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mc:AlternateContent xmlns:mc="http://schemas.openxmlformats.org/markup-compatibility/2006">
    <mc:Choice Requires="x15">
      <x15ac:absPath xmlns:x15ac="http://schemas.microsoft.com/office/spreadsheetml/2010/11/ac" url="/Users/jan_josef/Documents/"/>
    </mc:Choice>
  </mc:AlternateContent>
  <xr:revisionPtr revIDLastSave="0" documentId="8_{0391A1FB-8AC7-8F4B-84E2-2AE0A2A8F760}" xr6:coauthVersionLast="47" xr6:coauthVersionMax="47" xr10:uidLastSave="{00000000-0000-0000-0000-000000000000}"/>
  <bookViews>
    <workbookView xWindow="0" yWindow="500" windowWidth="28800" windowHeight="17500"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 sheetId="51" state="hidden" r:id="rId5"/>
    <sheet name="ACTIVIDAD_2" sheetId="55" r:id="rId6"/>
    <sheet name="Hoja_Vida_2" sheetId="57" state="hidden" r:id="rId7"/>
    <sheet name="ACTIVIDAD_3" sheetId="58" r:id="rId8"/>
    <sheet name="Hoja_Vida_3" sheetId="59" state="hidden" r:id="rId9"/>
    <sheet name="ACTIVIDAD_4" sheetId="60" r:id="rId10"/>
    <sheet name="Hoja_Vida_4" sheetId="61" state="hidden" r:id="rId11"/>
    <sheet name="META_PDD_107" sheetId="38" r:id="rId12"/>
    <sheet name="HV_MetaPDD_107" sheetId="54" state="hidden" r:id="rId13"/>
    <sheet name="META_PDD_103" sheetId="62" r:id="rId14"/>
    <sheet name="HV_METAPDD_103" sheetId="63" state="hidden" r:id="rId15"/>
    <sheet name="PRODUCTO_MGA" sheetId="47" r:id="rId16"/>
    <sheet name="CONTROL DE CAMBIOS" sheetId="40" r:id="rId17"/>
    <sheet name="Listas" sheetId="43" state="hidden" r:id="rId18"/>
    <sheet name="HV_BaseGeografica" sheetId="7" state="hidden" r:id="rId19"/>
    <sheet name="HV_InstrumentosCaptura" sheetId="8" state="hidden" r:id="rId20"/>
    <sheet name="HV_SistemaInformacion" sheetId="9" state="hidden" r:id="rId21"/>
    <sheet name="HV_Predio360" sheetId="10" state="hidden" r:id="rId22"/>
    <sheet name="HV_PED" sheetId="11" state="hidden" r:id="rId23"/>
    <sheet name="HV_SPI_Producto1" sheetId="12" state="hidden" r:id="rId24"/>
    <sheet name="HV_SPI_Producto2" sheetId="13" state="hidden" r:id="rId25"/>
    <sheet name="HV_SPI_Producto3" sheetId="14" state="hidden" r:id="rId26"/>
    <sheet name="HV_SPI_Producto4" sheetId="15" state="hidden" r:id="rId27"/>
    <sheet name="HV_SPI_Producto5" sheetId="16" state="hidden" r:id="rId28"/>
    <sheet name="HV_SPI_Producto6" sheetId="17" state="hidden" r:id="rId29"/>
    <sheet name="HV_SPI_Gestión" sheetId="18" state="hidden" r:id="rId30"/>
    <sheet name="Hoja3" sheetId="19" state="hidden" r:id="rId31"/>
  </sheets>
  <definedNames>
    <definedName name="_xlnm.Print_Area" localSheetId="3">ACTIVIDAD_1!$A$1:$O$32</definedName>
    <definedName name="_xlnm.Print_Area" localSheetId="5">ACTIVIDAD_2!$A$1:$O$118</definedName>
    <definedName name="_xlnm.Print_Area" localSheetId="7">ACTIVIDAD_3!$A$1:$O$118</definedName>
    <definedName name="_xlnm.Print_Area" localSheetId="9">ACTIVIDAD_4!$A$1:$O$118</definedName>
    <definedName name="_xlnm.Print_Area" localSheetId="16">'CONTROL DE CAMBIOS'!$A$1:$E$36</definedName>
    <definedName name="_xlnm.Print_Area" localSheetId="13">META_PDD_103!$A$1:$M$70</definedName>
    <definedName name="_xlnm.Print_Area" localSheetId="11">META_PDD_107!$A$1:$M$69</definedName>
    <definedName name="_xlnm.Print_Area" localSheetId="15">PRODUCTO_MGA!$A$1:$L$50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4" roundtripDataChecksum="xVYwB3UHdHZoYLlS7FHKLwAp3fKOqHG7zICvfbN6ofQ="/>
    </ext>
  </extLst>
</workbook>
</file>

<file path=xl/calcChain.xml><?xml version="1.0" encoding="utf-8"?>
<calcChain xmlns="http://schemas.openxmlformats.org/spreadsheetml/2006/main">
  <c r="D30" i="60" l="1"/>
  <c r="D30" i="55"/>
  <c r="D30" i="20"/>
  <c r="D27" i="60" l="1"/>
  <c r="C26" i="60"/>
  <c r="D26" i="60" l="1"/>
  <c r="D27" i="58"/>
  <c r="D27" i="55" l="1"/>
  <c r="D26" i="55"/>
  <c r="D27" i="20"/>
  <c r="D26" i="20"/>
  <c r="C59" i="38" l="1"/>
  <c r="C33" i="38"/>
  <c r="B59" i="38"/>
  <c r="C29" i="38"/>
  <c r="C31" i="38"/>
  <c r="B31" i="38"/>
  <c r="F26" i="62"/>
  <c r="C30" i="60" l="1"/>
  <c r="C30" i="58"/>
  <c r="C30" i="55"/>
  <c r="C30" i="20"/>
  <c r="N26" i="60" l="1"/>
  <c r="N30" i="60"/>
  <c r="N29" i="60"/>
  <c r="N27" i="60"/>
  <c r="N30" i="58"/>
  <c r="N29" i="58"/>
  <c r="N27" i="58"/>
  <c r="N26" i="58"/>
  <c r="C26" i="58"/>
  <c r="N29" i="55"/>
  <c r="N27" i="55"/>
  <c r="C26" i="55"/>
  <c r="N26" i="55" s="1"/>
  <c r="N30" i="20"/>
  <c r="N28" i="20"/>
  <c r="N25" i="20"/>
  <c r="C27" i="20"/>
  <c r="N27" i="20" s="1"/>
  <c r="C26" i="20"/>
  <c r="N26" i="20" s="1"/>
  <c r="O26" i="20" s="1"/>
  <c r="O30" i="20" l="1"/>
  <c r="O30" i="58"/>
  <c r="N28" i="60"/>
  <c r="O30" i="60" s="1"/>
  <c r="N30" i="55"/>
  <c r="N28" i="55"/>
  <c r="N25" i="55"/>
  <c r="O26" i="55" s="1"/>
  <c r="N28" i="58"/>
  <c r="N25" i="58"/>
  <c r="O26" i="58" s="1"/>
  <c r="N25" i="60"/>
  <c r="O26" i="60" s="1"/>
  <c r="C51" i="62"/>
  <c r="C49" i="62"/>
  <c r="C47" i="62"/>
  <c r="C45" i="62"/>
  <c r="C43" i="62"/>
  <c r="C41" i="62"/>
  <c r="C39" i="62"/>
  <c r="C37" i="62"/>
  <c r="C35" i="62"/>
  <c r="B51" i="38"/>
  <c r="B49" i="38"/>
  <c r="B47" i="38"/>
  <c r="B45" i="38"/>
  <c r="B43" i="38"/>
  <c r="B41" i="38"/>
  <c r="B39" i="38"/>
  <c r="B37" i="38"/>
  <c r="B35" i="38"/>
  <c r="B33" i="38"/>
  <c r="B29" i="38"/>
  <c r="E11" i="61" l="1"/>
  <c r="E10" i="61"/>
  <c r="I117" i="60"/>
  <c r="H117" i="60"/>
  <c r="G117" i="60"/>
  <c r="F117" i="60"/>
  <c r="E117" i="60"/>
  <c r="D117" i="60"/>
  <c r="C117" i="60"/>
  <c r="B117" i="60"/>
  <c r="B35" i="60"/>
  <c r="E11" i="59"/>
  <c r="E10" i="59"/>
  <c r="B35" i="58"/>
  <c r="I117" i="58"/>
  <c r="H117" i="58"/>
  <c r="G117" i="58"/>
  <c r="F117" i="58"/>
  <c r="E117" i="58"/>
  <c r="D117" i="58"/>
  <c r="C117" i="58"/>
  <c r="B117" i="58"/>
  <c r="E11" i="57"/>
  <c r="E10" i="57"/>
  <c r="I117" i="55"/>
  <c r="H117" i="55"/>
  <c r="G117" i="55"/>
  <c r="F117" i="55"/>
  <c r="E117" i="55"/>
  <c r="D117" i="55"/>
  <c r="C117" i="55"/>
  <c r="B117" i="55"/>
  <c r="B35" i="55"/>
  <c r="E11" i="51"/>
  <c r="E10" i="51" l="1"/>
  <c r="D16" i="51"/>
  <c r="B35" i="20" l="1"/>
  <c r="C51" i="38" l="1"/>
  <c r="C49" i="38"/>
  <c r="C47" i="38"/>
  <c r="C45" i="38"/>
  <c r="C43" i="38"/>
  <c r="C41" i="38"/>
  <c r="C39" i="38"/>
  <c r="C37" i="38"/>
  <c r="C35" i="38"/>
  <c r="C117" i="20" l="1"/>
  <c r="D117" i="20"/>
  <c r="E117" i="20"/>
  <c r="F117" i="20"/>
  <c r="G117" i="20"/>
  <c r="H117" i="20"/>
  <c r="I117" i="20"/>
  <c r="B117"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AE4DF00-5606-964B-9C24-7BA361DE51C7}">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7BA4AEB5-5F37-2542-ADD3-2498BDFF2EAB}">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FEF8C36-7A70-DD44-A1B1-33AD8907A24C}">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0EA5B46C-6111-054C-A0DA-88044E5B126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tc={CDAFBEA5-F6F6-EE40-B8C6-DAC4E9E55198}</author>
    <author>tc={17295AAB-FE1C-914B-BF3B-92CD2A6AFB28}</author>
  </authors>
  <commentList>
    <comment ref="D24" authorId="0" shapeId="0" xr:uid="{CDAFBEA5-F6F6-EE40-B8C6-DAC4E9E55198}">
      <text>
        <t>[Threaded comment]
Your version of Excel allows you to read this threaded comment; however, any edits to it will get removed if the file is opened in a newer version of Excel. Learn more: https://go.microsoft.com/fwlink/?linkid=870924
Comment:
    10%, el que reportamos en segplan a 31 de diciembre</t>
      </text>
    </comment>
    <comment ref="D27" authorId="1" shapeId="0" xr:uid="{17295AAB-FE1C-914B-BF3B-92CD2A6AFB28}">
      <text>
        <t>[Threaded comment]
Your version of Excel allows you to read this threaded comment; however, any edits to it will get removed if the file is opened in a newer version of Excel. Learn more: https://go.microsoft.com/fwlink/?linkid=870924
Comment:
    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<sst xmlns="http://schemas.openxmlformats.org/spreadsheetml/2006/main" count="3571" uniqueCount="710">
  <si>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</si>
  <si>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</si>
  <si>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</si>
  <si>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</si>
  <si>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</si>
  <si>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</si>
  <si>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</si>
  <si>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</si>
  <si>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</si>
  <si>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</si>
  <si>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</si>
  <si>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</si>
  <si>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</si>
  <si>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</si>
  <si>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</si>
  <si>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</si>
  <si>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</si>
  <si>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</si>
  <si>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</si>
  <si>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</si>
  <si>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</si>
  <si>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</si>
  <si>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</si>
  <si>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</si>
  <si>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</si>
  <si>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</si>
  <si>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</si>
  <si>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</si>
  <si>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</si>
  <si>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</si>
  <si>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</si>
  <si>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</si>
  <si>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</si>
  <si>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</si>
  <si>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</si>
  <si>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</si>
  <si>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</si>
  <si>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</si>
  <si>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</si>
  <si>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</si>
  <si>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</si>
  <si>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</si>
  <si>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</si>
  <si>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</si>
  <si>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</si>
  <si>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</si>
  <si>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</si>
  <si>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</si>
  <si>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</si>
  <si>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</si>
  <si>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</si>
  <si>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</si>
  <si>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</si>
  <si>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</si>
  <si>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</si>
  <si>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</si>
  <si>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</si>
  <si>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</si>
  <si>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</si>
  <si>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</si>
  <si>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</si>
  <si>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</si>
  <si>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</si>
  <si>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</si>
  <si>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</si>
  <si>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</si>
  <si>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</si>
  <si>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</si>
  <si>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</si>
  <si>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</si>
  <si>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</si>
  <si>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</si>
  <si>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</si>
  <si>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</si>
  <si>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</si>
  <si>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</si>
  <si>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</si>
  <si>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</si>
  <si>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</si>
  <si>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</si>
  <si>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</si>
  <si>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</si>
  <si>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</si>
  <si>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</si>
  <si>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</si>
  <si>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</si>
  <si>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</si>
  <si>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</si>
  <si>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</si>
  <si>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</si>
  <si>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</si>
  <si>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</si>
  <si>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</si>
  <si>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</si>
  <si>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</si>
  <si>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</si>
  <si>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</si>
  <si>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</si>
  <si>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</si>
  <si>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</si>
  <si>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</si>
  <si>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</si>
  <si>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</si>
  <si>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</si>
  <si>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</si>
  <si>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</si>
  <si>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</si>
  <si>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</si>
  <si>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</si>
  <si>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</si>
  <si>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</si>
  <si>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</si>
  <si>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</si>
  <si>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</si>
  <si>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</si>
  <si>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</si>
  <si>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</si>
  <si>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</si>
  <si>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</si>
  <si>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</si>
  <si>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</si>
  <si>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</si>
  <si>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</si>
  <si>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</si>
  <si>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</si>
  <si>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</si>
  <si>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</si>
  <si>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</si>
  <si>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</si>
  <si>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</si>
  <si>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</si>
  <si>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</si>
  <si>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</si>
  <si>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</si>
  <si>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</si>
  <si>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</si>
  <si>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</si>
  <si>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</si>
  <si>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</si>
  <si>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</si>
  <si>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</si>
  <si>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</si>
  <si>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</si>
  <si>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</si>
  <si>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</si>
  <si>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</si>
  <si>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</si>
  <si>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</si>
  <si>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</si>
  <si>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</si>
  <si>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</si>
  <si>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</si>
  <si>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</si>
  <si>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</si>
  <si>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</si>
  <si>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</si>
  <si>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</si>
  <si>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</si>
  <si>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</si>
  <si>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</si>
  <si>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</si>
  <si>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</si>
  <si>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</si>
  <si>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</si>
  <si>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</si>
  <si>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</si>
  <si>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</si>
  <si>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</si>
  <si>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</si>
  <si>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</si>
  <si>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</si>
  <si>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</si>
  <si>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</si>
  <si>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</si>
  <si>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</si>
  <si>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</si>
  <si>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</si>
  <si>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</si>
  <si>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</si>
  <si>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</si>
  <si>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</si>
  <si>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</si>
  <si>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</si>
  <si>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</si>
  <si>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</si>
  <si>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</si>
  <si>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</si>
  <si>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</si>
  <si>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</si>
  <si>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</si>
  <si>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</si>
  <si>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</si>
  <si>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</si>
  <si>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</si>
  <si>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</si>
  <si>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</si>
  <si>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</si>
  <si>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Mayo</t>
  </si>
  <si>
    <t>Junio</t>
  </si>
  <si>
    <t>Julio</t>
  </si>
  <si>
    <t>Agosto</t>
  </si>
  <si>
    <t>ACTUALIZACION</t>
  </si>
  <si>
    <t>Septiembre</t>
  </si>
  <si>
    <t>Octubre</t>
  </si>
  <si>
    <t>Noviembre</t>
  </si>
  <si>
    <t>Diciembre</t>
  </si>
  <si>
    <t>SEGUIMIENTO</t>
  </si>
  <si>
    <t>X</t>
  </si>
  <si>
    <t>PROYECTO DE INVERSIÓN</t>
  </si>
  <si>
    <t>8222 - Fortalecimiento de los servicios y estrategias con enfoque diferencial en el sector público y privado que vinculen a la ciudadanía y a las mujeres en sus diferencias y diversidad en Bogotá D.C.</t>
  </si>
  <si>
    <t xml:space="preserve">ACTIVIDAD DEL PROYECTO </t>
  </si>
  <si>
    <t>Implementar 3 estrategias que contribuyan al reconocimiento y garantía de los  derechos de las mujeres en sus diferencias y diversidad</t>
  </si>
  <si>
    <t>PRODUCTO MGA</t>
  </si>
  <si>
    <t>Servicio de promoción de la garantía de derechos</t>
  </si>
  <si>
    <t>INDICADOR ACTIVIDAD</t>
  </si>
  <si>
    <t>Número de estrategias implementadas que contribuyan al reconocimiento y garantía de los derechos de las mujeres en sus diferencias y diversidad</t>
  </si>
  <si>
    <t>OBJETIVO ESTRATÉGICO</t>
  </si>
  <si>
    <t>2. Bogotá confía en su bien-estar</t>
  </si>
  <si>
    <t>PROGRAMA</t>
  </si>
  <si>
    <t>2.12. Bogotá cuida a su gente</t>
  </si>
  <si>
    <t>META PDD</t>
  </si>
  <si>
    <t>107. Desarrollar 4 estrategias de empoderamiento para promover capacidades, liderazgos, participación, incidencia política y transformación de imaginarios culturales, que reproducen los estereotipos de género,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</si>
  <si>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</si>
  <si>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</si>
  <si>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</si>
  <si>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</si>
  <si>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</si>
  <si>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</si>
  <si>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</si>
  <si>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</si>
  <si>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</si>
  <si>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</si>
  <si>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</si>
  <si>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</si>
  <si>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</si>
  <si>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</si>
  <si>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</si>
  <si>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</si>
  <si>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</si>
  <si>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</si>
  <si>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</si>
  <si>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</si>
  <si>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</si>
  <si>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</si>
  <si>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</si>
  <si>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</si>
  <si>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Se adelanta el proceso contractual para el equipo técnico que acompañará los procesos de formación virtual, y se realiza la proyección de cronogramas, metas y tareas para la divulgación de los cursos. Durante este mes, se avanza en la identificación de dificultades presentadas en la plataforma de formación virtual de la SdMujer para la realización de los cursos.
Asimismo, se adelanta el proceso contractual para el equipo técnico que liderará la ejecución de las acciones afirmativas, focalizando la población a trabajar durante el 2025. También se lleva a cabo el proceso contractual para el equipo técnico encargado de gestionar y tramitar la realización de convenios, acuerdos, planes de trabajo conjunto y/o compromisos con entidades educativas públicas o privadas. Además, se proyectan cronogramas, indicadores y objetivos para el 2025.</t>
  </si>
  <si>
    <t>Se adelanta el proceso contractual para el equipo técnico que acompañará los procesos de formación virtual y se realiza la proyección de cronogramas, metas y tareas para la divulgación de los cursos. Durante este mes, se avanza en la identificación de dificultades presentadas en la plataforma de formación virtual de la SdMujer para la realización de los cursos.
Asimismo, se adelanta el proceso contractual para el equipo técnico que lidera la ejecución de las acciones afirmativas, focalizando la población a trabajar durante el 2025. También se adelanta el proceso contractual para el equipo técnico que gestionará y tramitará la realización de convenios, acuerdos, planes de trabajo conjunto y/o compromisos con entidades educativas públicas o privadas, y se realiza la proyección de cronogramas, indicadores y objetivos para el 2025.</t>
  </si>
  <si>
    <t>No se presentan retrasos de acuerdo con la programación, pero se precisa que el curso Escuela AMARTE presenta dificultades técnicas, dado que la plataforma no habilita la visualización de los videos del material necesario para el desarrollo de los contenidos de los módulos. En la vigencia anterior, se acordó dar solución a esta dificultad al iniciar el 2025.
En atención a la solución de este problema, se evidencia la necesidad de migrar el contenido de la Escuela directamente a la plataforma Moodle de la Secretaría de la Mujer, puesto que anteriormente funcionaba con un enlace de usuario de otra plataforma creado por el cooperante aliado. Dicha dificultad ha generado una alta deserción de las participantes en la vigencia anterior.</t>
  </si>
  <si>
    <t xml:space="preserve">El desarrollo de 3 estrategias para que contribuyan al reconocimiento y garantía de los  derechos de las mujeres en sus diferencias y diversidades se realiza a través de Acciones afirmativas para el empoderamiento y fortalecimiento de capacidades emocionales y educación flexible para las mujeres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se han realizado. </t>
  </si>
  <si>
    <t>FEBRERO</t>
  </si>
  <si>
    <t xml:space="preserve">En Febrero, frente a los espacios de transferencia metodológica, se inician reuniones de socialización del objetivo de la actividad con instituciones para concertación de cronogramas para el año 2025. * 25/02/2025 Concertación fechas IED Santa Lucia CAFAM    * 27/02/2025  Concertación fechas Fundación regalando sueños  COLVEN. Adicionalmente, 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y además durante el mes de febrero se realizaron reuniones de  conversación con el programa CampeSENA para la realización de cursos con mujeres campesinas y rurales en: aceites esenciales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t>
  </si>
  <si>
    <t xml:space="preserve">En Enero a Febrero, frente a los espacios de transferencia metodológica, se inician reuniones de socialización del objetivo de la actividad con instituciones para concertación de cronogramas para el año 2025. Concertando fechas con: IED Santa Lucia CAFAM y Fundación regalando sueños  COLVEN. Adicionalmente, 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y además durante el mes de febrero se realizaron reuniones de  conversación con el programa CampeSENA para la realización de cursos con mujeres campesinas y rurales en: aceites esenciales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t>
  </si>
  <si>
    <t>No se presentan retrasos</t>
  </si>
  <si>
    <t>Desarrollo de semilleros de empoderamiento, Jornadas Significativas y encuentros intergeneracionales, como espacios para abordar los derechos a una vida libre de violencias, educación, participación, adicionalmente,  se realizan Espacios de Conexión Emocional, Escuelas de Educación Emocional AMARTE presenciales y virtuales y Acciones Pedagógicas Para la Eliminación de Barreras y Estigmas en Salud Mental, entre las que se encuentran las Transferencias de Conocimientos y el curso Tejiendo Redes : Derechos Humanos, migración y bienestar emocional en sus dos versiones  para comunidad  y  para servidores y servidoras públicos; todas estas acciones se han realizado  con el objetivo de generar capacidades psicoemocionales para el cuidado y bienestar emocional de las mujeres que en sus diferencias y diversidad que  han visto vulnerada su salud mental producto del estigma, la discriminación y las desigualdades, buscando que  las mujeres se reconozcan y se apropien de  prácticas orientadas al  autocuidado y manejo de las emociones como un factor protector, así como al desarrollo de habilidades de afrontamiento y resiliencia, a partir de la generación de espacios de consciencia, cuidado y fortalecimiento  de redes de apoyo.</t>
  </si>
  <si>
    <t>MARZO</t>
  </si>
  <si>
    <t xml:space="preserve">Para el mes de marzo, se implementó la estrategia de formación en herramientas de empoderamiento: (i) Se realizo el curso ¨Observo, Identifico y Protejo¨, con la certificación de 26 personas. (ii) Se realiza Una (1)  Formación a 10 profesionales de planta y 25 contratista de IDIPRON, abordando temáticas relacionadas con el enfoque Diferencial, Derecho a la salud plena como uno de los 8 derechos priorizados en la PPMyEG, se socializa a través de ejercicio vivencial las metodologías construidas  desde el componente de Capacidades psicoemocionales para el acompañamiento de la mujeres en sus diferencias y diversidades, con el objetivo de garantizar el derecho a la salud plena y la prevención de violencias basadas en género. (iii) 
Frente a la estrategia de acciones afirmativas para el fortalecimiento de capacidades emocionales y el empoderamiento de las mujeres 
(i)	Se llevaron a cabo 2 jornadas significativas, con mujeres de la Localidad de Puente Aranda en el Parque Ciudad Montes y en la plataforma virtual TEAMS con estudiantes de la Universidad Nacional Abierta y a Distancia en donde se abordaron temas relacionados con el empoderamiento de las mujeres, prevención, atención de violencias, formas en que las muges de acuerdo con su ciclo vital aportan a la eliminación de estereotipos y roles basados en el género. 
(ii)	Se inician 3 Escuelas de Educación AMAR-TE de la siguiente manera:                                                          
•	1 Escuela Amarte con Mujeres en ASP Fundación Miquelina Grupo 1: se desarrollaron 4 sesiones trabajando temáticas de reconocimiento y gestión emocional, violencias basadas en género y derechos sexuales y reproductivos, liderazgo inspirador, comunicación efectiva y resolución de conflictos. 20 mujeres certificadas.         
•	1 escuela AMAR-TE con Mujeres en ASP Fundación Miquelina Grupo 2. 27 mujeres certificadas            
•	1 escuela AMAR-TE con Mujeres en ASP y habitabilidad en calle Fundación Nuevo porvenir Grupo 3: Se ha desarrollado 1 sesión trabajando temática de reconocimiento y gestión emocional  
(iii)	Se realizaron siete (7) Espacios de Conexión Emocional
•	ECE Migrantes: Metodología Raíces y actividad a través del dibujo para el afianzamiento de la historia de vida y el reconocimiento de factores resilientes.  21 mujeres participantes.                   
•	ECE Migrantes: Metodología raíces y actividad a través del dibujo para el afianzamiento de la historia de vida y el reconocimiento de factores resilientes. 16 mujeres participantes                    
•	ECE ASP: Metodología Aromaterapia y masaje relajante como herramientas para la regulación emocional. 21 mujeres participantes                                          
•	ECE ASP: Metodología Aromaterapia y masaje relajante como herramientas para la regulación emocional. 22 mujeres participantes                                                
•	ECE Campesinas y Rurales: Metodología Aromaterapia, masaje relajante y movimiento como herramientas para la regulación emocional.18 mujeres participantes
•	ECE Campesinas y Rurales: Metodología Aromaterapia, masaje relajante y movimiento como herramientas para la regulación emocional. 9 mujeres participantes                                                         
•	ECE LBT: Metodología composición musical como herramienta para la regulación emocional y la resignificación de la historia de vida. 9 mujeres participantes. </t>
  </si>
  <si>
    <t>En el periodo acumulado de Enero a marzo se implementó la estrategia de formación en herramientas de empoderamiento: (i) Se realizo el curso ¨Observo, Identifico y Protejo¨, con la certificación de 26 personas. (ii) Se realiza Una (1)  Formación a 10 profesionales de planta y 25 contratista de IDIPRON, abordando temáticas relacionadas con el enfoque Diferencial, Derecho a la salud plena como uno de los 8 derechos priorizados en la PPMyEG, se socializa a través de ejercicio vivencial las metodologías construidas  desde el componente de Capacidades psicoemocionales para el acompañamiento de la mujeres en sus diferencias y diversidades, con el objetivo de garantizar el derecho a la salud plena y la prevención de violencias basadas en género. (iii) Frente a la estrategia de acciones afirmativas para el fortalecimiento de capacidades emocionales y el empoderamiento de las mujeres 
(i)	Se llevaron a cabo 2 jornadas significativas, con mujeres de la Localidad de Puente Aranda en el Parque Ciudad Montes y en la plataforma virtual TEAMS con estudiantes de la Universidad Nacional Abierta y a Distancia en donde se abordaron temas relacionados con el empoderamiento de las mujeres, prevención, atención de violencias, formas en que las muges de acuerdo con su ciclo vital aportan a la eliminación de estereotipos y roles basados en el género. 
(ii)	Se inician 3 Escuelas de Educación AMAR-TE de la siguiente manera: 1 Escuela Amarte con Mujeres en ASP Fundación Miquelina Grupo 1: se desarrollaron 4 sesiones trabajando temáticas de reconocimiento y gestión emocional, violencias basadas en género y derechos sexuales y reproductivos, liderazgo inspirador, comunicación efectiva y resolución de conflictos. 20 mujeres certificadas. 1 escuela AMAR-TE con Mujeres en ASP Fundación Miquelina Grupo 2. 27 mujeres certificadas. 1 escuela AMAR-TE con Mujeres en ASP y habitabilidad en calle Fundación Nuevo porvenir Grupo 3: Se ha desarrollado 1 sesión trabajando temática de reconocimiento y gestión emocional  
(iii)	Se realizaron ocho (8) Espacios de Conexión Emociona.: ECE Migrantes: 21 mujeres participantes. ECE Migrantes: 16 mujeres participantes                    
•	ECE ASP: Metodología Aromaterapia y masaje relajante como herramientas para la regulación emocional. 21 mujeres participantes. ECE ASP:. 22 mujeres participantes. ECE Campesinas y Rurales:.18 mujeres participanteS. ECE con 15 mujeres jóvenes  de la Universidad Colegio Mayor de Cundinamarca, abordando la temática de Navegando por la vida para reconocer recursos  propios de afrontamiento a situaciones de salud mental como la ansiedad y la depresión. ECE Campesinas y Rurales:. 9 mujeres participantes. ECE LBT: Metodología composición musical como herramienta para la regulación emocional y la resignificación de la historia de vida. 9 mujeres participantes. 
Frente a la estrategia de Educación flexible avanza a través de las gestiones necesarias para la firma de convenios y acuerdos de trabajo con entidades públicas y privadas así: Se realizó reunión inicial con ICFES para establecer la ruta para la elaboración del contrato interadministrativo. Se solicitó que fuera enviada desde la Secretaría Distrital de la Mujer invitación a presentar la preoferta. Se realizó el envío de la invitación a presentar la preoferta por parte de ICFES con las características de los productos a contratar y se realizó reunión interna con el equipo de la DED para iniciar la elaboración de los estudios previos del contrato.
Adicionalmente, se realizó solicitud de información vía correo electrónico al SENA para apertura del curso de alimentación en la localidad de Sumapaz y se acompañó reunión con la DTDP y SENA para avanzar en la preparación de los espacios para implementar los cursos de CampeSENA en la ruralidad, avanzando en la elaboración de una primera versión de Plan de Trabajo para concertación con el equipo de SENA</t>
  </si>
  <si>
    <t xml:space="preserve">No se presentan retrasos </t>
  </si>
  <si>
    <t>ABRIL</t>
  </si>
  <si>
    <t>MAYO</t>
  </si>
  <si>
    <t>JUNIO</t>
  </si>
  <si>
    <t>JULIO</t>
  </si>
  <si>
    <t>AGOSTO</t>
  </si>
  <si>
    <t>SEPTIEMBRE</t>
  </si>
  <si>
    <t>OCTUBRE</t>
  </si>
  <si>
    <t xml:space="preserve">NOVIEMBRE </t>
  </si>
  <si>
    <t>DICIEMBRE</t>
  </si>
  <si>
    <t>DESCRIPCIÓN CUALITATIVA  Y PORCENTUAL DEL AVANCE POR TAREA</t>
  </si>
  <si>
    <t>DESCRIPCIÓN DE LA TAREA</t>
  </si>
  <si>
    <t xml:space="preserve">2025-1. Implementar la ESTRATEGIA de FORMACIÓN EN HERRAMIENTAS PARA EL EMPODERAMIENTO Y CAPACIDADES EMOCIONALES a través de la   realización de cursos virtuales y espacios de transferencia metodológica y formación, para el desarrollo de capacidades para la transformación de imaginarios y estereotipos, orientados a funcionarias y funcionarios públicos, colaboradores, docentes y equipos técnicos, profesionales de organizaciones sociales, públicas o privadas. </t>
  </si>
  <si>
    <t xml:space="preserve">2025-2. Implementar la ESTRATEGIA  de ACCIONES AFIRMATIVAS PARA EL FORTALECIMIENTO DE CAPACIDADES EMOCIONALES Y EMPODERAMIENTO DE LAS MUJERES a través de la realización de de encuentros con las mujeres en Jornadas Significativas,  Semilleros, Espacios de Conexión Emocional  y  Escuelas de Educación Emocional AMAR-TE, como acciones orientadas a  la visibilización y transformación de las prácticas de discriminación que afectan a las mujeres en sus diferencias y diversidades. </t>
  </si>
  <si>
    <t xml:space="preserve">2025-3. Implementar la ESTRATEGIA de EDUCACIÓN FLEXIBLE a través de la firma de convenios, acuerdos, planes de trabajo conjunto y/o compromisos con entidades educativas públicas o privadas para fortalecer el desarrollo integral  brindando oportunidades educativas inclusivas y con enfoque diferencial a las mujeres en sus diferencias y diversidades. </t>
  </si>
  <si>
    <t xml:space="preserve">PONDERACIÓN DE LA TAREA
</t>
  </si>
  <si>
    <t>LOGROS Y BENEFICIOS Y RETRASOS Y ALTERNATIVAS DE SOLUCIÓN</t>
  </si>
  <si>
    <t xml:space="preserve">Se adelanta el proceso contractual para el equipo técnico que  acompañara los procesos de formación virtual y se realiza proyección de cronogramas, metas y tareas para la divulgación de los cursos. Durante este mes, se avanza en la identificación de dificultades presentadas en la plataforma  de formación virtual de la SdMujer para la realización de los cursos. </t>
  </si>
  <si>
    <t xml:space="preserve">Se adelanta el proceso contractual para el equipo técnico que lidera la realización de las acciones afirmativas  y se realiza proyección de cronogramas, metas y objetivos para el trabajo a adelantar durante el 2025, focalizando la población a trabajar durante el 2025. </t>
  </si>
  <si>
    <t xml:space="preserve">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t>
  </si>
  <si>
    <t>EVIDENCIAS DE EJECUCIÓN</t>
  </si>
  <si>
    <t>https://secretariadistritald-my.sharepoint.com/:f:/g/personal/kforero_sdmujer_gov_co/ErUAQKH2tTlKjMvsW3tVJQUBvPKHugXd6KwEn--Z88jSXQ?e=cpDkOV</t>
  </si>
  <si>
    <t>https://secretariadistritald-my.sharepoint.com/:f:/g/personal/kforero_sdmujer_gov_co/Ej7pAUHgvcVEo-KktJ3ekAsBMn3dXaCugBxtD9_1BQqcKA?e=CTUi7V</t>
  </si>
  <si>
    <t>https://secretariadistritald-my.sharepoint.com/:f:/g/personal/kforero_sdmujer_gov_co/Eq5dEZN84WpGgWlQAX7pE_kBtktDW8cluN6-Y6kBANfzTw?e=k4fHB8</t>
  </si>
  <si>
    <t>En Febrero, frente a los espacios de transferencia metodológica, se inician reuniones de socialización del objetivo de la actividad con instituciones para concertación de cronogramas para el año 2025. * 25/02/2025 Concertación fechas IED Santa Lucia CAFAM    * 27/02/2025  Concertación fechas Fundación regalando sueños  COLVEN,  adicionalmente, una vez identificadas las dificultades técnicas presentes en la plataforma de formación virtual de la SdMujer,  se gestionó se realizaron las gestiones con la Directora de enfoque Diferencial para tramitar la solución y ajustes necesarios con  el equipo de la Dirección de Gestión del conocimiento, lo anterior teniendo en cuenta que El curso Tejiendo Redes, presenta dificultades técnicas dado que la plataforma  no registra de manera automática el avance en cada uno de los módulos desarrollados, es importante aclarar que está dificultad viene desde la creación del curso por parte del  cooperante aliado; dicha dificultad generó alta deserción de las participantes en vigencias anteriores.</t>
  </si>
  <si>
    <t>Se realizó un espacio de conexión emocional con 15 mujeres jóvenes  de la Universidad Colegio Mayor de Cundinamarca, abordando la temática de Navegando por la vida para reconocer recursos  propios de afrontamiento a situaciones de salud mental como la ansiedad y la depresión. 
Se inician reuniones de socialización del objetivo de la actividad con población e instituciones para concertación de cronogramas para el año 2025, así: * 17/02/2025 Concertación fechas Referente mujeres campesinas y rurales                                                                         * 18/02/2025 Concertación fechas Referentes mujeres raizales                                                                                            * 18/02/2025 Concertación fechas UNAD                             
* 19/02/2025 Concertación fechas Casa de Todas                                                                                                                              * 20/02/2025 Concertación fechas Referentes mujeres Afro                                                                                                * 20/02/2025 Concertación fechas Referentes mujeres Palenqueras                                                                                                                                                                                                                                                      * 25/02/2025 Concertación fechas IED Santa Lucia CAFAM                                
 * 26/02/2025 Concertación fechas fundación Venezolanos perseverantes                                                                              * 27/02/2025  Concertación fechas Fundación regalando sueños  COLVEN</t>
  </si>
  <si>
    <t>Durante el mes de febrero se realizaron reuniones de  conversación con el programa CampeSENA para la realización de cursos con mujeres campesinas y rurales en: aceites esenciales (Vereda Destino, localidad Usme); confección de ropa interior (Vereda Verjón Bajo, localidad de Chapinero); manipulación de alimentos (Localidad de Sumapáz); muñecos navideños (Vereda Paquilla, localidad Ciudad Bolívar) y competencias laborales en servicios al cliente (Vereda San Juan, localidad Sumapáz) Se avanzó en identificar con las ciudadanas los temas de interés y en el envío de la solicitud de los cursos al SENA para validación</t>
  </si>
  <si>
    <t xml:space="preserve">Para el mes de marzo, se implementó la estrategia de formación en herramientas de empoderamiento a través de las siguientes acciones: 
(i)	Se adelanto de forma exitosa el curso Observo, Identifico y Protejo, identificando que a la fecha se han certificado 26 personas, fortaleciendo sus conocimientos y competencias en el abordaje de temas relacionados con la prevención y atención de violencias contra la niñez y la adolescencia.
(ii)	Se realiza Una (1)  Formación a 10 profesionales de planta y 25 contratista de IDIPRON en el marco de la conmemoración del 8M abordando temáticas relacionadas con el enfoque Diferencial, Derecho a la salud plena como uno de los 8 derechos priorizados en la PPMyEG, se socializa a través de ejercicio vivencial las metodologías construidas  desde el componente de Capacidades psicoemocionales para el acompañamiento de la mujeres en sus diferencias y diversidades, con el objetivo de garantizar el derecho a la salud plena y la prevención de violencias basadas en género.
(iii)	Se realizó concertación con el enlace de educación de la Secretaría Distrital de la Mujer en dónde se definió el primer espacio de transferencia metodológica del componente de empoderamiento dirigido a profesionales de la secretaria de Educación proyectada para la segunda semana de abril de 2025.    </t>
  </si>
  <si>
    <t xml:space="preserve">Para el mes de marzo como parte de la estrategia de acciones afirmativas para el fortalecimiento de capacidades emocionales y el empoderamiento de las mujeres 
(i)	Se llevaron a cabo 2 jornadas significativas, con mujeres de la Localidad de Puente Aranda en el Parque Ciudad Montes y en la plataforma virtual TEAMS con estudiantes de la Universidad Nacional Abierta y a Distancia en donde se abordaron temas relacionados con el empoderamiento de las mujeres, prevención, atención de violencias, formas en que las muges de acuerdo a su ciclo vital aportan a la eliminación de estereotipos y roles basados en el género. 
(ii)	Se inician 3 Escuelas de Educación AMAR-TE de la siguiente manera:                                                          
•	1 Escuela Amarte con Mujeres en ASP Fundación Miquelina Grupo 1: se desarrollaron 4 sesiones trabajando temáticas de reconocimiento y gestión emocional, violencias basadas en género y derechos sexuales y reproductivos, liderazgo inspirador, comunicación efectiva y resolución de conflictos. 20 mujeres certificadas.         
•	1 escuela AMAR-TE con Mujeres en ASP Fundación Miquelina Grupo 2 se desarrollaron 4 sesiones trabajando temáticas de Gestión y reconocimiento emocional, violencias basadas en género y derechos sexuales y reproductivos, liderazgo inspirador, comunicación efectiva y resolución de conflictos. 27 mujeres certificadas            
•	1 escuela AMAR-TE con Mujeres en ASP y habitabilidad en calle Fundación Nuevo porvenir Grupo 3: Se ha desarrollado 1 sesión trabajando temática de reconocimiento y gestión emocional  
(iii)	Se realizaron siete (7) Espacios de Conexión Emocional
•	ECE Migrantes: Metodología Raíces y actividad a través del dibujo para el afianzamiento de la historia de vida y el reconocimiento de factores resilientes.  21 mujeres participantes.                   
•	ECE Migrantes: Metodología raíces y actividad a través del dibujo para el afianzamiento de la historia de vida y el reconocimiento de factores resilientes. 16 mujeres participantes                    
•	ECE ASP: Metodología Aromaterapia y masaje relajante como herramientas para la regulación emocional. 21 mujeres participantes                                          
•	ECE ASP: Metodología Aromaterapia y masaje relajante como herramientas para la regulación emocional. 22 mujeres participantes                                                
•	ECE Campesinas y Rurales: Metodología Aromaterapia, masaje relajante y movimiento como herramientas para la regulación emocional.18 mujeres participantes
•	ECE Campesinas y Rurales: Metodología Aromaterapia, masaje relajante y movimiento como herramientas para la regulación emocional. 9 mujeres participantes                                                         
•	ECE LBT: Metodología composición musical como herramienta para la regulación emocional y la resignificación de la historia de vida. 9 mujeres participantes. </t>
  </si>
  <si>
    <t>La estrategia de Educación flexible avanza para el mes de marzo a través de las gestiones necesarias para la firma de convenios y acuerdos de trabajo con entidades públicas y privadas así: 
Se realizó reunión inicial con ICFES para establecer la ruta para la elaboración del contrato interadministrativo. Se solicitó que fuera enviada desde la Secretaría Distrital de la Mujer invitación a presentar la preoferta. Se realizó el envío de la invitación a presentar la preoferta por parte de ICFES con las características de los productos a contratar y se realizó reunión interna con el equipo de la DED para iniciar la elaboración de los estudios previos del contrato.
Adicionalmente, se realizó solicitud de información vía correo electrónico al SENA para apertura del curso de alimentación en la localidad de Sumapaz y se acompañó reunión con la DTDP y SENA para avanzar en la preparación de los espacios para implementar los cursos de CampeSENA en la ruralidad, avanzando en la elaboración de una primera versión de Plan de Trabajo para concertación con el equipo de SENA para el cumplimiento del indicador, proyectando en el plan de trabajo: (i) Curso de Elaboración de aceites esenciales 15 mujeres vereda Destino, localidad Usme (ii) Curso confección de ropa exterior 15 mujeres vereda verjón bajo, localidad de Chapinero (iii) Curso de manipulación de alimentos 15 mujeres 3 grupos uno por corregimiento. En la localidad de Sumapaz (iv) Curso de Muñecos navideños para 25 mujeres en la vereda Pasquilla localidad de Ciudad Bolívar (v) Certificación de competencias laborales en servicio al cliente 15 mujeres vereda San Juan localidad de Sumapaz.
Se realizó una reunión con la DTDP y la agrupación campesina de la Red del Destino de la localidad de Usme para socializar las acciones de la DED y definir acuerdos para la realización del curso de aceites esenciales.</t>
  </si>
  <si>
    <t>https://secretariadistritald-my.sharepoint.com/:f:/g/personal/kforero_sdmujer_gov_co/ErUAQKH2tTlKjMvsW3tVJQUBvPKHugXd6KwEn--Z88jSXQ?e=tPRXgJ</t>
  </si>
  <si>
    <t>https://secretariadistritald-my.sharepoint.com/:f:/g/personal/kforero_sdmujer_gov_co/Ej7pAUHgvcVEo-KktJ3ekAsBMn3dXaCugBxtD9_1BQqcKA?e=yVZ2Ca</t>
  </si>
  <si>
    <t>https://secretariadistritald-my.sharepoint.com/:f:/g/personal/kforero_sdmujer_gov_co/Eq5dEZN84WpGgWlQAX7pE_kBtktDW8cluN6-Y6kBANfzTw?e=jl3Skm</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</si>
  <si>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</si>
  <si>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</si>
  <si>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</si>
  <si>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</si>
  <si>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</si>
  <si>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</si>
  <si>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</si>
  <si>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</si>
  <si>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</si>
  <si>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</si>
  <si>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</si>
  <si>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</si>
  <si>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</si>
  <si>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 xml:space="preserve">Medir el avance de la implementación de 3 estrategias que contribuyen al reconocimiento y garantía de los  derechos de las mujeres en sus diferencias y diversidades realizadas a través de Acciones Afirmativas para el empoderamiento y fortalecimiento de capacidades emocionales y educación flexible para las mujeres. </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</si>
  <si>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</si>
  <si>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</si>
  <si>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</si>
  <si>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</si>
  <si>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</si>
  <si>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</si>
  <si>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</si>
  <si>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</si>
  <si>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</si>
  <si>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</si>
  <si>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</si>
  <si>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</si>
  <si>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</si>
  <si>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</si>
  <si>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Estrategias de reconocimiento y garantía de los derechos de las mujeres</t>
  </si>
  <si>
    <t>Estrategias que contribuyen al reconocimiento y garantía de los  derechos de las mujeres en sus diferencias y diversidades implementadas a través de la realización de Acciones Afirmativas para el empoderamiento y fortalecimiento de capacidades emocionales  para las mujeres en sus diferencias y diversidades, con el objetivo de aportar a la eliminación de estereotipos e imaginarios sexistas. Denominadas: 
Estrategia 1. FORMACIÓN EN HERRAMIENTAS PARA EL EMPODERAMIENTO Y CAPACIDADES EMOCIONALES 
Estrategia 2. ACCIONES AFIRMATIVAS PARA EL FORTALECIMIENTO DE CAPACIDADES EMOCIONALES Y EMPODERAMIENTO DE LAS MUJERES 
Estrategia 3. EDUCACIÓN FLEXIBLE</t>
  </si>
  <si>
    <t>Simisional</t>
  </si>
  <si>
    <t>FÓRMULA DEL INDICADOR</t>
  </si>
  <si>
    <t>UNIDAD DE MEDIDA FÓRMULA</t>
  </si>
  <si>
    <t>suma de 3 estrategias implementadas que contribuyan al reconocimiento y garantía de los derechos de las mujeres en sus diferencias y diversidad</t>
  </si>
  <si>
    <t>DESCRIPCIÓN DEL INDICADOR</t>
  </si>
  <si>
    <t>LÍNEA BASE</t>
  </si>
  <si>
    <t>Año de linea base</t>
  </si>
  <si>
    <t>FUENTE DE VERIFICACIÓN</t>
  </si>
  <si>
    <t>simisional</t>
  </si>
  <si>
    <t>ANÁLISIS DEL INDICADOR</t>
  </si>
  <si>
    <t>Implementación de 3 estrategias que contribuyen al reconocimiento y garantía de los  derechos de las mujeres en sus diferencias y diversidades realizadas a través de Acciones Afirmativas para el empoderamiento y fortalecimiento de capacidades emocionales y educación flexible para las mujeres en sus diferencias y diversidades,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Para lo que se planea la realización de semilleros de empoderamiento, Jornadas Significativas y encuentros intergeneracionales, como espacios para abordar los derechos a una vida libre de violencias, educación, participación, adicionalmente,  se programa el desarrollo de Espacios de Conexión Emocional, Escuelas de Educación Emocional AMARTE presenciales y virtuales y Acciones Pedagógicas Para la Eliminación de Barreras y Estigmas en Salud Mental, entre las que se encuentran las Transferencias de Conocimientos y el curso Tejiendo Redes: Derechos Humanos, migración y bienestar emocional en sus dos versiones  para comunidad  y  para servidores y servidoras públicos; todas estas acciones con el objetivo, de generar capacidades psicoemocionales para el cuidado y bienestar emocional de las mujeres que en sus diferencias y diversidad que  han visto vulnerada su salud mental producto del estigma, la discriminación y las desigualdades, buscando que  las mujeres se reconozcan y se apropien de  prácticas orientadas al  autocuidado y manejo de las emociones como un factor protector, así como al desarrollo de habilidades de afrontamiento y resiliencia, a partir de la generación de espacios de consciencia, cuidado y fortalecimiento  de redes de apoyo</t>
  </si>
  <si>
    <t>GLOSARIO DE TÉRMINOS</t>
  </si>
  <si>
    <t>OBSERVACIONES</t>
  </si>
  <si>
    <t xml:space="preserve"> Implementar 1 Estrategia Distrital de Cuidado Menstrual, con enfoque diferencial</t>
  </si>
  <si>
    <t xml:space="preserve">Número de estrategias implementadas para la Educación Menstrual para el Autoconocimiento y Autocuidado </t>
  </si>
  <si>
    <t xml:space="preserve"> -     </t>
  </si>
  <si>
    <t xml:space="preserve">Se adelanta el proceso contractual para el equipo técnico que lidera la realización de las acciones de la estrategia de Educación Menstrual  y se realiza proyección de cronogramas, metas y objetivos para el trabajo a adelantar durante el 2025, focalizando la población a trabajar durante el 2025. </t>
  </si>
  <si>
    <t xml:space="preserve">A través de la implementación de la estrategia de cuidado menstrual se realizan talleres de cuidado menstrual a mujeres en sus diferencias y diversidad con especial énfasis en adolescentes entre 14 y 17 años, que reciben atención en Unidad de Protección Integral por estar en riesgo de habitar la calle, experiencias de vida en calle o por ser víctimas de Explotación Sexual Comercial de NNA, y que se encuentran en protección. </t>
  </si>
  <si>
    <t>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Acuerdos realizados en esta primera mesa: 1) Compartir el link de la mesa donde quedara reposada toda la
información (plan de trabajo, documentos y actas de la Mesa) Líder Estrategia Cuidado Menstrual 27/02/2025
2) Identificar como se realizara la articulación con Salud para
dar cumplimiento al acuerdo 944
Salud 19/03/2025
3) Entrega del informe de Personería para el 4 de abril Entidades participantes de la Mesa 04/04/2025
4) Envío apartado PPSHC. SDIS- Carolina Galeano 19/03/2025
5) Establecer fechas de las cualificaciones con SDIS y Idipron. SDMujer 19/03/2025
6) Socializar los resultados del Censo realizado por SDIS SDIS 19/03/2025</t>
  </si>
  <si>
    <t xml:space="preserve">Una vez contratado el equipo de profesionales para la estrategia, se realizan reuniones de planeación y organización, con el equipo de la ECM y los diferentes componentes, para el desarrollo del plan de trabajo 2025.  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t>
  </si>
  <si>
    <t>La estrategia Interinstitucional para el Cuidado Menstrual, realiza permanentemente jornadas de Educación Menstrual con niñas y adolescentes rurales y campesinas, negras/Afrocolombianas, migrantes, niñas y niños del sistema escolar que habitan en la diferentes localidades de Bogotá.</t>
  </si>
  <si>
    <t>En marzo, se realizó la segunda mesa MDCM del presente año, con las entidades que hacen parte del acuerdo 883. Donde se socializo el Acuerdo 944 concejo de Bogotá, Se presenta la propuesta para la creación de la resolución la mesa de cuidado menstrual y SDIS, presenta los resultados del Censo De habitabilidad en calle 2024, finalizando con la creación de los lineamientos de los recorridos y jornadas Distritales de la estrategia de cuidado menstrual. Durante este mismo mes se realizó una jornada por la dignidad menstrual en la que participaron las entidades IDIPRON, SDIS, SDMUJER, SDS en el cumplimiento del acuerdo 883 y la Sentencia 398 de la corte constitucional. La jornada se realizó en la localidad de los Mártires en el castillo de las artes y se logró la participación de 66 mujeres de las cuales; 14 son mujeres habitantes de calle 52 en riesgo de estarlo. Adicionalmente se realizó un recorrido, en la localidad de Suba en donde se realiza el abordaje de 6 mujeres en total de las cuales, 5 ciudadanas habitantes de calle y 1 en riesgo de estarlo. Adicionalmente, durante el mes de marzo se realizaron 5 espacios EMAA, en los que participan 151 mujeres en total, en el polideportivo jazmín; plazoleta Gran Estación; instalaciones del Sena y el parque el Tunal. los cuales estaban basados en la pedagogía de la educación menstrual, abarcando sus cuatro módulos fundamentales. promoviendo el autocuidado y el autoconocimiento, facilitando herramientas prácticas y teóricas para comprender y gestionar el ciclo menstrual desde una perspectiva informada y empoderada y se realizan dos espacios de transferencia metodológica de educación menstrual con 18 contratistas de IDIPRON y SDIS.</t>
  </si>
  <si>
    <t>De enero a marzo, se han realizado dos mesas MDCM del presente año, con las entidades que hacen parte del acuerdo 883, en donde se socializo el Acuerdo 944 concejo de Bogotá, se presenta la propuesta para la creación de la resolución la mesa de cuidado menstrual y SDIS y  los resultados del Censo De habitabilidad en calle 2024. Se realizó una jornada por la dignidad menstrual en la que participaron las entidades IDIPRON, SDIS, SDMUJER, SDS en el cumplimiento del acuerdo 883 y la Sentencia 398 de la corte constitucional. La jornada se realizó en la localidad de los Mártires en el castillo de las artes y se logró la participación de 66 mujeres de las cuales; 14 son mujeres habitantes de calle 52 en riesgo de estarlo. Adicionalmente se realizó un recorrido, en la localidad de Suba en donde se realiza el abordaje de 6 mujeres en total de las cuales, 5 ciudadanas habitantes de calle y 1 en riesgo de estarlo. Adicionalmente, durante el mes de marzo se realizaron 5 espacios EMAA, en los que participan 151 mujeres en total, en el polideportivo jazmín; plazoleta Gran Estación; instalaciones del Sena y el parque el Tunal. los cuales estaban basados en la pedagogía de la educación menstrual, abarcando sus cuatro módulos fundamentales. promoviendo el autocuidado y el autoconocimiento, facilitando herramientas prácticas y teóricas para comprender y gestionar el ciclo menstrual y se han realizado dos espacios de transferencia metodológica de educación menstrual con 18 contratistas de IDIPRON y SDIS.</t>
  </si>
  <si>
    <t xml:space="preserve">2025-4.Acompañar y liderar la Mesa Distrital de Cuidado Menstrual Distrital, desarrollando el plan de acción acordado y articulando las acciones programadas como Jornadas Distritales y Recorridos por la Dignidad Menstrual. </t>
  </si>
  <si>
    <t>2025-5. Realizar Espacios de Educación Menstrual para el Autocuidado y el Autoconocimiento EMAA dirigidas a las Mujeres en todo curso de vida, focalizando de manera especial las mujeres con mayor vulnerabilidad en sus diferencias y diversidades.</t>
  </si>
  <si>
    <t>2025-6. Realizar Espacios para la cualificación de equipos, transferencia metodológica y de conocimientos en educación menstrual dirigida a profesionales, técnicos, funcionarios y colaboradores de entidades públicas y privadas.</t>
  </si>
  <si>
    <t xml:space="preserve">La tarea no estaba programada para este mes </t>
  </si>
  <si>
    <t>https://secretariadistritald-my.sharepoint.com/:f:/g/personal/kforero_sdmujer_gov_co/EuGfzC3hoJhFu2ggqhGyGKcBNJns-3XhmeAC7mJ3mLNlog?e=1EOcVH</t>
  </si>
  <si>
    <t xml:space="preserve">Una vez contratado el equipo de profesionales para la estrategia, se realizan reuniones de planeación y organización, con el equipo de la ECM y los diferentes componentes, para el desarrollo del plan de trabajo 2025. </t>
  </si>
  <si>
    <t>Una vez contratado el equipo de profesionales para la estrategia, se realizan reuniones de planeación y organización, con el equipo de la ECM , para el desarrollo del plan de trabajo 2025.</t>
  </si>
  <si>
    <t>En marzo, se realizó la segunda mesa MDCM del presente año, con las entidades que hacen parte del acuerdo 883. Donde se socializo el Acuerdo 944 concejo de Bogotá, Se presenta la propuesta para la creación de la resolución la mesa de cuidado menstrual y SDIS, presenta los resultados del Censo De habitabilidad en calle 2024, finalizando con la creación de los lineamientos de los recorridos y jornadas Distritales de la estrategia de cuidado menstrual. Durante este mismo mes se realizó una jornada por la dignidad menstrual en la que participaron las entidades IDIPRON, SDIS, SDMUJER, SDS en el cumplimiento del acuerdo 883 y la Sentencia 398 de la corte constitucional. La jornada se realizó en la localidad de los Mártires en el castillo de las artes y se logró la participación de 66 mujeres de las cuales; 14 son mujeres habitantes de calle 52 en riesgo de estarlo. Adicionalmente se realizó un recorrido, en la localidad de Suba en donde se realiza el abordaje de 6 mujeres en total de las cuales, 5 ciudadanas habitantes de calle y 1 en riesgo de estarlo. Se da inicio en el sector de La Salitrosa, continuando por el humedal Los Almendros, en la zona rural de Suba. Se continúa por el barrio Villa hermosa donde se encuentra con mayor frecuencia, hombres habitantes de calle. Posterior a ello se da continuidad al recorrido sobre la av. Cali. Luego el equipo se dirigió al interior del humedal El Laguito donde las condiciones de seguridad comprometían la integridad del personal, por lo que se determinó retirar al equipo de manera preventiva de este sector. Para dar cierre al recorrido el equipo se dirige hacia el cai del sector de suba rincón.</t>
  </si>
  <si>
    <t>Durante el mes de marzo se realizaron 5 espacios EMAA, en los que participan 151 mujeres en total, en el polideportivo jazmín; plazoleta Gran Estación; instalaciones del Sena y el parque el Tunal. los cuales estaban basados en la pedagogía de la educación menstrual, abarcando sus cuatro módulos fundamentales. promoviendo el autocuidado y el autoconocimiento, facilitando herramientas prácticas y teóricas para comprender y gestionar el ciclo menstrual desde una perspectiva informada y empoderada</t>
  </si>
  <si>
    <t>En marzo se realizan dos espacios de transferencia metodológica de educación menstrual con 18 contratistas de IDIPRON y SDIS.</t>
  </si>
  <si>
    <t>https://secretariadistritald-my.sharepoint.com/:f:/g/personal/kforero_sdmujer_gov_co/EuGfzC3hoJhFu2ggqhGyGKcBNJns-3XhmeAC7mJ3mLNlog?e=2FcIw2</t>
  </si>
  <si>
    <t>https://secretariadistritald-my.sharepoint.com/:f:/g/personal/kforero_sdmujer_gov_co/Eqmn8ma_mUtBli3uoZwO8UgBubqxD8e3VNGYJsUKe7kwuw?e=OnEHME</t>
  </si>
  <si>
    <t>https://secretariadistritald-my.sharepoint.com/:f:/g/personal/kforero_sdmujer_gov_co/EvyUjMHXzxlDlomCF7nxS5ABJ2zN3CG7IVe8rc_gFSGj3w?e=gsvhre</t>
  </si>
  <si>
    <t xml:space="preserve">Medir el avance de la implementación de 1 estrategia de educación mentrual a través de la realización de talleres de cuidado menstrual a mujeres en sus diferencias y diversidad </t>
  </si>
  <si>
    <t xml:space="preserve">Estrategia para la Educación Menstrual </t>
  </si>
  <si>
    <t>Estrategia para la Educación Menstrual para el Autocuidado y el Autoconocimiento EMAA dirigidas a las Mujeres en todo curso de vida, focalizando de manera especial las mujeres con mayor vulnerabilidad , con especial énfasis en adolescentes entre 14 y 17 años, que reciben atención en Unidad de Protección Integral por estar en riesgo de habitar la calle, experiencias de vida en calle o por ser víctimas de Explotación Sexual Comercial de NNA, y que se encuentran en protección.</t>
  </si>
  <si>
    <t xml:space="preserve">Numero de estrategias para la educación mentrual  implementadas </t>
  </si>
  <si>
    <t xml:space="preserve">Ampliar y fortalecer la Estrategia de Educación Menstrual, (i) articulando las acciones acordadas y desarrollando el plan de acción acordado en la Mesa Distrital de Cuidado Menstrual Distrital (ii) Realizar Espacios de Educación Menstrual para el Autoconocimiento y Autocuidado – EMAA con la participación de mujeres en sus diferencias  y diversidades, como momentos de reflexión, pedagogía y aclaración de inquietudes relacionadas con el autocuidado menstrual, brindando herramientas frente a la dignidad menstrual como un derecho humano fundamental, promoviendo el reconocimiento de la menstruación como un proceso natural que no debe ser estigmatizado, y logrando  cambiar la percepción social sobre la menstruación, empoderando a las mujeres y niñas para que reivindiquen su derecho a vivir esta experiencia con dignidad (iii) Realizar recorridos y jornadas por la dignidad menstrual en las diferentes localidades  abordando a mujeres habitantes de calle o en riesgo de habitar calle con herramientas de educación menstrual y hacer entrega de elementos y kits de higiene menstrual. </t>
  </si>
  <si>
    <t>Implementar 1 estrategia de  asistencia técnica dirigidas a los Sectores de la Administración Distrital y al Sector Privado, para la incorporación del enfoque diferencial en los servicios, programas y estrategias dirigidas a mujeres.</t>
  </si>
  <si>
    <t>Documento de lineamientos técnicos</t>
  </si>
  <si>
    <t xml:space="preserve">Número de estrategias para la  Asistencia Técnica implementadas  </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</si>
  <si>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</si>
  <si>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Se adelanta el proceso contractual para el equipo técnico que realizará los documentos técnicos y guías para la Caja de Herramientas de la DED y actividades para la transversalización del enfoque diferencial  y se realiza proyección de cronogramas, metas y objetivos para el trabajo a adelantar durante el 2025 y 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adicionalmente, se realizó una primera reunión para contextualizar las necesidades urgentes de la estrategia.</t>
  </si>
  <si>
    <t>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</si>
  <si>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adicionalmente en febrero se han  desarrollado  reuniones con las referentes de mujeres palenqueras y mujeres negras/afrocolombianas de la DED, para construir colectivamente la propuesta preliminar del Lineamiento para la atención diferencial con enfoque étnico palenquero, dirigido a los sectores de la Administración Distrital y sistematización y preparación de una caja de herramientas para visibilizar saberes y prácticas culturales de las mujeres palenqueras, esta propuesta contiene: justificación, objetivo, el paso a paso y el cronograma. Esta propuesta será revisada y avalada por la comunidad palenquera  el próximo 12 de marzo; de acuerdo con eso, se está a la espera de la aprobación para dar cumplimiento al cronograma propuesto.</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</si>
  <si>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adicionalmente en febrero se han  desarrollado  reuniones con las referentes de mujeres palenqueras y mujeres negras/afrocolombianas de la DED, para construir colectivamente la propuesta preliminar del Lineamiento para la atención diferencial con enfoque étnico palenquero, dirigido a los sectores de la Administración Distrital y sistematización y preparación de una caja de herramientas para visibilizar saberes y prácticas culturales de las mujeres palenqueras, esta propuesta contiene: justificación, objetivo, el paso a paso y el cronograma. Esta propuesta será revisada y avalada por la comunidad palenquera  el próximo 12 de marzo; de acuerdo con eso, se está a la espera de la aprobación para dar cumplimiento al cronograma propuesto, adicionalmente se realizó el proceso de contratación de una referente para las mujeres con discapacidad y de dos intérpretes,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t>
  </si>
  <si>
    <t xml:space="preserve">Para el mes de marzo, se prestaron servicios de interpretación en lengua de señas, tanto virtuales como presenciales. En total, se prestaron once (11) servicios de interpretación, así:  4 servicios para la Dirección de Territorialización de la Subsecretaría de Fortalecimiento en las CIOM durante atenciones/seguimientos psicosociales y socio jurídicos a mujeres sordas, 6 servicios solicitados por la referente sorda para la Dirección de Enfoque, y 1 servicio solicitado por la Dirección del Sistema de Cuidado para el Consejo Local de Discapacidad Fontibón.  Frente a los cursos de introducción a la lengua de señas, se avanzó en la estructura metodológica de los talleres propuestos. En este proceso, se definieron los sectores del distrito a los que estarán dirigidos los cuatro cursos de lenguaje de señas, así como sus objetivos. 
En el mismo mes, se llevaron a cabo tres espacios en los que se evidenció la transversalización del enfoque diferencial. Primero, se socializó la estrategia de cuidado menstrual, se realizó un conversatorio sobre este tema, en el mismo espacio se firmó el Sello en Igualdad, con el cual la Personería de Bogotá se sumó a esta apuesta por las mujeres.
Adicionalmente, se avanzó en definir con la DDYDP los dos sectores a los que se brindará la asistencia técnica en el primer semestre de 2025, estos son el sector Educación y el Sector Hacienda. Así mismo se realizaron las reuniones con el referente de los sectores de Educación y Hacienda de la DDYDP para identificar las acciones de asistencia técnica a realizar y que serán propuestas a los sectores. También se avanzó en una (1) reunión con 2 referentes de la Dirección de Derechos y Diseño de Políticas de la SDMujer, con quienes se acordó que los 2 sectores de la Administración Distrital con los cuales se realizará la asistencia técnica con enfoque en víctimas del conflicto armado, 2025 son: Sector de Gestión Pública y Sector de Integración Social.
Frente a la Sistematización  y organización  de una caja de herramientas de las estrategias de la Dirección de Enfoque Diferencial, que aporten a la incorporación del enfoque diferencial en los sectores de la Administración Distrital y el sector privado, en marzo se realizaron 2 (dos) reuniones con el propósito de socializar la propuesta preliminar para la sistematización y organización de la caja de herramientas de las estrategias de la DED con el equipo que lidera la actividad enfocándose principalmente a realizar los ajustes técnicos pertinentes a la propuesta preliminar por parte de las líderes de las estrategias. Y adicionalmente con el fin de organizar una caja de herramientas con énfasis en comunidad Palenquera, se organizó la metodología y la agenda para el encuentro con la comunidad palenquera con el fin de socializar la propuesta preliminar para la sistematización y preparación de la caja de herramientas. </t>
  </si>
  <si>
    <t xml:space="preserve">Para el el periodo acumulado de enero a marzo,En total, se prestaron once (11) servicios  de interpretación en lengua de señas, así:  4 servicios para la Dirección de Territorialización de la Subsecretaría de Fortalecimiento en las CIOM durante atenciones/seguimientos psicosociales y socio jurídicos a mujeres sordas, 6 servicios solicitados por la referente sorda para la Dirección de Enfoque, y 1 servicio solicitado por la Dirección del Sistema de Cuidado para el Consejo Local de Discapacidad Fontibón. Frente a los cursos de introducción a la lengua de señas, se avanzó en la estructura metodológica de los talleres propuestos. En este proceso, se definieron los sectores del distrito a los que estarán dirigidos los cuatro cursos de lenguaje de señas, así como sus objetivos. 
En el mismo periodo  se llevaron a cabo un espacio en el  que se evidenció la transversalización del enfoque diferencial. Primero, se socializó la estrategia de cuidado menstrual, se realizó un conversatorio sobre este tema, en el mismo espacio se firmó el Sello en Igualdad, con el cual la Personería de Bogotá se sumó a esta apuesta por las mujeres.
Adicionalmente, se avanzó en definir con la DDYDP los dos sectores a los que se brindará la asistencia técnica en el primer semestre de 2025, estos son el sector Educación y el Sector Hacienda. Así mismo se realizaron las reuniones con el referente de los sectores de Educación y Hacienda de la DDYDP para identificar las acciones de asistencia técnica a realizar y que serán propuestas a los sectores. También se avanzó en una (1) reunión con 2 referentes de la Dirección de Derechos y Diseño de Políticas de la SDMujer, con quienes se acordó que los 2 sectores de la Administración Distrital con los cuales se realizará la asistencia técnica con enfoque en víctimas del conflicto armado, 2025 son: Sector de Gestión Pública y Sector de Integración Social.
Frente a la Sistematización  y organización  de una caja de herramientas de las estrategias de la Dirección de Enfoque Diferencial, que aporten a la incorporación del enfoque diferencial en los sectores de la Administración Distrital y el sector privado, en marzo se realizaron 2 (dos) reuniones con el propósito de socializar la propuesta preliminar para la sistematización y organización de la caja de herramientas de las estrategias de la DED con el equipo que lidera la actividad enfocándose principalmente a realizar los ajustes técnicos pertinentes a la propuesta preliminar por parte de las líderes de las estrategias. Y adicionalmente con el fin de organizar una caja de herramientas con énfasis en comunidad Palenquera, se organizó la metodología y la agenda para el encuentro con la comunidad palenquera con el fin de socializar la propuesta preliminar para la sistematización y preparación de la caja de herramientas. </t>
  </si>
  <si>
    <t xml:space="preserve">, </t>
  </si>
  <si>
    <t xml:space="preserve">2025-7. Realizar Asistencia Técnica para la incorporación del enfoque diferencial a los sectores de la Administración Distrital. </t>
  </si>
  <si>
    <t xml:space="preserve">2025-8. Sistematizar y organizar una caja de herramientas de las estrategias de la Dirección de Enfoque Diferencial, que aporten a la incorporación del enfoque diferencial en los sectores de la Administración Distrital y el sector privado. </t>
  </si>
  <si>
    <t xml:space="preserve">2025-9. Acompañar espacios y actividades para la transversalización del enfoque diferencial  a demanda de entidades del  sector público y privado. </t>
  </si>
  <si>
    <t xml:space="preserve">2025-10. Realizar talleres de conceptos básicos y acercamiento a la lengua de señas para funcionarios, colaboradores o contratistas del Distrito y realización de servicios de interpretación en lengua de señas, para la inclusión y atención a mujeres sordas en los servicios y actividades de la secretaría de la mujer. </t>
  </si>
  <si>
    <t xml:space="preserve">Esta tarea no esta programada para este mes </t>
  </si>
  <si>
    <t>Se adelanta el proceso contractual para el equipo técnico que realizará los documentos técnicos y guías para la Caja de Herramientas de la DED  y se realiza proyección de cronogramas, metas y objetivos para el trabajo a adelantar durante el 2025.</t>
  </si>
  <si>
    <t>Se adelanta el proceso contractual para el equipo de profesionales  que realizará las actividades para la transversalización del enfoque diferencial  y se realiza proyección de cronogramas, metas y objetivos para el trabajo a adelantar durante el 2025.</t>
  </si>
  <si>
    <t>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El 31 de enero se realizó una primera reunión para contextualizar las necesidades urgentes de la estrategia. Durante el encuentro, se identificó la necesidad de programar una reunión adicional para la próxima semana, con el fin de abordar temas relacionados con las políticas públicas, el reporte y el plan de acción para el año 2025.</t>
  </si>
  <si>
    <t>https://secretariadistritald-my.sharepoint.com/:f:/g/personal/kforero_sdmujer_gov_co/EnTuEg0Ug3pFl1WzrEPa2J0Bk2YmT4mHhUAllNBXv2ROUQ?e=fFKszV</t>
  </si>
  <si>
    <t>En febrero se avanzó en la definición de roles y coordinación de las diferentes tareas relacionadas con la transversalización del enfoque diferencial. Así mismo se avanzó en identificar, con la Dirección de Derechos y Diseño de Política, los sectores a los que se brindará asistencia técnica, así: (i) Se realizaron dos reuniones con las profesionales de la DED para definir coordinación y equipos de trabajo de las tareas de transversalización y se realizó reunión con el equipo de la Dirección de Derechos y Diseño de Política para identificar los sectores de la Administración Distrital a los que se les brindará la asistencia técnica para la transversalización del enfoque diferencial, en el 2025. (ii) se ha desarrollado una reunión con profesionales de la DED para construir colectivamente la propuesta preliminar de asistencia técnica - AT que se realizará a 2 sectores de la Administración Distrital para la incorporación del enfoque diferencial en atención a mujeres indígenas víctimas del conflicto armado. La propuesta preliminar contiene: Objetivos y justificación, posibles sectores de la Administración Distrital con los cuales se va a realizar la AT en el año, los temas que se pueden implementar en los sectores y cronograma tentativo (iii) Se avanzó en cinco reuniones con la Dirección de Derechos y Diseño de Política para elaborar una propuesta preliminar de caracterización del Proceso de Transversalización del enfoque de género y diferencial para mujeres que será presentada a las directoras de Derechos y Diseño de Política y de Enfoque Diferencial para su aprobación y complementación y luego llevada a la mesa técnica con la Oficina Asesora de Planeación – OAP</t>
  </si>
  <si>
    <r>
      <rPr>
        <sz val="13"/>
        <color theme="1"/>
        <rFont val="Arial"/>
        <family val="2"/>
      </rPr>
      <t>En el periodo de febrero se ha desarrollado. (i) una reunión con las referentes de mujeres palenqueras y mujeres negras/afrocolombianas de la DED, para construir colectivamente la propuesta preliminar del Lineamiento para la atención diferencial con enfoque étnico palenquero, dirigido a los sectores de la Administración Distrital, que contiene lo siguiente: Objetivos y justificación, tabla de contenido o temáticas que contendrá el lineamiento y cronograma tentativo, esta propuesta será revisada y avalada por la comunidad palenquera en una reunión que se llevará a cabo el próximo 12 de marzo; de acuerdo con eso, se está a la espera de la aprobación para dar cumplimiento al cronograma propuesto.
(ii)	Para el periodo de febrero se han realizado 2 reuniones: una con la líder de la meta 3, y otra con la referente de mujeres palenqueras y el equipo de profesionales que apoyan esta tarea; con el fin de construir la propuesta preliminar para la sistematización y preparación de una caja de herramientas para visibilizar saberes y prácticas culturales de las mujeres palenqueras, esta propuesta contiene: justificación, objetivo, el paso a paso y el cronograma, el cual será socializado a la comunidad palenquera. Asimismo, mediante correo a las líderes de los componentes de la DED se solicitó enviaran las metodologías que han trabajado con mujeres palenqueras.
(iii)	Se realizaron reuniones con profesionales de la DED para definir los roles y coordinación de las diferentes tareas relacionadas con la transversalización del enfoque diferencial. Se elaboró propuesta preliminar para avanzar en la caja de herramientas y se elaboró propuesta preliminar que contiene las fases y cronograma para avanzar en la construcción de la caja de herramientas de las estrategias de la Dirección de Enfoque Diferencial.</t>
    </r>
    <r>
      <rPr>
        <sz val="13"/>
        <color theme="6" tint="-0.249977111117893"/>
        <rFont val="Arial"/>
        <family val="2"/>
      </rPr>
      <t xml:space="preserve"> </t>
    </r>
  </si>
  <si>
    <t>1. Se llevó a cabo una reunión con el objetivo de identificar las acciones que la líder del componente implementará para cumplir con las actividades programadas. En esta reunión se socializaron dichas acciones, haciendo énfasis en la meta de realizar 24 actividades de transversalización alineadas con los indicadores poblacionales.
2. Se llevo la primera actividad de Transversalización a los docentes de educación flexible de "Casa de Todas"  profundizando en los enfoques de género y diferencial. Se abordó la importancia de reconocer y transformar las desigualdades que limitan el ejercicio pleno de los derechos de las mujeres, incorporando acciones afirmativas para superar la discriminación, la desigualdad y la subordinación.
3. Se realizó una reunión con el equipo de la estrategia "Casa de Todas" con el propósito de acordar una ruta de trabajo que facilite la transversalización del enfoque diferencial (ASP) en los diferentes sectores del Distrito.
4. Se sostuvo una conversación con el equipo de Territorialización de la Secretaría de Integración Social, Subdirección LGBTI, con el fin de concretar la transferencia de conocimiento para el equipo.
5. Se llevó a cabo una reunión para dar cumplimiento a la ejecución y seguimiento de los procesos del componente, en la cual se identificaron posibles acciones que permitan la realización de las actividades de transversalización.
6. En la reunión con la instancia ZESAI, se abordaron varios puntos relacionados con la jornada de fortalecimiento de capacidades dirigida a las y los servidores públicos que participan en la mesa, en el marco de la Sentencia T-594 de 2016, la Política Pública de Actividades Sexuales Pagadas (PPASP) y la Estrategia "Casa de Todas". Realizando un ejercicio cumpliendo los siguientes objetivos: Sensibilizar y capacitar a las y los servidores públicos en relación con los derechos de las personas que realizan Actividades Sexuales Pagadas (ASP); garantizar la  implementación efectiva de la Sentencia T-594 de 2016 y los lineamientos de la Política Pública de Actividades Sexuales Pagadas (2020-2029); y mejorar la articulación interinstitucional para la protección de los derechos de las personas que realizan ASP, con especial atención a grupos en situación de mayor vulnerabilidad (personas trans, no binarias, lesbianas y bisexuales).</t>
  </si>
  <si>
    <t>Se continuo con el proceso contractual de dos interpretes de legua de señas colombiana quienes tienen a su cargo el cumplimiento de las obligaciones relacionadas con la interpretación y el apoyo a las mujeres con discapacidad auditiva.</t>
  </si>
  <si>
    <t>En marzo se avanzó en definir con la DDYDP los dos sectores a los que se brindará la asistencia técnica en el primer semestre de 2025, estos son el sector Educación y el Sector Hacienda. Así mismo se realizaron las reuniones con el referente de los sectores de Educación y Hacienda de la DDYDP para identificar las acciones de asistencia técnica a realizar y que serán propuestas a los sectores. También se avanzó en una (1) reunión con 2 referentes de la Dirección de Derechos y Diseño de Políticas de la SDMujer, con quienes se acordó que los 2 sectores de la Administración Distrital con los cuales se realizará la asistencia técnica con enfoque en víctimas del conflicto armado, 2025 son: Sector de Gestión Pública y Sector de Integración Social.</t>
  </si>
  <si>
    <t>Frente a la Sistematización  y organización  de una caja de herramientas de las estrategias de la Dirección de Enfoque Diferencial, que aporten a la incorporación del enfoque diferencial en los sectores de la Administración Distrital y el sector privado, en marzo se realizaron 2 (dos) reuniones: la primera reunión se efectuó el 19 de marzo con el propósito de socializar la propuesta preliminar para la sistematización y organización de la caja de herramientas de las estrategias de la DED con el equipo que lidera la actividad y la segunda reunión se ejecutó el 27 de marzo enfocándose principalmente a realizar los ajustes técnicos pertinentes a la propuesta preliminar por parte de las líderes de las estrategias. Y adicionalmente con el fin de organizar una caja de herramientas con énfasis en comunidad Palenquera, se organizó  la metodología y la agenda para el encuentro con la comunidad palenquera con el fin de socializar la propuesta preliminar para la sistematización y preparación de la caja de herramientas.</t>
  </si>
  <si>
    <t>Se llevaron a cabo tres espacios en los que se evidenció la transversalización del enfoque diferencial. Primero, se socializó la estrategia de cuidado menstrual, se realizó un conversatorio sobre este tema,  en el mismo espacio se se firmó el Sello en Igualdad, con el cual la Personería de Bogotá se sumó a esta apuesta por las mujeres.
Desde la estrategia Casa de Todas, se llevó a cabo una transferencia de conocimiento con enfoque en la atención a mujeres que realizan actividades sexuales pagadas (ASP), dirigida uno, al equipo de la DED y dos, a la Secretaría de Integración Social. El objetivo fue realizar un taller de transferencia y sensibilización sobre la estrategia Casa de Todas, las actividades sexuales pagadas y las mujeres que las ejercen, con el fin de comprender las dinámicas de esta población y ofrecer lineamientos adecuados para su atención.</t>
  </si>
  <si>
    <t xml:space="preserve">Para el mes de marzo, se prestaron servicios de interpretación en lengua de señas, tanto virtuales como presenciales, en atención psicosocial y sociojurídica a mujeres sordas de las localidades de Los Mártires y Kennedy, así como en la elección del representante de discapacidad auditiva en Fontibón. En total, se prestaron once (11) servicios de interpretación, así:  4 servicios para la Dirección de Territorialización de la Subsecretaría de Fortalecimiento en las CIOM durante atenciones/seguimientos psicosociales y socio jurídicos a mujeres sordas, 6 servicios solicitados por la referente sorda para la Dirección de Enfoque, y 1 servicio solicitado por la Dirección del Sistema de Cuidado para el Consejo Local de Discapacidad Fontibón. De estos once, 8 servicios fueron virtuales y 3 presenciales.  Frente a los cursos de introducción a la lengua de señas, se avanzó en la estructura metodológica de los talleres propuestos. En este proceso, se definieron los sectores del distrito a los que estarán dirigidos los cuatro cursos de lenguaje de señas, así como sus objetivos. Estos cursos estarán orientados al servicio y la atención de personas sordas, brindando a los y las  funcionarias del distrito herramientas básicas para comunicarse en el ámbito de atención al cliente. El propósito es que las personas sordas, especialmente las mujeres, que acudan a la entidad puedan conocer las rutas de atención y los servicios disponibles. </t>
  </si>
  <si>
    <t>https://secretariadistritald-my.sharepoint.com/:f:/g/personal/kforero_sdmujer_gov_co/EokKVjH_DuNOsSUYg9GGhwwBxKxjKoTHZB2lR84R6l8vww?e=5WDGbI</t>
  </si>
  <si>
    <t>https://secretariadistritald-my.sharepoint.com/:f:/g/personal/kforero_sdmujer_gov_co/Eo5d0eURIO5Blp6q3Sk94FMBJhVkXkLAhkVX7ATqNyDZaA?e=6nb5PI</t>
  </si>
  <si>
    <t>https://secretariadistritald-my.sharepoint.com/:f:/g/personal/kforero_sdmujer_gov_co/Epsd821vrOpBhA4-yV1va8gBX_JmiB11OCk6CgZ-UN41bQ?e=05XHSN</t>
  </si>
  <si>
    <t>https://secretariadistritald-my.sharepoint.com/:f:/g/personal/kforero_sdmujer_gov_co/EqXWgInmmspMsT5MFRfV9WYBfQM62VxxnHrTdG7m3PmKnQ?e=FlRuNv</t>
  </si>
  <si>
    <t>Medir el avance de la implementación de 1 estrategia de asisitencia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</si>
  <si>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Estrategia de Asistencia Tecnica</t>
  </si>
  <si>
    <t>Realizar Asistencia Técnica para la incorporación del enfoque diferencial a sectores de la Administración Distrital, en coordinación con la Dirección de Derechos y Diseño de Política.</t>
  </si>
  <si>
    <t>Numero de estrategias de asistencia técnica implementadas</t>
  </si>
  <si>
    <t>Ampliar y fortalecer la Estrategia de Asistencia Tecnica a través de la Formulación y sistematización de un documento metodológico y plan de acción que guíe el 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</si>
  <si>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Implementar 1 estrategia de reconocimiento de la diversidad de las mujeres del Distrito Capital.</t>
  </si>
  <si>
    <t xml:space="preserve">Número de  estrategias de reconocimiento de la diversidad de las mujeres del Distrito Capital, implementadas. </t>
  </si>
  <si>
    <t>Se adelanta el proceso contractual para el equipo técnico que realizará los documentos para las guías metodológicas para el abordaje a los diferentes pueblos y comunidades con los que trabaja la DED  y se realiza proyección de cronogramas, metas y objetivos para el trabajo a adelantar durante el 2025.</t>
  </si>
  <si>
    <t xml:space="preserve">no se presentan retrasos </t>
  </si>
  <si>
    <t xml:space="preserve">Posicionar e institucionalizar, la realización de conmemoraciones como  acción afirmativa para visibilizar y exaltar el aporte de los grupos poblacionales excluidos e invisibilizados del tejido social y cultural de la ciudad, convirtiéndolos en espacios para destacar el rol de las mujeres en sus diferencias y diversidades en la construcción de ciudad y fortalecer sus etnias, tradiciones y costumbres, reconociendo su papel central en prácticas culturales y familiares, promoviendo su inclusión activa en los procesos organizativos y decisiones que impactan su comunidad. </t>
  </si>
  <si>
    <t>1. Se llevó a cabo una reunión en el Nivel Central para actualizar las estrategias del Proyecto 8222 ""Reconocimiento a la Diversidad"", con el objetivo de garantizar la asignación de responsabilidades, la sistematización de acciones y el cumplimiento de los indicadores.
2. Se realizó una reunión con el equipo del componente de capacidades psicoemocionales para conocer el trabajo desarrollado y organizar un plan de acción que permita sistematizar la metodología aplicada en el trabajo con mujeres negras, afrocolombianas, raizales, indígenas, Rrom y con discapacidad.
4. Se llevó a cabo una reunión para identificar los elementos clave en la realización de talleres. Como resultado, se inició la construcción de un taller que facilite la transversalización y sistematización, proporcionando herramientas para abordar estos temas con sensibilidad y empatía, documento que se propone para la sistematización.</t>
  </si>
  <si>
    <t>Se llevó a cabo la planeación de una actividad destinada a evaluar las conmemoraciones, eventos y actividades realizadas para la transformación de imaginarios, estereotipos racistas y de discriminación, dirigidos a la ciudadanía y a las mujeres en sus diferencias y diversidades, en la vigencia anterior. y adicionalmente 1. Se llevó a cabo una reunión en el Nivel Central para actualizar las estrategias del Proyecto 8222 ""Reconocimiento a la Diversidad"", con el objetivo de garantizar la asignación de responsabilidades, la sistematización de acciones y el cumplimiento de los indicadores.
2. Se realizó una reunión con el equipo del componente de capacidades psicoemocionales para conocer el trabajo desarrollado y organizar un plan de acción que permita sistematizar la metodología aplicada en el trabajo con mujeres negras, afrocolombianas, raizales, indígenas, Rrom y con discapacidad.
4. Se llevó a cabo una reunión para identificar los elementos clave en la realización de talleres. Como resultado, se inició la construcción de un taller que facilite la transversalización y sistematización, proporcionando herramientas para abordar estos temas con sensibilidad y empatía, documento que se propone para la sistematización.</t>
  </si>
  <si>
    <t>Estos espacios, no solo fortalecen la incidencia de las mujeres en sus diferencias y diversidades, sino que también impulsan la creación de estrategias colectivas para transformar las estructuras que perpetúan la exclusión y desigualdad, logrando la incorporación del enfoque diferencial en los planes, programas y proyectos que propenden por la garantía de los derechos de las mujeres en sus diferencias y diversidades, para ello se realizaran, actividades culturales, recreativas, deportivas, conmemoraciones y encuentros diferenciales de visibilización y reconocimiento de las diferencias, diversidades, luchas, aportes, derechos y biografías de las mujeres en sus diferencias y diversidades en Bogotá, para promover la transformación cultural, combatir estereotipos y reducir imaginarios y factores de discriminación que históricamente han afectado a las mujeres</t>
  </si>
  <si>
    <t xml:space="preserve">En el mes de marzo se trabajó en la evaluación de las conmemoraciones mediante el diseño y aplicación de herramientas específicas. Se llevó a cabo una reunión para definir el método de evaluación y estructurar un plan de acción basado en los resultados obtenidos, identificando momentos clave antes, durante y después de cada evento. Como parte de este proceso, se elaboró un formato de evaluación en Excel, el cual fue revisado por el equipo para asegurar su pertinencia y posteriormente enviado a las referentes para su diligenciamiento. Posterior al proceso de contratación, durante el mes de marzo se llevaron a cabo diversas reuniones estratégicas para coordinar y avanzar en la estructuración de una ruta para la evaluación de eventos conmemorativos y encuentros diferenciales. Asimismo, se llevó a cabo una reunión con el grupo étnico dentro del componente de empoderamiento para coordinar un plan de trabajo conjunto con el componente de reconocimiento de la diversidad. Finalmente, se realizó una reunión enfocada en la organización del reporte de políticas públicas étnicas, en la que se revisaron los compromisos y se definió la información clave para su socialización en los próximos encuentros. y adicionalmente, en  marzo se llevó a cabo la revisión y aclaración de las actividades y compromisos del equipo Meta 3, con énfasis en la asistencia técnica en distintos sectores, el enfoque antirracista y los avances en los productos asociados a la política pública. Además, se organizó un encuentro programado para el 12 de marzo con la comunidad palenquera, con el objetivo de revisar las propuestas relacionadas con los lineamientos de atención con enfoque étnico palenquero y la construcción de una caja de herramientas para esta comunidad. Como parte de este proceso, se desarrolló un espacio de articulación con la comunidad palenquera para evaluar dichas propuestas. Asimismo, se realizó una reunión para la sistematización y diseño de la caja de herramientas de las estrategias de la Dirección de Enfoque Diferencial. Finalmente, el equipo de Cuidado Menstrual sostuvo una reunión para analizar la sistematización de sus actividades y su contribución a la caja de herramientas. </t>
  </si>
  <si>
    <t xml:space="preserve">De enero a marzo,  se trabajó en la evaluación de las conmemoraciones mediante el diseño y aplicación de herramientas específicas. Como parte de este proceso, se elaboró un formato de evaluación en Excel, el cual fue revisado por el equipo para asegurar su pertinencia y posteriormente enviado a las referentes para su diligenciamiento. También,  se llevaron a cabo diversas reuniones estratégicas para coordinar y avanzar en la estructuración de una ruta para la evaluación de eventos conmemorativos y encuentros diferenciales. Asimismo, se llevó a cabo una reunión con el grupo étnico dentro del componente de empoderamiento para coordinar un plan de trabajo conjunto con el componente de reconocimiento de la diversidad y adicionalmente,  se llevó a cabo la revisión y aclaración de las actividades y compromisos del equipo con énfasis en la asistencia técnica en distintos sectores, el enfoque antirracista y los avances en los productos asociados a la política pública. Además, se organizó un encuentro programado para el 12 de marzo con la comunidad palenquera, con el objetivo de revisar las propuestas relacionadas con los lineamientos de atención con enfoque étnico palenquero y la construcción de una caja de herramientas para esta comunidad. Como parte de este proceso, se desarrolló un espacio de articulación con la comunidad palenquera para evaluar dichas propuestas. </t>
  </si>
  <si>
    <t>2025-11. Desarrollar Plan de Acción para la gestión, alistamiento y realización de eventos conmemorativos, talleres, encuentros diferenciales y actividades para la transformación de imaginarios, estereotipos racistas y de discriminación, dirigidos a la ciudadanía y a las mujeres en sus diferencias y diversidades</t>
  </si>
  <si>
    <t>2025-12. Sistematizar guías metodológicas para el abordaje a los diferentes pueblos y comunidades con los que trabaja la DED</t>
  </si>
  <si>
    <t>https://secretariadistritald-my.sharepoint.com/:f:/g/personal/kforero_sdmujer_gov_co/Eu8MU_5Qi_pGrDFbxqh3K2gBHZ6T7NpRSQWN8dGOFWjtNQ?e=PUYS4K</t>
  </si>
  <si>
    <t xml:space="preserve">Se llevó a cabo la planeación de una actividad destinada a evaluar las conmemoraciones, eventos y actividades realizadas para la transformación de imaginarios, estereotipos racistas y de discriminación, dirigidos a la ciudadanía y a las mujeres en sus diferencias y diversidades, en la vigencia anterior. </t>
  </si>
  <si>
    <t>En el mes de marzo se trabajó en la evaluación de las conmemoraciones mediante el diseño y aplicación de herramientas específicas. Se llevó a cabo una reunión para definir el método de evaluación y estructurar un plan de acción basado en los resultados obtenidos, identificando momentos clave antes, durante y después de cada evento. Como parte de este proceso, se elaboró un formato de evaluación en Excel, el cual fue revisado por el equipo para asegurar su pertinencia y posteriormente enviado a las referentes para su diligenciamiento. Posterior al proceso de contratación, durante el mes de marzo se llevaron a cabo diversas reuniones estratégicas para coordinar y avanzar en la estructuración de una ruta para la evaluación de eventos conmemorativos y encuentros diferenciales. Asimismo, se llevó a cabo una reunión con el grupo étnico dentro del componente de empoderamiento para coordinar un plan de trabajo conjunto con el componente de reconocimiento de la diversidad. Finalmente, se realizó una reunión enfocada en la organización del reporte de políticas públicas étnicas, en la que se revisaron los compromisos y se definió la información clave para su socialización en los próximos encuentros.</t>
  </si>
  <si>
    <t xml:space="preserve">En el mes de marzo se llevó a cabo la revisión y aclaración de las actividades y compromisos del equipo Meta 3, con énfasis en la asistencia técnica en distintos sectores, el enfoque antirracista y los avances en los productos asociados a la política pública. Además, se organizó un encuentro programado para el 12 de marzo con la comunidad palenquera, con el objetivo de revisar las propuestas relacionadas con los lineamientos de atención con enfoque étnico palenquero y la construcción de una caja de herramientas para esta comunidad. Como parte de este proceso, se desarrolló un espacio de articulación con la comunidad palenquera para evaluar dichas propuestas. Asimismo, se realizó una reunión para la sistematización y diseño de la caja de herramientas de las estrategias de la Dirección de Enfoque Diferencial. Finalmente, el equipo de Cuidado Menstrual sostuvo una reunión para analizar la sistematización de sus actividades y su contribución a la caja de herramientas. </t>
  </si>
  <si>
    <t>https://secretariadistritald-my.sharepoint.com/:f:/g/personal/kforero_sdmujer_gov_co/EkJJH2JvQa9MniA3SOzacqsBs0qx7xadOpJuL3D7Yt04jw?e=2JOKW4</t>
  </si>
  <si>
    <t>https://secretariadistritald-my.sharepoint.com/:f:/g/personal/kforero_sdmujer_gov_co/EtSsQdPGH6tPvoXHqS91s-8BjIJUZs-fWGKZ5hL8mzuHOA?e=27dwuD</t>
  </si>
  <si>
    <t>Medir el avance de la implementación de 1 estrategia de reconocimiento de la diversidad de las mujeres del Distrito Capital  tanto en el ámbito público como en el privado.</t>
  </si>
  <si>
    <t xml:space="preserve">Estrategia de reconocimiento a la diversidad </t>
  </si>
  <si>
    <t>Estrategia Desarrollar Plan de Acción para la gestión, alistamiento y realización de eventos conmemorativos, talleres, encuentros diferenciales y actividades para la transformación de imaginarios, estereotipos racistas y de discriminación, dirigidos a la ciudadanía y a las mujeres en sus diferencias y diversidades</t>
  </si>
  <si>
    <t>Numero de estrategias estrategia de reconocimiento de la diversidad de las mujeres del Distrito Capital implementadas</t>
  </si>
  <si>
    <t xml:space="preserve">Ampliar y fortalecer la Estrategia de estrategia de reconocimiento de la diversidad de las mujeres del Distrito Capital  a través de la Formulación y sistematización de un documento metodológico y plan de acción que guíe el proceso de  abordaje a los diferentes pueblos y comunidades con los que trabaja la DED. </t>
  </si>
  <si>
    <t>Fecha de Emisión</t>
  </si>
  <si>
    <t>META PLAN DE DESARROLLO</t>
  </si>
  <si>
    <t>NOMBRE DEL PROYECTO</t>
  </si>
  <si>
    <t xml:space="preserve">                                                 REPORTE INDICADOR META PDD</t>
  </si>
  <si>
    <t>OBJETIVO ODS</t>
  </si>
  <si>
    <t>Igualdad de género</t>
  </si>
  <si>
    <t>META ODS</t>
  </si>
  <si>
    <t>Aprobar y fortalecer políticas acertadas y leyes aplicables para promover la igualdad de género y el empoderamiento de todas las mujeres y niñas a todos los niveles</t>
  </si>
  <si>
    <t>INDICADOR META PDD</t>
  </si>
  <si>
    <t>Estrategia de empoderamiento para promover capacidades, liderazgos, participación, incidencia política y transformación de imaginarios culturales</t>
  </si>
  <si>
    <t>PROGRAMACIÓN CUATRIENAL INDICADOR PDD</t>
  </si>
  <si>
    <t>AVANCE ACUMULADO CUATRIENIO</t>
  </si>
  <si>
    <t>TIPO DE ANUALIZACIÓN  (Según aplique)</t>
  </si>
  <si>
    <t>EJECUCIÓN MENSUAL INDICADOR PDD 3969</t>
  </si>
  <si>
    <t>EVIDENCIAS DEL AVANCE</t>
  </si>
  <si>
    <t xml:space="preserve">Para el mes de Enero con el objetivo de dar cumplimiento a la meta PlanDD, se desarrollaron las siguientes acciones: (i) Se adelanta el proceso contractual para los equipos técnicos y profesionales que  acompañaran las diferentes acciones afirmativas de la estrategia y se focaliza la población a cubrir  durante el 2025 (ii) se realiza proyección de cronogramas, metas y tareas para la divulgación de cursos virtuales, formaciones y transferencias. (iii) Durante este mes, se avanza en la identificación de dificultades presentadas en la plataforma  de formación virtual de la SdMujer para la realización de los cursos.  (iv)También 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y el equipo técnico que acompañará la MDCM. </t>
  </si>
  <si>
    <t xml:space="preserve">Para el mes de Enero con el objetivo de dar cumplimiento a la meta PlanDD, se desarrollaron las siguientes acciones de la estrategia DED: (i) Se adelanta el proceso contractual para los equipos técnicos y profesionales que  acompañaran las diferentes acciones afirmativas de la estrategia y se focaliza la población a cubrir  durante el 2025 (ii) se realiza proyección de cronogramas, metas y tareas para la divulgación de cursos virtuales, formaciones y transferencias. (iii) Durante este mes, se avanza en la identificación de dificultades presentadas en la plataforma  de formación virtual de la SdMujer para la realización de los cursos.  (iv)También se adelanta el proceso contractual para el equipo técnico que adelantará las gestiones y trámites para la realización convenios, acuerdos, planes de trabajo conjunto y/o compromisos con entidades educativas públicas o privadas y se realiza proyección de cronogramas, indicadores y objetivos para el 2025 y el equipo técnico que acompañará la MDCM. </t>
  </si>
  <si>
    <t xml:space="preserve">El desarrollo de 1 estrategia que contribuya al reconocimiento y garantía de los  derechos de las mujeres en sus diferencias y diversidades se realiza a través de Acciones afirmativas para el empoderamiento y fortalecimiento de capacidades emocionales y educación flexible para las mujeres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se han realizado. A través de la implementación de la estrategia de cuidado menstrual se realizan talleres de cuidado menstrual a mujeres en sus diferencias y diversidad con especial énfasis en adolescentes entre 14 y 17 años, que reciben atención en Unidad de Protección Integral por estar en riesgo de habitar la calle, experiencias de vida en calle o por ser víctimas de Explotación Sexual Comercial de NNA, y que se encuentran en protección. </t>
  </si>
  <si>
    <t>https://secretariadistritald-my.sharepoint.com/:f:/g/personal/kforero_sdmujer_gov_co/EttKawPFTW5IuAvQqzmEXGUB1Jvqyond9OxpZcI-TVU5_Q?e=x1e4JC</t>
  </si>
  <si>
    <t xml:space="preserve">Para el mes de Febrero con el objetivo de dar cumplimiento a la meta PlanDD, se desarrollaron las siguientes acciones: (i) Frente a los espacios de transferencia metodológica, se inician reuniones de socialización del objetivo de la actividad con instituciones para concertación de cronogramas para el año 2025, concertando fechas con: IED Santa Lucia CAFAM y Fundación regalando sueños  COLVEN. (ii) Se realizó un espacio de conexión emocional con 15 mujeres jóvenes  de la Universidad Colegio Mayor de Cundinamarca, abordando la temática de Navegando por la vida para reconocer recursos  propios de afrontamiento a situaciones de salud mental como la ansiedad y la depresión. (iii) Se inician reuniones de socialización y concertación de cronogramas para el año 2025 y además durante el mes de febrero se realizaron reuniones de  conversación con el programa CampeSENA para la realización de cursos con mujeres campesinas y rurales. (iv) Adicionalmente, 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t>
  </si>
  <si>
    <t xml:space="preserve">Para el periodo acumulado con el objetivo de dar cumplimiento a la meta PlanDD, se desarrollaron las siguientes acciones de la estrategia DED: (i) Frente a los espacios de transferencia metodológica, se inician reuniones de socialización del objetivo de la actividad con instituciones para concertación de cronogramas para el año 2025, concertando fechas con: IED Santa Lucia CAFAM y Fundación regalando sueños  COLVEN. (ii) Se realizó un espacio de conexión emocional con 15 mujeres jóvenes  de la Universidad Colegio Mayor de Cundinamarca, abordando la temática de Navegando por la vida para reconocer recursos  propios de afrontamiento a situaciones de salud mental como la ansiedad y la depresión. (iii) Se inician reuniones de socialización y concertación de cronogramas para el año 2025 y además durante el mes de febrero se realizaron reuniones de  conversación con el programa CampeSENA para la realización de cursos con mujeres campesinas y rurales. (iv) Adicionalmente, se realiza la primera mesa MDCM del 2025  con las entidades que hacen parte del acuerdo 883: IDIPRON, SDIS, SDMUJER, SDS y en este espacio se socializa el plan de trabajo, se planifico el recorrido y jornada del mes de marzo y se realizaron los aportes para la creación de la resolución de la mesa. (v) se avanza en la identificación de dificultades presentadas en la plataforma  de formación virtual de la SdMujer para la realización de los cursos virtuales.  </t>
  </si>
  <si>
    <t xml:space="preserve">El desarrollo de una estrategia DED  que contribuya al reconocimiento y garantía de los  derechos de las mujeres en sus diferencias y diversidades se realiza a través de Acciones afirmativas para el empoderamiento y fortalecimiento de capacidades emocionales y educación flexible para las mujeres con el objetivo de aportar a la eliminación de estereotipos e imaginarios sexistas, así como, brindar herramientas para el empoderamiento y fortalecimiento de las trayectorias de vida de las mujeres, reconociendo factores protectores y mecanismos para la prevención de las violencias se han realizado. A través de la implementación de la estrategia de cuidado menstrual se realizan talleres de cuidado menstrual a mujeres en sus diferencias y diversidad con especial énfasis en adolescentes entre 14 y 17 años, que reciben atención en Unidad de Protección Integral por estar en riesgo de habitar la calle, experiencias de vida en calle o por ser víctimas de Explotación Sexual Comercial de NNA, y que se encuentran en protección. </t>
  </si>
  <si>
    <t xml:space="preserve">Para dar cumplimiento a la meta plan de Desarrollar 4 estrategias de empoderamiento para promover capacidades, liderazgos, participación, incidencia política y transformación de imaginarios culturales, que reproducen los estereotipos de género, en los territorios urbanos y rurales, se precisa que el proyecto 8222 contribuye directamente al desarrollo de una de las estrategias. 
En este sentido, el avance reportado por el proyecto 8222 corresponde específicamente al desarrollo de Una estrategia de Enfoque Diferencial, cuya implementación se ha materializado a través de los siguientes componentes clave, para el mes de marzo: 
1.	HERRAMIENTAS PARA EL EMPODERAMIENTO: (i) Se realizo el curso ¨Observo, Identifico y Protejo¨, con la certificación de 26 personas. (ii) Se realiza Una (1)  Formación a 10 profesionales de planta y 25 contratista de IDIPRON, abordando temáticas relacionadas con el enfoque Diferencial, Derecho a la salud plena como uno de los 8 derechos priorizados en la PPMyEG, 
2.	ACCIONES AFIRMATIVAS: para el fortalecimiento de capacidades emocionales y el empoderamiento de las mujeres  (i)	Se llevaron a cabo 2 jornadas significativas, con mujeres de la Localidad de Puente Aranda en el Parque Ciudad Montes y en la plataforma virtual TEAMS con estudiantes de la Universidad Nacional Abierta y a Distancia en donde se abordaron temas relacionados con el empoderamiento de las mujeres. (ii)	Se inician 3 Escuelas de Educación AMAR-TE 1 Escuela Amarte con Mujeres en ASP Fundación Miquelina Grupo, se desarrollaron 4 sesiones trabajando temáticas de reconocimiento y gestión emocional, violencias basadas en género y derechos sexuales y reproductivos, liderazgo inspirador, comunicación efectiva y resolución de conflictos. 20 mujeres certificadas.  Grupo 2. Una 1 escuela AMAR-TE con Mujeres en ASP Fundación Miquelina 27 mujeres certificadas. Grupo 3.  Una  1 escuela AMAR-TE con Mujeres en ASP y habitabilidad en calle Fundación Nuevo porvenir, Se ha desarrollado 1 sesión trabajando temática de reconocimiento y gestión emocional . (iii)	Se realizaron siete (7) Espacios de Conexión Emocional. 1 migrantes: Metodología Raíces y actividad a través del dibujo para el afianzamiento de la historia de vida y el reconocimiento de factores resilientes.  21 mujeres participantes.   2. Migrantes: 16 mujeres participantes. 3. ECE ASP: Metodología Aromaterapia y masaje relajante como herramientas para la regulación emocional. 21 mujeres participantes                                          4. ECE ASP: 22 mujeres participantes   5.ECE Campesinas y Rurales: Metodología Aromaterapia, masaje relajante y movimiento como herramientas para la regulación emocional.18 mujeres participantes. 6. Campesinas y Rurales. 9 mujeres participantes 7. ECE LBT: Metodología composición musical como herramienta para la regulación emocional y la resignificación de la historia de vida. 9 mujeres participantes.
3.	EDUCACIÓN FLEXIBLE: avanza a través de las gestiones necesarias para la firma de convenios y acuerdos de trabajo con entidades públicas y privadas así: realizando reunión inicial con ICFES para establecer la ruta para la elaboración del contrato interadministrativo, se realizó el envío de la invitación a presentar la preoferta por parte de ICFES con las características de los productos a contratar y se realizó reunión interna con el equipo de la DED para iniciar la elaboración de los estudios previos del contrato. Adicionalmente, se realizó solicitud de información al SENA para apertura del curso de alimentación en la localidad de Sumapaz y se acompañó reunión con la DTDP y SENA para avanzar en la preparación de los espacios para implementar los cursos de CampeSENA en la ruralidad, avanzando en la elaboración de una primera versión de Plan de Trabajo para concertación con el equipo de SENA. 
4.	ESTRATEGIA DE CUIDADO MENSTRUAL: se realizó la segunda mesa MDCM del presente año, con las entidades que hacen parte del acuerdo 883. Donde se socializo el Acuerdo 944 concejo de Bogotá, Se presenta la propuesta para la creación de la resolución la mesa de cuidado menstrual y SDIS, presenta los resultados del Censo De habitabilidad en calle 2024, Durante este mismo mes se realizó una jornada por la dignidad menstrual en la que participaron las entidades IDIPRON, SDIS, SDMUJER, SDS. La jornada se realizó en la localidad de los Mártires en el castillo de las artes y se logró la participación de 66 mujeres de las cuales; 14 son mujeres habitantes de calle 52 en riesgo de estarlo. Adicionalmente se realizó un recorrido, en la localidad de Suba en donde se realiza el abordaje de 6 mujeres en total de las cuales, 5 ciudadanas habitantes de calle y 1 en riesgo de estarlo. Adicionalmente, durante el mes de marzo se realizaron 5 espacios EMAA, en los que participan 151 mujeres en total, en el polideportivo jazmín; plazoleta Gran Estación; instalaciones del Sena y el parque el Tunal. </t>
  </si>
  <si>
    <t>Para dar cumplimiento a la meta plan de Desarrollar 4 estrategias de empoderamiento para promover capacidades, liderazgos, participación, incidencia política y transformación de imaginarios culturales, que reproducen los estereotipos de género, en los territorios urbanos y rurales, se precisa que el proyecto 8222 contribuye directamente al desarrollo de una de las estrategias. 
En este sentido, el avance reportado por el proyecto 8222 corresponde específicamente al desarrollo de Una estrategia de Enfoque Diferencial, cuya implementación se ha materializado a través de los siguientes componentes clave, para el periodo de enero a marzo. 
Componente estratégico Herramientas para el empoderamiento: (i) Se realizo el curso ¨Observo, Identifico y Protejo¨, con la certificación de 26 personas. (ii) Se realiza Una (1) Formación a 10 profesionales de planta y 25 contratista de IDIPRON, abordando temáticas relacionadas con el enfoque Diferencial. 
Componente estratégico Acciones afirmativas: para el fortalecimiento de capacidades emocionales y el empoderamiento de las mujeres  (i)	Se llevaron a cabo 2 jornadas significativas, con mujeres de la Localidad de Puente Aranda en el Parque Ciudad Montes y en la plataforma virtual TEAMS con estudiantes de la Universidad Nacional Abierta y a Distancia en donde se abordaron temas relacionados con el empoderamiento de las mujeres. (ii)	Se inician 3 Escuelas de Educación AMAR-TE 1 Escuela Amarte con Mujeres en ASP Fundación Miquelina Grupo, se desarrollaron 4 sesiones trabajando temáticas de reconocimiento y gestión emocional, violencias basadas en género y derechos sexuales y reproductivos, liderazgo inspirador, comunicación efectiva y resolución de conflictos. 20 mujeres certificadas.  Grupo 2. Una 1 escuela AMAR-TE con Mujeres en ASP Fundación Miquelina 27 mujeres certificadas. Grupo 3.  Una  1 escuela AMAR-TE con Mujeres en ASP y habitabilidad en calle Fundación Nuevo porvenir, Se ha desarrollado 1 sesión trabajando temática de reconocimiento y gestión emocional . (iii)	Se realizaron OCHO (8) Espacios de Conexión Emocional. 1 ECE migrantes: Metodología Raíces y actividad a través del dibujo para el afianzamiento de la historia de vida y el reconocimiento de factores resilientes.  21 mujeres participantes.   2. ECE Migrantes: 16 mujeres participantes. 3. ECE ASP: Metodología Aromaterapia y masaje relajante como herramientas para la regulación emocional. 21 mujeres participantes                                   4. ECE ASP: 22 mujeres participantes 5.ECE Campesinas y Rurales: Metodología Aromaterapia, masaje relajante y movimiento como herramientas para la regulación emocional.18 mujeres participantes.  6. Campesinas y Rurales. 9 mujeres participantes 7. ECE LBT: Metodología composición musical como herramienta para la regulación emocional y la resignificación de la historia de vida. 9 mujeres participantes. 8. ECE con 15 mujeres jóvenes de la Universidad Colegio Mayor de Cundinamarca, abordando la temática de Navegando por la vida para reconocer recursos propios de afrontamiento a situaciones de salud mental como la ansiedad y la depresión.
Componente estratégico de Educación flexible: avanza a través de las gestiones para la firma de convenios y acuerdos de trabajo con entidades públicas y privadas así: realizando reunión inicial con ICFES para establecer la ruta para la elaboración del contrato interadministrativo, se realizó el envío de la invitación a presentar la preoferta por parte de ICFES con las características de los productos a contratar y se realizó reunión interna con el equipo de la DED para iniciar la elaboración de los estudios previos del contrato. Adicionalmente, se realizó solicitud de información al SENA para apertura del curso de alimentación en la localidad de Sumapaz y se acompañó reunión con la DTDP y SENA para avanzar en la preparación de los espacios para implementar los cursos de CampeSENA en la ruralidad, avanzando en la elaboración de una primera versión de Plan de Trabajo para concertación con el equipo de SENA.
Estrategia de Educación Mensutrual: se han realizado dos mesas MDCM con las entidades que hacen parte del acuerdo 883. Donde se socializo el Acuerdo 944 concejo de Bogotá, Se presenta la propuesta para la creación de la resolución la mesa de cuidado menstrual y SDIS, presenta los resultados del Censo De habitabilidad en calle 2024, Durante este mismo periodo se realizó una jornada por la dignidad menstrual en la que participaron las entidades IDIPRON, SDIS, SDMUJER, SDS. La jornada se realizó en la localidad de los Mártires en el castillo de las artes y se logró la participación de 66 mujeres de las cuales; 14 son mujeres habitantes de calle 52 en riesgo de estarlo. Adicionalmente se realizó un recorrido, en la localidad de Suba en donde se realiza el abordaje de 6 mujeres en total de las cuales, 5 ciudadanas habitantes de calle y 1 en riesgo de estarlo. Adicionalmente, durante el mes de marzo se realizaron 5 espacios EMAA, en los que participan 151 mujeres en total, en el polideportivo jazmín; plazoleta Gran Estación; instalaciones del Sena y el parque el Tunal.</t>
  </si>
  <si>
    <t>https://secretariadistritald-my.sharepoint.com/:f:/g/personal/kforero_sdmujer_gov_co/Es5ByeyytqVFqv5bdobYcEMBTPIAKiJXl_hMIqvKrnVFZQ?e=sZZlvL</t>
  </si>
  <si>
    <t>Formula indicador:</t>
  </si>
  <si>
    <t>Avance mensual</t>
  </si>
  <si>
    <t>Elaboró</t>
  </si>
  <si>
    <t>Firma</t>
  </si>
  <si>
    <t>Aprobó (Según aplique Gerenta de proyecto, Líder técnica y responsable de proceso)</t>
  </si>
  <si>
    <t>Revisó (Oficina Asesora de Planeación)</t>
  </si>
  <si>
    <t>VoBo:</t>
  </si>
  <si>
    <t>Nombre</t>
  </si>
  <si>
    <t xml:space="preserve">KARIN LILIANA FORERO </t>
  </si>
  <si>
    <t xml:space="preserve">LINA TATIANA LOZANO RUIZ </t>
  </si>
  <si>
    <t>Nombre:</t>
  </si>
  <si>
    <t>Cargo</t>
  </si>
  <si>
    <t xml:space="preserve">PROFESIONAL UNIVERSITARIA DED </t>
  </si>
  <si>
    <t xml:space="preserve">DIRECTORA ENFOQUE DIFERENCIAL </t>
  </si>
  <si>
    <t>Cargo:</t>
  </si>
  <si>
    <t xml:space="preserve">JULIANA MARTINEZ LONDOÑO </t>
  </si>
  <si>
    <t>Subsecretaría del Cuidado y Políticas de Igualdad</t>
  </si>
  <si>
    <t>Desarrollar 4 estrategias de empoderamiento para promover capacidades, liderazgos, participación, incidencia política y transformación de imaginarios culturales, que reproducen los estereotipos de género, en los territorios urbanos y rurales.</t>
  </si>
  <si>
    <t>Sumatoria del numero de estrategias de empoderamiento para promover capacidades, liderazgos, participación, incidencia política y transformación de imaginarios culturales</t>
  </si>
  <si>
    <t>Medir la cantidad de estrategias implementadas</t>
  </si>
  <si>
    <t>Numero 0 - 1</t>
  </si>
  <si>
    <t>Estrategias implementadas</t>
  </si>
  <si>
    <t>Hace referencia a las estrategias implementadas para promover las capacidades, liderazgo, participación, incidencia politica y transformación de imaginarios culturales</t>
  </si>
  <si>
    <t>Sumatoria del numero de estrategias</t>
  </si>
  <si>
    <t>suma</t>
  </si>
  <si>
    <t>Hace referencia a las estrategias implementadas para promover capacidades, liderazgos, participación, incidencia política y transformación de imaginarios culturales, que reproducen los estereotipos de género, en los territorios urbanos y rurales.</t>
  </si>
  <si>
    <t>No aplica</t>
  </si>
  <si>
    <t>Porcentaje de implementación de la estrategia de transformación cultural</t>
  </si>
  <si>
    <t>Para el mes de Enero con el objetivo de dar cumplimiento a la meta PlanDD, se adelanta el proceso contractual para el equipo técnico que realizará los documentos técnicos y guias para la Caja de Herramientas de la DED y actividades para la transversalización del enfoque diferencial  y se realiza proyección de cronogramas, metas y objetivos para el trabajo a adelantar durante el 2025 y se realizó el proceso de contratación de una referente para las mujeres con discapacidad,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 adicionalmente, se realizó una primera reunión para contextualizar las necesidades urgentes de la estrategia. Se adelanta el proceso contractual para el equipo técnico que realizará los documentos para las guias metodológicas para el abordaje a los diferentes pueblos y comunidades con los que trabaja la DED  y se realiza proyección de cronogramas, metas y objetivos para el trabajo a adelantar durante el 2025.</t>
  </si>
  <si>
    <t xml:space="preserve"> proceso de asistencia técnica para la transversalización del enfoque diferencial con una mirada interseccional, dirigida a los Sectores de la Administración Distrital y el sector privado y realización de actividades de apoyo para la transversalización del enfoque diferencial dirigidas a los Sectores de la Administración Distrital.</t>
  </si>
  <si>
    <t>Para dar cumplimiento a la meta plan de Desarrollar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se precisa que el proyecto 8222 contribuye directamente al desarrollo del 25% de la estrategia.
En este sentido, el avance reportado por el proyecto 8222 corresponde específicamente al desarrollo de acciones para la transversalización del enfoque Diferencias y reconocimiento a la diversidad, cuya implementación se ha materializado a través de los siguientes componentes clave, para  Febrero, 1. Se avanzó en cinco reuniones con la Dirección de Derechos y Diseño de Política para elaborar una propuesta preliminar de caracterización del Proceso de Transversalización del enfoque de género y diferencial para mujeres que será presentada a las directoras de Derechos y Diseño de Política y de Enfoque Diferencial para su aprobación y complementación y luego llevada a la mesa técnica con la Oficina Asesora de Planeación – OAP
2.	se ha desarrollado. (i) una reunión con las referentes de mujeres palenqueras y mujeres negras/afrocolombianas de la DED, para construir colectivamente la propuesta preliminar del Lineamiento para la atención diferencial con enfoque étnico palenquero, dirigido a los sectores de la Administración Distrital, que contiene lo siguiente: Objetivos y justificación, tabla de contenido o temáticas que contendrá el lineamiento y cronograma tentativo, esta propuesta será revisada y avalada por la comunidad palenquera en una reunión que se llevará a cabo el próximo 12 de marzo; de acuerdo con eso, se está a la espera de la aprobación para dar cumplimiento al cronograma propuesto
3.	Se llevo la primera actividad de Transversalización a los docentes de educación flexible de "Casa de Todas"  profundizando en los enfoques de género y diferencial. Se abordó la importancia de reconocer y transformar las desigualdades que limitan el ejercicio pleno de los derechos de las mujeres, incorporando acciones afirmativas para superar la discriminación, la desigualdad y la subordinación.
4.	En reunión con la instancia ZESAI, se abordaron varios puntos relacionados con la jornada de fortalecimiento de capacidades dirigida a las y los servidores públicos que participan en la mesa, en el marco de la Sentencia T-594 de 2016, la Política Pública de Actividades Sexuales Pagadas (PPASP) y la Estrategia "Casa de Todas". Realizando un ejercicio cumpliendo los siguientes objetivos: Sensibilizar y capacitar a las y los servidores públicos en relación con los derechos de las personas que realizan Actividades Sexuales Pagadas (ASP); garantizar la  implementación efectiva de la Sentencia T-594 de 2016 y los lineamientos de la Política Pública de Actividades Sexuales Pagadas (2020-2029); y mejorar la articulación interinstitucional para la protección de los derechos de las personas que realizan ASP, con especial atención a grupos en situación de mayor vulnerabilidad (personas trans, no binarias, lesbianas y bisexuales).
5.	se realizó el proceso de contratación de una referente para las mujeres con discapacidad y de dos intérpretes,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t>
  </si>
  <si>
    <t>Para dar cumplimiento a la meta plan de Desarrollar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se precisa que el proyecto 8222 contribuye directamente al desarrollo del 25% de la estrategia.
En este sentido, el avance reportado por el proyecto 8222 corresponde específicamente al desarrollo de acciones para la transversalización del enfoque Diferencias y reconocimiento a la diversidad, cuya implementación se ha materializado a través de los siguientes componentes clave, para el periodo de enero a febrero.  1. Se avanzó en cinco reuniones con la Dirección de Derechos y Diseño de Política para elaborar una propuesta preliminar de caracterización del Proceso de Transversalización del enfoque de género y diferencial para mujeres que será presentada a las directoras de Derechos y Diseño de Política y de Enfoque Diferencial para su aprobación y complementación y luego llevada a la mesa técnica con la Oficina Asesora de Planeación – OAP
2.	se ha desarrollado. (i) una reunión con las referentes de mujeres palenqueras y mujeres negras/afrocolombianas de la DED, para construir colectivamente la propuesta preliminar del Lineamiento para la atención diferencial con enfoque étnico palenquero, dirigido a los sectores de la Administración Distrital, que contiene lo siguiente: Objetivos y justificación, tabla de contenido o temáticas que contendrá el lineamiento y cronograma tentativo, esta propuesta será revisada y avalada por la comunidad palenquera en una reunión que se llevará a cabo el próximo 12 de marzo; de acuerdo con eso, se está a la espera de la aprobación para dar cumplimiento al cronograma propuesto
3.	Se llevo la primera actividad de Transversalización a los docentes de educación flexible de "Casa de Todas"  profundizando en los enfoques de género y diferencial. Se abordó la importancia de reconocer y transformar las desigualdades que limitan el ejercicio pleno de los derechos de las mujeres, incorporando acciones afirmativas para superar la discriminación, la desigualdad y la subordinación.
4.	En reunión con la instancia ZESAI, se abordaron varios puntos relacionados con la jornada de fortalecimiento de capacidades dirigida a las y los servidores públicos que participan en la mesa, en el marco de la Sentencia T-594 de 2016, la Política Pública de Actividades Sexuales Pagadas (PPASP) y la Estrategia "Casa de Todas". Realizando un ejercicio cumpliendo los siguientes objetivos: Sensibilizar y capacitar a las y los servidores públicos en relación con los derechos de las personas que realizan Actividades Sexuales Pagadas (ASP); garantizar la  implementación efectiva de la Sentencia T-594 de 2016 y los lineamientos de la Política Pública de Actividades Sexuales Pagadas (2020-2029); y mejorar la articulación interinstitucional para la protección de los derechos de las personas que realizan ASP, con especial atención a grupos en situación de mayor vulnerabilidad (personas trans, no binarias, lesbianas y bisexuales).
5.	se realizó el proceso de contratación de una referente para las mujeres con discapacidad y de dos intérpretes, cuyo objeto contractual es prestar servicios de apoyo en la interpretación de la Lengua de Señas Colombiana. Estos servicios están orientados a implementar acciones afirmativas en los diferentes sectores de la administración distrital, eliminar las barreras de acceso a los servicios y fortalecer las capacidades de las mujeres con discapacidad auditiva</t>
  </si>
  <si>
    <t>Posicionar e institucionalizar, la realización de conmemoraciones como  acción afirmativa para visibilizar y exaltar el aporte de los grupos poblacionales excluidos e invisibilizados del tejido social y cultural de la ciudad, convirtiéndolos en espacios para destacar el rol de las mujeres en sus diferencias y diversidades en la construcción de ciudad y fortalecer sus etnias, tradiciones y costumbres, reconociendo su papel central en prácticas culturales y familiares, promoviendo su inclusión activa en los procesos organizativos y decisiones que impactan su comunidad.</t>
  </si>
  <si>
    <t xml:space="preserve"> https://secretariadistritald-my.sharepoint.com/:f:/g/personal/kforero_sdmujer_gov_co/EttKawPFTW5IuAvQqzmEXGUB1Jvqyond9OxpZcI-TVU5_Q?e=x1e4JC</t>
  </si>
  <si>
    <t xml:space="preserve">Para dar cumplimiento a la meta plan de Desarrollar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se precisa que el proyecto 8222 contribuye directamente al desarrollo del 25% de la estrategia.
En este sentido, el avance reportado por el proyecto 8222 corresponde específicamente al desarrollo de acciones para la transversalización del enfoque Diferencias y reconocimiento a la diversidad, cuya implementación se ha materializado a través de los siguientes componentes clave, para  Marzo,
Para el mes de marzo, se prestaron servicios de interpretación en lengua de señas, tanto virtuales como presenciales. En total, se prestaron once (11) servicios de interpretación, así:  4 servicios para la Dirección de Territorialización de la Subsecretaría de Fortalecimiento en las CIOM durante atenciones/seguimientos psicosociales y socio jurídicos a mujeres sordas, 6 servicios solicitados por la referente sorda para la Dirección de Enfoque, y 1 servicio solicitado por la Dirección del Sistema de Cuidado para el Consejo Local de Discapacidad Fontibón.  Frente a los cursos de introducción a la lengua de señas, se avanzó en la estructura metodológica de los talleres propuestos. En este proceso, se definieron los sectores del distrito a los que estarán dirigidos los cuatro cursos de lenguaje de señas, así como sus objetivos. 
Adicionalmente, se avanzó en definir con la DDYDP los dos sectores a los que se brindará la asistencia técnica en el primer semestre de 2025, estos son el sector Educación y el Sector Hacienda. Así mismo se realizaron las reuniones con el referente de los sectores de Educación y Hacienda de la DDYDP para identificar las acciones de asistencia técnica a realizar y que serán propuestas a los sectores. También se avanzó en una (1) reunión con 2 referentes de la Dirección de Derechos y Diseño de Políticas de la SDMujer, con quienes se acordó que los 2 sectores de la Administración Distrital con los cuales se realizará la asistencia técnica con enfoque en víctimas del conflicto armado, 2025 son: Sector de Gestión Pública y Sector de Integración Social.
Frente a la Sistematización  y organización  de una caja de herramientas de las estrategias de la Dirección de Enfoque Diferencial, que aporten a la incorporación del enfoque diferencial en los sectores de la Administración Distrital y el sector privado, en marzo se realizaron 2 (dos) reuniones con el propósito de socializar la propuesta preliminar para la sistematización y organización de la caja de herramientas de las estrategias de la DED con el equipo que lidera la actividad enfocándose principalmente a realizar los ajustes técnicos pertinentes a la propuesta preliminar por parte de las líderes de las estrategias. Y adicionalmente con el fin de organizar una caja de herramientas con énfasis en comunidad Palenquera, se organizó la metodología y la agenda para el encuentro con la comunidad palenquera con el fin de socializar la propuesta preliminar para la sistematización y preparación de la caja de herramientas.  También en el mes de marzo se trabajó en la evaluación de las conmemoraciones mediante el diseño y aplicación de herramientas específicas. Se llevó a cabo una reunión para definir el método de evaluación y estructurar un plan de acción basado en los resultados obtenidos, identificando momentos clave antes, durante y después de cada evento. Como parte de este proceso, se elaboró un formato de evaluación en Excel, el cual fue revisado por el equipo para asegurar su pertinencia y posteriormente enviado a las referentes para su diligenciamiento. se llevaron a cabo diversas reuniones estratégicas para coordinar y avanzar en la estructuración de una ruta para la evaluación de eventos conmemorativos y encuentros diferenciales. Asimismo, se llevó a cabo una reunión con el grupo étnico dentro del componente de empoderamiento para coordinar un plan de trabajo conjunto con el componente de reconocimiento de la diversidad. </t>
  </si>
  <si>
    <t xml:space="preserve">Para dar cumplimiento a la meta plan de Desarrollar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se precisa que el proyecto 8222 contribuye directamente al desarrollo del 25% de la estrategia.
En este sentido, el avance reportado por el proyecto 8222 corresponde específicamente al desarrollo de acciones para la transversalización del enfoque Diferencias y reconocimiento a la diversidad, cuya implementación se ha materializado a través de los siguientes componentes clave, para el periodo de enero a marzo	Para el periodo acumulado de enero a marzo, se prestaron servicios de interpretación en lengua de señas, tanto virtuales como presenciales. En total, se prestaron once (11) servicios de interpretación, así:  4 servicios para la Dirección de Territorialización de la Subsecretaría de Fortalecimiento en las CIOM durante atenciones/seguimientos psicosociales y socio jurídicos a mujeres sordas, 6 servicios solicitados por la referente sorda para la Dirección de Enfoque, y 1 servicio solicitado por la Dirección del Sistema de Cuidado para el Consejo Local de Discapacidad Fontibón.  Frente a los cursos de introducción a la lengua de señas, se avanzó en la estructura metodológica de los talleres propuestos. En este proceso, se definieron los sectores del distrito a los que estarán dirigidos los cuatro cursos de lenguaje de señas, así como sus objetivos.  Adicionalmente, se avanzó en definir con la DDYDP los dos sectores a los que se brindará la asistencia técnica en el primer semestre de 2025, estos son el sector Educación y el Sector Hacienda. Así mismo se realizaron las reuniones con el referente de los sectores de Educación y Hacienda de la DDYDP para identificar las acciones de asistencia técnica a realizar y que serán propuestas a los sectores. También se avanzó en una (1) reunión con 2 referentes de la Dirección de Derechos y Diseño de Políticas de la SDMujer, con quienes se acordó que los 2 sectores de la Administración Distrital con los cuales se realizará la asistencia técnica con enfoque en víctimas del conflicto armado, 2025 son: Sector de Gestión Pública y Sector de Integración Social.
Frente a la Sistematización  y organización  de una caja de herramientas de las estrategias de la Dirección de Enfoque Diferencial, que aporten a la incorporación del enfoque diferencial en los sectores de la Administración Distrital y el sector privado, en marzo se realizaron 2 (dos) reuniones con el propósito de socializar la propuesta preliminar para la sistematización y organización de la caja de herramientas de las estrategias de la DED con el equipo que lidera la actividad enfocándose principalmente a realizar los ajustes técnicos pertinentes a la propuesta preliminar por parte de las líderes de las estrategias. Y adicionalmente con el fin de organizar una caja de herramientas con énfasis en comunidad Palenquera, se organizó la metodología y la agenda para el encuentro con la comunidad palenquera con el fin de socializar la propuesta preliminar para la sistematización y preparación de la caja de herramientas.  También se trabajó en la evaluación de las conmemoraciones mediante el diseño y aplicación de herramientas específicas. Se llevó a cabo una reunión para definir el método de evaluación y estructurar un plan de acción basado en los resultados obtenidos, identificando momentos clave antes, durante y después de cada evento. Como parte de este proceso, se elaboró un formato de evaluación en Excel, el cual fue revisado por el equipo para asegurar su pertinencia y posteriormente enviado a las referentes para su diligenciamiento. se llevaron a cabo diversas reuniones estratégicas para coordinar y avanzar en la estructuración de una ruta para la evaluación de eventos conmemorativos y encuentros diferenciales. Asimismo, se llevó a cabo una reunión con el grupo étnico dentro del componente de empoderamiento para coordinar un plan de trabajo conjunto con el componente de reconocimiento de la diversidad. </t>
  </si>
  <si>
    <t>https://secretariadistritald-my.sharepoint.com/:f:/g/personal/kforero_sdmujer_gov_co/EnTuEg0Ug3pFl1WzrEPa2J0Bk2YmT4mHhUAllNBXv2ROUQ?e=VSWMKs</t>
  </si>
  <si>
    <t>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</si>
  <si>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Medir el avance de implementación de la estrategia de transformación cultural, que posibilite la redistribución de los trabajos de cuidado, la prevención de las violencias contra las mujeres y la transformación de imaginarios discriminatorios, que limitan el ejercicio de sus derechos.</t>
  </si>
  <si>
    <t>Porcentaje 0-100</t>
  </si>
  <si>
    <t>% de avance Estrategias de transformación cultural</t>
  </si>
  <si>
    <t>% de avance Estrategias de transformación cultural del PI 8198</t>
  </si>
  <si>
    <t>Las estrategias de transformación cultural son todas aquellas acciones y herramientas metodológicas que permiten generar cambios sostenibles en las prácticas y actitudes de las personas frente a los trabajos de cuidado y equidad de género.</t>
  </si>
  <si>
    <t>Documento oficial</t>
  </si>
  <si>
    <t>% de avance Estrategias de transformación cultural del PI 8222</t>
  </si>
  <si>
    <t>Las estrategias de transformación cultural son todas aquellas acciones y herramientas metodológicas que permiten generar cambios sostenibles en las prácticas y actitudes de las personas frente a la  equidad de género.</t>
  </si>
  <si>
    <t>Sumatoria del % de avance Estrategias de transformación cultural del PI 8198 + Sumatoria de % de avance de Estrategias de transformación cultural del PI 8222</t>
  </si>
  <si>
    <t>Hace referencia al Porcentaje de avance de las estrategias de  transformación cultural implementadas por los proyectos de inversión 8198 y 8222 que se encuentran asociados a la Meta PDD No 2047</t>
  </si>
  <si>
    <t>Acción de Transformación Cultural: Estrategia implementada para modificar imaginarios y prácticas sociales relacionadas con la equidad de género, a través de actividades pedagógicas, artísticas, comunitarias y narrativas.
Mecanismos de Cambio Cultural: Herramientas metodológicas que permiten generar cambios sostenibles en las prácticas y actitudes de las personas frente a los trabajos de cuidado y equidad de género.</t>
  </si>
  <si>
    <t>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El 25% del avance de la meta en el año, sera reportado por el proyecto de inversión 8222 y el 75% restante será reportado por el proyecto de inversión 8198</t>
  </si>
  <si>
    <t>PRODUCTO - MGA</t>
  </si>
  <si>
    <t>x</t>
  </si>
  <si>
    <t>EJECUCIÓN PRESUPUESTAL DEL PRODUCTO I TRIMESTRE</t>
  </si>
  <si>
    <t>OBJETIVO ESPECIFICO</t>
  </si>
  <si>
    <t>EJECUTADO MAGNITUD</t>
  </si>
  <si>
    <t>Incrementar la atención de mujeres en sus diferencias y diversidad en Bogotá.</t>
  </si>
  <si>
    <t xml:space="preserve">1- Implementar 3 estrategias que contribuyan al reconocimiento y garantía de los derechos de las mujeres en sus diferencias y diversidad. </t>
  </si>
  <si>
    <t>PRODUCTO 1</t>
  </si>
  <si>
    <t xml:space="preserve">2- Implementar 1 Estrategia Distrital de Cuidado Menstrual, con enfoque diferencial </t>
  </si>
  <si>
    <t>Mejorar los servicios, programas y estrategias para la atención de las mujeres que incorporen el enfoque diferencial y contribuyan a la transformación de imaginarios. </t>
  </si>
  <si>
    <t xml:space="preserve">3- Implementar 1 estrategia de  asistencia técnica dirigidas a los Sectores de la Administración Distrital y al Sector Privado, para la incorporación del enfoque diferencial en los servicios, programas y estrategias dirigidas a mujeres. </t>
  </si>
  <si>
    <t>PRODUCTO 2</t>
  </si>
  <si>
    <t xml:space="preserve">4-Implementar 1 estrategia de reconocimiento de la diversidad de las mujeres del Distrito Capital.  </t>
  </si>
  <si>
    <t>EJECUCIÓN PRESUPUESTAL DEL PRODUCTO II TRIMESTRE</t>
  </si>
  <si>
    <t>PRODUCTO 3</t>
  </si>
  <si>
    <t>PRODUCTO 4</t>
  </si>
  <si>
    <t>EJECUCIÓN PRESUPUESTAL DEL PRODUCTO III TRIMESTRE</t>
  </si>
  <si>
    <t>EJECUCIÓN PRESUPUESTAL DEL PRODUCTO IV TRIMESTRE</t>
  </si>
  <si>
    <t>NOVIEMBRE</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</si>
  <si>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</si>
  <si>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</si>
  <si>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</si>
  <si>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</si>
  <si>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</si>
  <si>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</si>
  <si>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</si>
  <si>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</si>
  <si>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Se realiza actualización de la progrmación presupuestal de las actividades</t>
  </si>
  <si>
    <t>Se requiere ajustar el presupuesto de las actividadades del proyecto de inversión de acuerdo con los movimientos realizados a corte de 28 de febrero de 2025</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</si>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</sst>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_);_(* \(#,##0.00\);_(* &quot;-&quot;??_);_(@_)"/>
    <numFmt numFmtId="165" formatCode="&quot;$&quot;\ #,##0;[Red]\-&quot;$&quot;\ #,##0"/>
    <numFmt numFmtId="166" formatCode="_(* #,##0_);_(* \(#,##0\);_(* &quot;-&quot;??_);_(@_)"/>
    <numFmt numFmtId="167" formatCode="_-* #,##0.00_-;\-* #,##0.00_-;_-* &quot;-&quot;??_-;_-@"/>
    <numFmt numFmtId="168" formatCode="_-* #,##0.00\ _€_-;\-* #,##0.00\ _€_-;_-* &quot;-&quot;??\ _€_-;_-@_-"/>
    <numFmt numFmtId="169" formatCode="_-* #,##0\ _€_-;\-* #,##0\ _€_-;_-* &quot;-&quot;??\ _€_-;_-@_-"/>
    <numFmt numFmtId="170" formatCode="_-* #,##0\ _€_-;\-* #,##0\ _€_-;_-* &quot;-&quot;\ _€_-;_-@_-"/>
    <numFmt numFmtId="171" formatCode="0.0%"/>
    <numFmt numFmtId="172" formatCode="###,000"/>
    <numFmt numFmtId="173" formatCode="0.0000"/>
  </numFmts>
  <fonts count="65">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4"/>
      <name val="Arial"/>
      <family val="2"/>
    </font>
    <font>
      <sz val="14"/>
      <name val="Arial"/>
      <family val="2"/>
    </font>
    <font>
      <b/>
      <sz val="12"/>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sz val="9"/>
      <color rgb="FF000000"/>
      <name val="Tahoma"/>
      <family val="2"/>
    </font>
    <font>
      <sz val="11"/>
      <color rgb="FF000000"/>
      <name val="Arial"/>
      <family val="2"/>
    </font>
    <font>
      <sz val="10"/>
      <color rgb="FF000000"/>
      <name val="Arial"/>
      <family val="2"/>
    </font>
    <font>
      <sz val="13"/>
      <name val="Arial"/>
      <family val="2"/>
    </font>
  </fonts>
  <fills count="28">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4" tint="0.59999389629810485"/>
        <bgColor indexed="64"/>
      </patternFill>
    </fill>
    <fill>
      <patternFill patternType="solid">
        <fgColor rgb="FFFFFFFF"/>
        <bgColor rgb="FF000000"/>
      </patternFill>
    </fill>
    <fill>
      <patternFill patternType="solid">
        <fgColor rgb="FFCCC0DA"/>
        <bgColor rgb="FF000000"/>
      </patternFill>
    </fill>
  </fills>
  <borders count="8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rgb="FF000000"/>
      </right>
      <top style="medium">
        <color indexed="64"/>
      </top>
      <bottom/>
      <diagonal/>
    </border>
    <border>
      <left style="thin">
        <color indexed="64"/>
      </left>
      <right style="thin">
        <color rgb="FF000000"/>
      </right>
      <top/>
      <bottom style="thin">
        <color indexed="64"/>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0"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2" fillId="0" borderId="0" applyFont="0" applyFill="0" applyBorder="0" applyAlignment="0" applyProtection="0"/>
    <xf numFmtId="0" fontId="1" fillId="0" borderId="11"/>
    <xf numFmtId="0" fontId="59" fillId="0" borderId="11"/>
    <xf numFmtId="41" fontId="60" fillId="0" borderId="0" applyFont="0" applyFill="0" applyBorder="0" applyAlignment="0" applyProtection="0"/>
  </cellStyleXfs>
  <cellXfs count="666">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165"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4" fontId="8" fillId="0" borderId="1" xfId="0" applyNumberFormat="1" applyFont="1" applyBorder="1" applyAlignment="1">
      <alignment horizontal="center" vertical="center"/>
    </xf>
    <xf numFmtId="164"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1" fillId="0" borderId="11" xfId="3" applyFont="1" applyAlignment="1">
      <alignment vertical="center"/>
    </xf>
    <xf numFmtId="0" fontId="43" fillId="20" borderId="47" xfId="2" applyFont="1" applyFill="1" applyBorder="1" applyAlignment="1">
      <alignment horizontal="center" vertical="center" wrapText="1"/>
    </xf>
    <xf numFmtId="0" fontId="42" fillId="0" borderId="47"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0" fontId="34" fillId="0" borderId="31" xfId="3" applyFont="1" applyBorder="1" applyAlignment="1">
      <alignment horizontal="center" vertical="center"/>
    </xf>
    <xf numFmtId="10" fontId="46" fillId="20" borderId="47" xfId="0" applyNumberFormat="1" applyFont="1" applyFill="1" applyBorder="1" applyAlignment="1">
      <alignment horizontal="center" vertical="center"/>
    </xf>
    <xf numFmtId="0" fontId="19" fillId="0" borderId="11" xfId="3" applyFont="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4"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0"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0"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6"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4" xfId="2" applyFont="1" applyBorder="1" applyAlignment="1">
      <alignment vertical="center" wrapText="1"/>
    </xf>
    <xf numFmtId="0" fontId="28" fillId="0" borderId="71" xfId="3" applyFont="1" applyBorder="1" applyAlignment="1">
      <alignment vertical="center" wrapText="1"/>
    </xf>
    <xf numFmtId="169" fontId="28" fillId="0" borderId="71" xfId="5" applyNumberFormat="1" applyFont="1" applyBorder="1" applyAlignment="1">
      <alignment vertical="center"/>
    </xf>
    <xf numFmtId="169" fontId="28" fillId="0" borderId="72" xfId="5" applyNumberFormat="1" applyFont="1" applyBorder="1" applyAlignment="1">
      <alignment vertical="center"/>
    </xf>
    <xf numFmtId="43" fontId="55" fillId="20" borderId="78" xfId="18" applyFont="1" applyFill="1" applyBorder="1" applyAlignment="1">
      <alignment horizontal="center" vertical="center" wrapText="1"/>
    </xf>
    <xf numFmtId="43" fontId="55" fillId="20" borderId="80" xfId="18" applyFont="1" applyFill="1" applyBorder="1" applyAlignment="1">
      <alignment horizontal="center" vertical="center" wrapText="1"/>
    </xf>
    <xf numFmtId="43" fontId="55" fillId="20" borderId="81" xfId="18" applyFont="1" applyFill="1" applyBorder="1" applyAlignment="1">
      <alignment horizontal="center" vertical="center" wrapText="1"/>
    </xf>
    <xf numFmtId="169" fontId="28" fillId="0" borderId="64"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6" xfId="2" applyFont="1" applyBorder="1" applyAlignment="1">
      <alignment vertical="center" wrapText="1"/>
    </xf>
    <xf numFmtId="0" fontId="27" fillId="0" borderId="68" xfId="2" applyFont="1" applyBorder="1" applyAlignment="1">
      <alignment vertical="center" wrapText="1"/>
    </xf>
    <xf numFmtId="0" fontId="27" fillId="0" borderId="70" xfId="2" applyFont="1" applyBorder="1" applyAlignment="1">
      <alignment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6" fillId="20" borderId="51" xfId="2" applyFont="1" applyFill="1" applyBorder="1" applyAlignment="1">
      <alignment vertical="center" wrapText="1"/>
    </xf>
    <xf numFmtId="0" fontId="26" fillId="20" borderId="51" xfId="0" applyFont="1" applyFill="1" applyBorder="1" applyAlignment="1">
      <alignment vertical="center"/>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8" xfId="3" applyFont="1" applyBorder="1" applyAlignment="1">
      <alignment horizontal="center"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56"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5" borderId="11" xfId="20" applyFont="1" applyFill="1" applyAlignment="1">
      <alignment horizontal="left" vertical="top" wrapText="1"/>
    </xf>
    <xf numFmtId="0" fontId="57" fillId="25"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64" xfId="2" applyFont="1" applyBorder="1" applyAlignment="1">
      <alignment horizontal="center" vertical="center" wrapText="1"/>
    </xf>
    <xf numFmtId="169" fontId="28" fillId="0" borderId="64" xfId="5" applyNumberFormat="1" applyFont="1" applyBorder="1" applyAlignment="1">
      <alignment horizontal="center" vertical="center"/>
    </xf>
    <xf numFmtId="169" fontId="28" fillId="0" borderId="71" xfId="5" applyNumberFormat="1" applyFont="1" applyBorder="1" applyAlignment="1">
      <alignment horizontal="center" vertical="center"/>
    </xf>
    <xf numFmtId="169" fontId="28" fillId="0" borderId="72" xfId="5" applyNumberFormat="1" applyFont="1" applyBorder="1" applyAlignment="1">
      <alignment horizontal="center" vertical="center"/>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27" fillId="0" borderId="11" xfId="3" applyFont="1" applyAlignment="1">
      <alignment vertical="center"/>
    </xf>
    <xf numFmtId="41" fontId="34" fillId="0" borderId="51" xfId="21" applyFont="1" applyBorder="1" applyAlignment="1">
      <alignment horizontal="center" vertical="center"/>
    </xf>
    <xf numFmtId="41" fontId="35" fillId="0" borderId="51" xfId="21" applyFont="1" applyBorder="1" applyAlignment="1">
      <alignment horizontal="center" vertical="center"/>
    </xf>
    <xf numFmtId="0" fontId="28" fillId="0" borderId="11" xfId="3" applyFont="1" applyAlignment="1">
      <alignment vertical="center" wrapText="1"/>
    </xf>
    <xf numFmtId="9" fontId="46" fillId="20" borderId="47" xfId="1" applyFont="1" applyFill="1" applyBorder="1" applyAlignment="1">
      <alignment horizontal="center"/>
    </xf>
    <xf numFmtId="3" fontId="62" fillId="0" borderId="47" xfId="0" applyNumberFormat="1" applyFont="1" applyBorder="1" applyAlignment="1">
      <alignment vertical="center"/>
    </xf>
    <xf numFmtId="0" fontId="62" fillId="0" borderId="47" xfId="0" applyFont="1" applyBorder="1" applyAlignment="1">
      <alignment vertical="center"/>
    </xf>
    <xf numFmtId="0" fontId="62" fillId="0" borderId="34" xfId="0" applyFont="1" applyBorder="1" applyAlignment="1">
      <alignment vertical="center"/>
    </xf>
    <xf numFmtId="3" fontId="62" fillId="0" borderId="34" xfId="0" applyNumberFormat="1" applyFont="1" applyBorder="1" applyAlignment="1">
      <alignment vertical="center"/>
    </xf>
    <xf numFmtId="0" fontId="62" fillId="0" borderId="35" xfId="0" applyFont="1" applyBorder="1" applyAlignment="1">
      <alignment vertical="center"/>
    </xf>
    <xf numFmtId="9" fontId="62" fillId="0" borderId="49" xfId="0" applyNumberFormat="1" applyFont="1" applyBorder="1" applyAlignment="1">
      <alignment vertical="center"/>
    </xf>
    <xf numFmtId="0" fontId="62" fillId="0" borderId="49" xfId="0" applyFont="1" applyBorder="1" applyAlignment="1">
      <alignment vertical="center"/>
    </xf>
    <xf numFmtId="3" fontId="62" fillId="0" borderId="38" xfId="0" applyNumberFormat="1" applyFont="1" applyBorder="1" applyAlignment="1">
      <alignment vertical="center"/>
    </xf>
    <xf numFmtId="0" fontId="62" fillId="0" borderId="38" xfId="0" applyFont="1" applyBorder="1" applyAlignment="1">
      <alignment vertical="center"/>
    </xf>
    <xf numFmtId="0" fontId="62" fillId="0" borderId="39" xfId="0" applyFont="1" applyBorder="1" applyAlignment="1">
      <alignment vertical="center"/>
    </xf>
    <xf numFmtId="0" fontId="25" fillId="26" borderId="47" xfId="0" applyFont="1" applyFill="1" applyBorder="1" applyAlignment="1">
      <alignment wrapText="1"/>
    </xf>
    <xf numFmtId="0" fontId="62" fillId="0" borderId="1" xfId="0" applyFont="1" applyBorder="1" applyAlignment="1">
      <alignment vertical="center"/>
    </xf>
    <xf numFmtId="0" fontId="25" fillId="26" borderId="71" xfId="0" applyFont="1" applyFill="1" applyBorder="1" applyAlignment="1">
      <alignment wrapText="1"/>
    </xf>
    <xf numFmtId="0" fontId="27" fillId="0" borderId="72" xfId="2" applyFont="1" applyBorder="1" applyAlignment="1">
      <alignment vertical="center" wrapText="1"/>
    </xf>
    <xf numFmtId="0" fontId="25" fillId="26" borderId="59" xfId="0" applyFont="1" applyFill="1" applyBorder="1" applyAlignment="1">
      <alignment wrapText="1"/>
    </xf>
    <xf numFmtId="3" fontId="62" fillId="0" borderId="64" xfId="0" applyNumberFormat="1" applyFont="1" applyBorder="1" applyAlignment="1">
      <alignment horizontal="center" vertical="center"/>
    </xf>
    <xf numFmtId="0" fontId="63" fillId="0" borderId="47" xfId="0" applyFont="1" applyBorder="1" applyAlignment="1">
      <alignment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58" fillId="27" borderId="1" xfId="20" applyFont="1" applyFill="1" applyBorder="1" applyAlignment="1">
      <alignment horizontal="center" vertical="center" wrapText="1"/>
    </xf>
    <xf numFmtId="41" fontId="28" fillId="0" borderId="74" xfId="21" applyFont="1" applyBorder="1" applyAlignment="1">
      <alignment horizontal="left" vertical="center" wrapText="1"/>
    </xf>
    <xf numFmtId="41" fontId="28" fillId="0" borderId="73" xfId="21" applyFont="1" applyBorder="1" applyAlignment="1">
      <alignment horizontal="left" vertical="center" wrapText="1"/>
    </xf>
    <xf numFmtId="41" fontId="18" fillId="0" borderId="75" xfId="21" applyFont="1" applyBorder="1" applyAlignment="1">
      <alignment horizontal="left" vertical="center" wrapText="1"/>
    </xf>
    <xf numFmtId="2" fontId="62" fillId="0" borderId="33" xfId="0" applyNumberFormat="1" applyFont="1" applyBorder="1" applyAlignment="1">
      <alignment horizontal="center" vertical="center"/>
    </xf>
    <xf numFmtId="9" fontId="28" fillId="0" borderId="54" xfId="3" applyNumberFormat="1" applyFont="1" applyBorder="1" applyAlignment="1">
      <alignment horizontal="center" vertical="center" wrapText="1"/>
    </xf>
    <xf numFmtId="10" fontId="28" fillId="0" borderId="33" xfId="1" applyNumberFormat="1" applyFont="1" applyBorder="1" applyAlignment="1">
      <alignment horizontal="center" vertical="center"/>
    </xf>
    <xf numFmtId="10" fontId="28" fillId="0" borderId="11" xfId="3" applyNumberFormat="1" applyFont="1" applyAlignment="1">
      <alignment vertical="center"/>
    </xf>
    <xf numFmtId="14" fontId="53" fillId="0" borderId="51" xfId="0" applyNumberFormat="1" applyFont="1" applyBorder="1" applyAlignment="1">
      <alignment horizontal="center" vertical="center"/>
    </xf>
    <xf numFmtId="14" fontId="53" fillId="0" borderId="51" xfId="0" applyNumberFormat="1" applyFont="1" applyBorder="1" applyAlignment="1">
      <alignment vertical="center"/>
    </xf>
    <xf numFmtId="0" fontId="34" fillId="0" borderId="51" xfId="3"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33" xfId="2" applyFont="1" applyBorder="1" applyAlignment="1">
      <alignment horizontal="center" vertical="center"/>
    </xf>
    <xf numFmtId="0" fontId="33" fillId="0" borderId="44" xfId="16" applyBorder="1" applyAlignment="1">
      <alignment horizontal="center" vertical="center" wrapText="1"/>
    </xf>
    <xf numFmtId="3" fontId="28" fillId="0" borderId="11" xfId="3" applyNumberFormat="1" applyFont="1" applyAlignment="1">
      <alignment vertical="center"/>
    </xf>
    <xf numFmtId="3" fontId="28" fillId="19" borderId="11" xfId="3" applyNumberFormat="1" applyFont="1" applyFill="1" applyAlignment="1">
      <alignment vertical="center"/>
    </xf>
    <xf numFmtId="3" fontId="62" fillId="0" borderId="71" xfId="0" applyNumberFormat="1" applyFont="1" applyBorder="1" applyAlignment="1">
      <alignment vertical="center"/>
    </xf>
    <xf numFmtId="169" fontId="28" fillId="0" borderId="77" xfId="5" applyNumberFormat="1" applyFont="1" applyBorder="1" applyAlignment="1">
      <alignment horizontal="center" vertical="center"/>
    </xf>
    <xf numFmtId="0" fontId="27" fillId="0" borderId="47" xfId="2" applyFont="1" applyBorder="1" applyAlignment="1">
      <alignment vertical="center" wrapText="1"/>
    </xf>
    <xf numFmtId="3" fontId="62" fillId="0" borderId="22" xfId="0" applyNumberFormat="1" applyFont="1" applyBorder="1" applyAlignment="1">
      <alignment horizontal="center" vertical="center"/>
    </xf>
    <xf numFmtId="0" fontId="62" fillId="0" borderId="22" xfId="0" applyFont="1" applyBorder="1" applyAlignment="1">
      <alignment vertical="center"/>
    </xf>
    <xf numFmtId="0" fontId="62" fillId="0" borderId="65" xfId="0" applyFont="1" applyBorder="1" applyAlignment="1">
      <alignment vertical="center"/>
    </xf>
    <xf numFmtId="43" fontId="55" fillId="20" borderId="60" xfId="18" applyFont="1" applyFill="1" applyBorder="1" applyAlignment="1">
      <alignment horizontal="center" vertical="center" wrapText="1"/>
    </xf>
    <xf numFmtId="9" fontId="62" fillId="0" borderId="39" xfId="1" applyFont="1" applyBorder="1" applyAlignment="1">
      <alignment vertical="center"/>
    </xf>
    <xf numFmtId="0" fontId="27" fillId="20" borderId="30" xfId="2" applyFont="1" applyFill="1" applyBorder="1" applyAlignment="1">
      <alignment vertical="center" wrapText="1"/>
    </xf>
    <xf numFmtId="0" fontId="50" fillId="0" borderId="41" xfId="0" applyFont="1" applyBorder="1" applyAlignment="1">
      <alignment horizontal="left" vertical="center" wrapText="1"/>
    </xf>
    <xf numFmtId="0" fontId="27" fillId="0" borderId="41" xfId="2" applyFont="1" applyBorder="1" applyAlignment="1">
      <alignment vertical="center" wrapText="1"/>
    </xf>
    <xf numFmtId="0" fontId="31" fillId="0" borderId="41" xfId="2" applyFont="1" applyBorder="1" applyAlignment="1">
      <alignment horizontal="center" vertical="center" wrapText="1"/>
    </xf>
    <xf numFmtId="0" fontId="28" fillId="0" borderId="33" xfId="3" applyFont="1" applyBorder="1" applyAlignment="1">
      <alignment vertical="center"/>
    </xf>
    <xf numFmtId="0" fontId="28" fillId="19" borderId="36" xfId="3" applyFont="1" applyFill="1" applyBorder="1" applyAlignment="1">
      <alignment vertical="center"/>
    </xf>
    <xf numFmtId="0" fontId="28" fillId="19" borderId="45" xfId="3" applyFont="1" applyFill="1" applyBorder="1" applyAlignment="1">
      <alignment vertical="center"/>
    </xf>
    <xf numFmtId="3" fontId="28" fillId="19" borderId="45" xfId="3" applyNumberFormat="1" applyFont="1" applyFill="1" applyBorder="1" applyAlignment="1">
      <alignment vertical="center"/>
    </xf>
    <xf numFmtId="0" fontId="50" fillId="0" borderId="43" xfId="0" applyFont="1" applyBorder="1" applyAlignment="1">
      <alignment horizontal="left" vertical="center" wrapText="1"/>
    </xf>
    <xf numFmtId="0" fontId="50" fillId="0" borderId="42" xfId="0" applyFont="1" applyBorder="1" applyAlignment="1">
      <alignment horizontal="left" vertical="center" wrapText="1"/>
    </xf>
    <xf numFmtId="0" fontId="28" fillId="19" borderId="41" xfId="3" applyFont="1" applyFill="1" applyBorder="1" applyAlignment="1">
      <alignment vertical="center"/>
    </xf>
    <xf numFmtId="0" fontId="28" fillId="19" borderId="44" xfId="3" applyFont="1" applyFill="1" applyBorder="1" applyAlignment="1">
      <alignment vertical="center"/>
    </xf>
    <xf numFmtId="2" fontId="28" fillId="0" borderId="11" xfId="3" applyNumberFormat="1" applyFont="1" applyAlignment="1">
      <alignment vertical="center"/>
    </xf>
    <xf numFmtId="173" fontId="28" fillId="0" borderId="33" xfId="3" applyNumberFormat="1" applyFont="1" applyBorder="1" applyAlignment="1">
      <alignment horizontal="center" vertical="center"/>
    </xf>
    <xf numFmtId="171" fontId="28" fillId="0" borderId="73" xfId="1" applyNumberFormat="1" applyFont="1" applyBorder="1" applyAlignment="1">
      <alignment horizontal="center" vertical="center" wrapText="1"/>
    </xf>
    <xf numFmtId="171" fontId="28" fillId="0" borderId="74" xfId="1" applyNumberFormat="1" applyFont="1" applyBorder="1" applyAlignment="1">
      <alignment horizontal="center" vertical="center" wrapText="1"/>
    </xf>
    <xf numFmtId="171" fontId="18" fillId="0" borderId="75" xfId="1" applyNumberFormat="1" applyFont="1" applyBorder="1" applyAlignment="1">
      <alignment horizontal="center" vertical="center" wrapText="1"/>
    </xf>
    <xf numFmtId="173" fontId="42" fillId="0" borderId="47" xfId="3" applyNumberFormat="1" applyFont="1" applyBorder="1" applyAlignment="1">
      <alignment horizontal="center" vertical="center"/>
    </xf>
    <xf numFmtId="10" fontId="28" fillId="0" borderId="52" xfId="3" applyNumberFormat="1" applyFont="1" applyBorder="1" applyAlignment="1">
      <alignment horizontal="center" vertical="center"/>
    </xf>
    <xf numFmtId="15" fontId="53" fillId="0" borderId="51" xfId="0" applyNumberFormat="1" applyFont="1" applyBorder="1" applyAlignment="1">
      <alignment horizontal="center" vertical="center"/>
    </xf>
    <xf numFmtId="15" fontId="27" fillId="0" borderId="51" xfId="0" applyNumberFormat="1" applyFont="1" applyBorder="1" applyAlignment="1">
      <alignment vertical="center"/>
    </xf>
    <xf numFmtId="0" fontId="8" fillId="0" borderId="0" xfId="0" applyFont="1" applyAlignment="1">
      <alignment horizontal="center" vertical="center" textRotation="90"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6"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7" fillId="0" borderId="48" xfId="3" applyFont="1" applyBorder="1" applyAlignment="1">
      <alignment horizontal="left" vertical="center" wrapText="1"/>
    </xf>
    <xf numFmtId="0" fontId="45" fillId="0" borderId="50" xfId="3" applyFont="1" applyBorder="1" applyAlignment="1">
      <alignment horizontal="left"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3" fillId="0" borderId="48" xfId="16" applyBorder="1" applyAlignment="1">
      <alignment horizontal="center" vertical="center" wrapText="1"/>
    </xf>
    <xf numFmtId="0" fontId="34" fillId="0" borderId="50" xfId="3" applyFont="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64"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64" fillId="0" borderId="48" xfId="3" applyFont="1" applyBorder="1" applyAlignment="1">
      <alignment horizontal="left" vertical="center" wrapText="1"/>
    </xf>
    <xf numFmtId="0" fontId="64" fillId="0" borderId="50" xfId="3" applyFont="1" applyBorder="1" applyAlignment="1">
      <alignment horizontal="left" vertical="center" wrapText="1"/>
    </xf>
    <xf numFmtId="171" fontId="46" fillId="20" borderId="48" xfId="3" applyNumberFormat="1" applyFont="1" applyFill="1" applyBorder="1" applyAlignment="1">
      <alignment horizontal="center" vertical="center" wrapText="1"/>
    </xf>
    <xf numFmtId="171" fontId="46" fillId="20" borderId="50" xfId="3" applyNumberFormat="1" applyFont="1" applyFill="1" applyBorder="1" applyAlignment="1">
      <alignment horizontal="center" vertical="center" wrapText="1"/>
    </xf>
    <xf numFmtId="0" fontId="34" fillId="0" borderId="47" xfId="3" applyFont="1" applyBorder="1" applyAlignment="1">
      <alignment horizontal="center"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5" fillId="0" borderId="51" xfId="3" applyFont="1" applyBorder="1" applyAlignment="1">
      <alignment horizontal="center" vertical="center"/>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34" fillId="8" borderId="48" xfId="0" applyFont="1" applyFill="1" applyBorder="1" applyAlignment="1">
      <alignment horizontal="center" vertical="center" wrapText="1"/>
    </xf>
    <xf numFmtId="0" fontId="34" fillId="8" borderId="50" xfId="0" applyFont="1" applyFill="1" applyBorder="1" applyAlignment="1">
      <alignment horizontal="center"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center" vertical="center" wrapText="1"/>
    </xf>
    <xf numFmtId="0" fontId="27" fillId="0" borderId="51"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28" fillId="0" borderId="51" xfId="3" applyFont="1" applyBorder="1" applyAlignment="1">
      <alignment horizontal="center" vertical="center"/>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0" fontId="43" fillId="16" borderId="73" xfId="2" applyFont="1" applyFill="1" applyBorder="1" applyAlignment="1">
      <alignment horizontal="center" vertical="center" wrapText="1"/>
    </xf>
    <xf numFmtId="0" fontId="43" fillId="16" borderId="71" xfId="2" applyFont="1" applyFill="1" applyBorder="1" applyAlignment="1">
      <alignment horizontal="center" vertical="center" wrapText="1"/>
    </xf>
    <xf numFmtId="0" fontId="27" fillId="0" borderId="51" xfId="0" applyFont="1" applyBorder="1" applyAlignment="1">
      <alignment horizontal="center" vertical="center" wrapText="1"/>
    </xf>
    <xf numFmtId="0" fontId="46" fillId="20" borderId="47" xfId="2" applyFont="1" applyFill="1" applyBorder="1" applyAlignment="1">
      <alignment horizontal="center" vertical="center" wrapText="1"/>
    </xf>
    <xf numFmtId="0" fontId="47" fillId="0" borderId="50" xfId="3" applyFont="1" applyBorder="1" applyAlignment="1">
      <alignment horizontal="left" vertical="center" wrapText="1"/>
    </xf>
    <xf numFmtId="9" fontId="28" fillId="0" borderId="48" xfId="3" applyNumberFormat="1" applyFont="1" applyBorder="1" applyAlignment="1">
      <alignment horizontal="center" vertical="center"/>
    </xf>
    <xf numFmtId="0" fontId="28" fillId="0" borderId="50" xfId="3" applyFont="1" applyBorder="1" applyAlignment="1">
      <alignment horizontal="center" vertical="center"/>
    </xf>
    <xf numFmtId="0" fontId="28" fillId="0" borderId="48" xfId="3" applyFont="1" applyBorder="1" applyAlignment="1">
      <alignment horizontal="center" vertical="center"/>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34" fillId="0" borderId="48" xfId="3" applyFont="1" applyBorder="1" applyAlignment="1">
      <alignment horizontal="center" vertical="center"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41" fontId="57" fillId="0" borderId="22" xfId="21" applyFont="1" applyBorder="1" applyAlignment="1">
      <alignment horizontal="center" vertical="center" shrinkToFit="1"/>
    </xf>
    <xf numFmtId="41" fontId="57" fillId="0" borderId="12" xfId="21" applyFont="1" applyBorder="1" applyAlignment="1">
      <alignment horizontal="center" vertical="center" shrinkToFit="1"/>
    </xf>
    <xf numFmtId="41" fontId="57" fillId="0" borderId="23" xfId="21" applyFont="1" applyBorder="1" applyAlignment="1">
      <alignment horizontal="center" vertical="center" shrinkToFit="1"/>
    </xf>
    <xf numFmtId="0" fontId="58" fillId="16" borderId="8" xfId="20" applyFont="1" applyFill="1" applyBorder="1" applyAlignment="1">
      <alignment horizontal="center" vertical="center" wrapText="1"/>
    </xf>
    <xf numFmtId="0" fontId="58" fillId="16" borderId="47" xfId="20" applyFont="1" applyFill="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27" fillId="20" borderId="30" xfId="2" applyFont="1" applyFill="1" applyBorder="1" applyAlignment="1">
      <alignment horizontal="left"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31" fillId="0" borderId="31" xfId="2" applyFont="1" applyBorder="1" applyAlignment="1">
      <alignment horizontal="center" vertical="center" wrapText="1"/>
    </xf>
    <xf numFmtId="0" fontId="31" fillId="0" borderId="32" xfId="2" applyFont="1" applyBorder="1" applyAlignment="1">
      <alignment horizontal="center" vertical="center" wrapText="1"/>
    </xf>
    <xf numFmtId="0" fontId="27" fillId="19" borderId="41" xfId="2" applyFont="1" applyFill="1" applyBorder="1" applyAlignment="1">
      <alignment horizontal="left" vertical="center" wrapText="1"/>
    </xf>
    <xf numFmtId="0" fontId="28" fillId="0" borderId="11" xfId="3" applyFont="1" applyAlignment="1">
      <alignment horizontal="center" vertical="center"/>
    </xf>
    <xf numFmtId="0" fontId="28" fillId="0" borderId="41" xfId="3" applyFont="1" applyBorder="1" applyAlignment="1">
      <alignment horizontal="center" vertical="center"/>
    </xf>
    <xf numFmtId="0" fontId="28" fillId="0" borderId="45" xfId="3" applyFont="1" applyBorder="1" applyAlignment="1">
      <alignment horizontal="center" vertical="center"/>
    </xf>
    <xf numFmtId="0" fontId="28" fillId="0" borderId="44" xfId="3" applyFont="1" applyBorder="1" applyAlignment="1">
      <alignment horizontal="center" vertical="center"/>
    </xf>
    <xf numFmtId="0" fontId="64" fillId="0" borderId="50" xfId="3" applyFont="1" applyBorder="1" applyAlignment="1">
      <alignment horizontal="center" vertical="center" wrapText="1"/>
    </xf>
    <xf numFmtId="0" fontId="28" fillId="0" borderId="33" xfId="3" applyFont="1" applyBorder="1" applyAlignment="1">
      <alignment horizontal="center" vertical="center"/>
    </xf>
    <xf numFmtId="0" fontId="33" fillId="0" borderId="48" xfId="16" applyBorder="1" applyAlignment="1">
      <alignment horizontal="left" vertical="center" wrapText="1"/>
    </xf>
    <xf numFmtId="0" fontId="42"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6" fillId="0" borderId="30" xfId="3" applyFont="1" applyBorder="1" applyAlignment="1">
      <alignment horizontal="center" vertical="center" wrapText="1"/>
    </xf>
    <xf numFmtId="0" fontId="56"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27"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42"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58" fillId="27" borderId="22" xfId="20" applyFont="1" applyFill="1" applyBorder="1" applyAlignment="1">
      <alignment horizontal="center" vertical="center" wrapText="1"/>
    </xf>
    <xf numFmtId="0" fontId="58" fillId="27" borderId="12" xfId="20" applyFont="1" applyFill="1" applyBorder="1" applyAlignment="1">
      <alignment horizontal="center" vertical="center" wrapText="1"/>
    </xf>
    <xf numFmtId="0" fontId="58" fillId="27" borderId="25" xfId="20" applyFont="1" applyFill="1" applyBorder="1" applyAlignment="1">
      <alignment horizontal="center" vertical="center" wrapText="1"/>
    </xf>
    <xf numFmtId="0" fontId="58" fillId="27" borderId="23" xfId="20" applyFont="1" applyFill="1" applyBorder="1" applyAlignment="1">
      <alignment horizontal="center" vertical="center" wrapText="1"/>
    </xf>
    <xf numFmtId="0" fontId="58" fillId="27" borderId="5" xfId="20" applyFont="1" applyFill="1" applyBorder="1" applyAlignment="1">
      <alignment horizontal="center" vertical="center" wrapText="1"/>
    </xf>
    <xf numFmtId="0" fontId="58" fillId="27" borderId="7" xfId="20" applyFont="1" applyFill="1" applyBorder="1" applyAlignment="1">
      <alignment horizontal="center" vertical="center" wrapText="1"/>
    </xf>
    <xf numFmtId="0" fontId="58" fillId="27" borderId="13" xfId="20" applyFont="1" applyFill="1" applyBorder="1" applyAlignment="1">
      <alignment horizontal="center" vertical="center" wrapText="1"/>
    </xf>
    <xf numFmtId="0" fontId="58" fillId="27" borderId="47" xfId="20" applyFont="1" applyFill="1" applyBorder="1" applyAlignment="1">
      <alignment horizontal="center" vertical="center" wrapText="1"/>
    </xf>
    <xf numFmtId="0" fontId="32" fillId="0" borderId="48" xfId="20" applyFont="1" applyBorder="1" applyAlignment="1">
      <alignment horizontal="left" vertical="center" wrapText="1"/>
    </xf>
    <xf numFmtId="0" fontId="32" fillId="0" borderId="67" xfId="20" applyFont="1" applyBorder="1" applyAlignment="1">
      <alignment horizontal="left" vertical="center" wrapText="1"/>
    </xf>
    <xf numFmtId="0" fontId="32" fillId="0" borderId="50" xfId="20" applyFont="1" applyBorder="1" applyAlignment="1">
      <alignment horizontal="left" vertical="center" wrapText="1"/>
    </xf>
    <xf numFmtId="0" fontId="58" fillId="27" borderId="26" xfId="20" applyFont="1" applyFill="1" applyBorder="1" applyAlignment="1">
      <alignment horizontal="center" vertical="center" wrapText="1"/>
    </xf>
    <xf numFmtId="0" fontId="58" fillId="27"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1" fontId="57" fillId="0" borderId="22" xfId="1" applyNumberFormat="1" applyFont="1" applyFill="1" applyBorder="1" applyAlignment="1">
      <alignment horizontal="center" vertical="center" shrinkToFit="1"/>
    </xf>
    <xf numFmtId="1" fontId="57" fillId="0" borderId="12" xfId="1" applyNumberFormat="1" applyFont="1" applyFill="1" applyBorder="1" applyAlignment="1">
      <alignment horizontal="center" vertical="center" shrinkToFit="1"/>
    </xf>
    <xf numFmtId="1" fontId="57" fillId="0" borderId="23" xfId="1" applyNumberFormat="1" applyFont="1" applyFill="1" applyBorder="1" applyAlignment="1">
      <alignment horizontal="center" vertical="center" shrinkToFit="1"/>
    </xf>
    <xf numFmtId="0" fontId="58" fillId="27" borderId="8" xfId="20" applyFont="1" applyFill="1" applyBorder="1" applyAlignment="1">
      <alignment horizontal="center" vertical="center" wrapText="1"/>
    </xf>
    <xf numFmtId="0" fontId="32" fillId="0" borderId="47" xfId="20" applyFont="1" applyBorder="1" applyAlignment="1">
      <alignment horizontal="left" vertical="center" wrapText="1"/>
    </xf>
    <xf numFmtId="9" fontId="57" fillId="0" borderId="22" xfId="1" applyFont="1" applyFill="1" applyBorder="1" applyAlignment="1">
      <alignment horizontal="center" vertical="center" shrinkToFit="1"/>
    </xf>
    <xf numFmtId="9" fontId="57" fillId="0" borderId="12" xfId="1" applyFont="1" applyFill="1" applyBorder="1" applyAlignment="1">
      <alignment horizontal="center" vertical="center" shrinkToFit="1"/>
    </xf>
    <xf numFmtId="9" fontId="57" fillId="0" borderId="23" xfId="1" applyFont="1" applyFill="1" applyBorder="1" applyAlignment="1">
      <alignment horizontal="center" vertical="center" shrinkToFi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79" xfId="2" applyFont="1" applyFill="1" applyBorder="1" applyAlignment="1">
      <alignment horizontal="center" vertical="center" wrapText="1"/>
    </xf>
    <xf numFmtId="0" fontId="27" fillId="20" borderId="80" xfId="2" applyFont="1" applyFill="1" applyBorder="1" applyAlignment="1">
      <alignment horizontal="center" vertical="center" wrapText="1"/>
    </xf>
    <xf numFmtId="0" fontId="27" fillId="0" borderId="74" xfId="0" applyFont="1" applyBorder="1" applyAlignment="1">
      <alignment vertical="center" wrapText="1"/>
    </xf>
    <xf numFmtId="0" fontId="27" fillId="0" borderId="58" xfId="0" applyFont="1" applyBorder="1" applyAlignment="1">
      <alignment vertical="center" wrapText="1"/>
    </xf>
    <xf numFmtId="0" fontId="27" fillId="0" borderId="75" xfId="0" applyFont="1" applyBorder="1" applyAlignment="1">
      <alignment horizontal="center" vertical="center" wrapText="1"/>
    </xf>
    <xf numFmtId="0" fontId="27" fillId="0" borderId="60" xfId="0" applyFont="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62" fillId="0" borderId="47" xfId="0" applyFont="1" applyBorder="1" applyAlignment="1">
      <alignment horizontal="center" vertical="center"/>
    </xf>
    <xf numFmtId="0" fontId="27" fillId="0" borderId="84" xfId="0" applyFont="1" applyBorder="1" applyAlignment="1">
      <alignment horizontal="center" vertical="center" wrapText="1"/>
    </xf>
    <xf numFmtId="0" fontId="27" fillId="0" borderId="85" xfId="0" applyFont="1" applyBorder="1" applyAlignment="1">
      <alignment horizontal="center" vertical="center" wrapText="1"/>
    </xf>
    <xf numFmtId="0" fontId="27" fillId="0" borderId="83" xfId="0" applyFont="1" applyBorder="1" applyAlignment="1">
      <alignment vertical="center" wrapText="1"/>
    </xf>
    <xf numFmtId="0" fontId="27" fillId="20" borderId="76"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20" borderId="69" xfId="2"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8" fillId="0" borderId="8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cellXfs>
  <cellStyles count="22">
    <cellStyle name="Hipervínculo" xfId="16" builtinId="8"/>
    <cellStyle name="Millares" xfId="18" builtinId="3"/>
    <cellStyle name="Millares [0]" xfId="21" builtinId="6"/>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customschemas.google.com/relationships/workbookmetadata" Target="metadata"/><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313267</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twoCellAnchor editAs="oneCell">
    <xdr:from>
      <xdr:col>1</xdr:col>
      <xdr:colOff>234950</xdr:colOff>
      <xdr:row>0</xdr:row>
      <xdr:rowOff>44451</xdr:rowOff>
    </xdr:from>
    <xdr:to>
      <xdr:col>2</xdr:col>
      <xdr:colOff>313267</xdr:colOff>
      <xdr:row>3</xdr:row>
      <xdr:rowOff>158751</xdr:rowOff>
    </xdr:to>
    <xdr:pic>
      <xdr:nvPicPr>
        <xdr:cNvPr id="3" name="Imagen 2">
          <a:extLst>
            <a:ext uri="{FF2B5EF4-FFF2-40B4-BE49-F238E27FC236}">
              <a16:creationId xmlns:a16="http://schemas.microsoft.com/office/drawing/2014/main" id="{EAA06FC2-4D94-284F-B9F2-D7F65B5AB2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twoCellAnchor editAs="oneCell">
    <xdr:from>
      <xdr:col>1</xdr:col>
      <xdr:colOff>234950</xdr:colOff>
      <xdr:row>0</xdr:row>
      <xdr:rowOff>44451</xdr:rowOff>
    </xdr:from>
    <xdr:to>
      <xdr:col>2</xdr:col>
      <xdr:colOff>313267</xdr:colOff>
      <xdr:row>3</xdr:row>
      <xdr:rowOff>158751</xdr:rowOff>
    </xdr:to>
    <xdr:pic>
      <xdr:nvPicPr>
        <xdr:cNvPr id="4" name="Imagen 3">
          <a:extLst>
            <a:ext uri="{FF2B5EF4-FFF2-40B4-BE49-F238E27FC236}">
              <a16:creationId xmlns:a16="http://schemas.microsoft.com/office/drawing/2014/main" id="{EB6F8D00-6AC8-A24A-9D61-19CB74B5EF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B03D1218-E252-3D4A-9A97-4D4B8BB42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482600</xdr:colOff>
      <xdr:row>4</xdr:row>
      <xdr:rowOff>82551</xdr:rowOff>
    </xdr:to>
    <xdr:pic>
      <xdr:nvPicPr>
        <xdr:cNvPr id="2" name="Imagen 1">
          <a:extLst>
            <a:ext uri="{FF2B5EF4-FFF2-40B4-BE49-F238E27FC236}">
              <a16:creationId xmlns:a16="http://schemas.microsoft.com/office/drawing/2014/main" id="{B68BFDE8-95BE-0044-AE43-069568171E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twoCellAnchor editAs="oneCell">
    <xdr:from>
      <xdr:col>1</xdr:col>
      <xdr:colOff>234950</xdr:colOff>
      <xdr:row>0</xdr:row>
      <xdr:rowOff>44451</xdr:rowOff>
    </xdr:from>
    <xdr:to>
      <xdr:col>2</xdr:col>
      <xdr:colOff>482600</xdr:colOff>
      <xdr:row>4</xdr:row>
      <xdr:rowOff>82551</xdr:rowOff>
    </xdr:to>
    <xdr:pic>
      <xdr:nvPicPr>
        <xdr:cNvPr id="3" name="Imagen 2">
          <a:extLst>
            <a:ext uri="{FF2B5EF4-FFF2-40B4-BE49-F238E27FC236}">
              <a16:creationId xmlns:a16="http://schemas.microsoft.com/office/drawing/2014/main" id="{00CE5C7C-A3D9-264A-9455-6C34010AD0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E1130744-BBA1-664F-BBF3-B218C6A61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1</xdr:row>
      <xdr:rowOff>102619</xdr:rowOff>
    </xdr:from>
    <xdr:to>
      <xdr:col>2</xdr:col>
      <xdr:colOff>482600</xdr:colOff>
      <xdr:row>3</xdr:row>
      <xdr:rowOff>606063</xdr:rowOff>
    </xdr:to>
    <xdr:pic>
      <xdr:nvPicPr>
        <xdr:cNvPr id="2" name="Imagen 1">
          <a:extLst>
            <a:ext uri="{FF2B5EF4-FFF2-40B4-BE49-F238E27FC236}">
              <a16:creationId xmlns:a16="http://schemas.microsoft.com/office/drawing/2014/main" id="{396F4962-2CFF-0342-A25D-B904B05E2A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996" y="335291"/>
          <a:ext cx="1071696" cy="96878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D0844BB-C4F3-C146-A77A-870B77B6E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204219</xdr:rowOff>
    </xdr:from>
    <xdr:to>
      <xdr:col>2</xdr:col>
      <xdr:colOff>685800</xdr:colOff>
      <xdr:row>3</xdr:row>
      <xdr:rowOff>876300</xdr:rowOff>
    </xdr:to>
    <xdr:pic>
      <xdr:nvPicPr>
        <xdr:cNvPr id="2" name="Imagen 1">
          <a:extLst>
            <a:ext uri="{FF2B5EF4-FFF2-40B4-BE49-F238E27FC236}">
              <a16:creationId xmlns:a16="http://schemas.microsoft.com/office/drawing/2014/main" id="{C6F6EDE0-079A-DF48-9E4B-CEB84195D9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450" y="204219"/>
          <a:ext cx="1276350" cy="13578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5C87AC5-44D6-644E-8B57-4F0EDE72D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226007</xdr:colOff>
      <xdr:row>0</xdr:row>
      <xdr:rowOff>150557</xdr:rowOff>
    </xdr:from>
    <xdr:to>
      <xdr:col>2</xdr:col>
      <xdr:colOff>759049</xdr:colOff>
      <xdr:row>3</xdr:row>
      <xdr:rowOff>831760</xdr:rowOff>
    </xdr:to>
    <xdr:pic>
      <xdr:nvPicPr>
        <xdr:cNvPr id="2" name="Imagen 1">
          <a:extLst>
            <a:ext uri="{FF2B5EF4-FFF2-40B4-BE49-F238E27FC236}">
              <a16:creationId xmlns:a16="http://schemas.microsoft.com/office/drawing/2014/main" id="{4EC53B2D-C49D-3247-AC84-A255A693BA4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824" y="150557"/>
          <a:ext cx="1374909" cy="1378809"/>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6C4941EE-72A0-E044-BB38-1E2AE2B12B97}"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4" dT="2025-03-05T22:58:23.76" personId="{6C4941EE-72A0-E044-BB38-1E2AE2B12B97}" id="{CDAFBEA5-F6F6-EE40-B8C6-DAC4E9E55198}">
    <text>10%, el que reportamos en segplan a 31 de diciembre</text>
  </threadedComment>
  <threadedComment ref="D27" dT="2025-03-05T22:53:09.97" personId="{6C4941EE-72A0-E044-BB38-1E2AE2B12B97}" id="{17295AAB-FE1C-914B-BF3B-92CD2A6AFB28}">
    <text>Para el cumplimiento de este indicador concurren las acciones desarrolladas por los proyectos de inversion 8198 y 8222, por cuanto el logro de las actividades alcanzadas en cada uno de estos proyectos, aportan al cumplimiento de la programacion del indicador de la Meta PDD “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ext>
  </threadedComment>
</ThreadedComments>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secretariadistritald-my.sharepoint.com/:f:/g/personal/kforero_sdmujer_gov_co/Eu8MU_5Qi_pGrDFbxqh3K2gBHZ6T7NpRSQWN8dGOFWjtNQ?e=PUYS4K" TargetMode="External"/><Relationship Id="rId7" Type="http://schemas.openxmlformats.org/officeDocument/2006/relationships/vmlDrawing" Target="../drawings/vmlDrawing4.vml"/><Relationship Id="rId2" Type="http://schemas.openxmlformats.org/officeDocument/2006/relationships/hyperlink" Target="https://secretariadistritald-my.sharepoint.com/:f:/g/personal/kforero_sdmujer_gov_co/Eu8MU_5Qi_pGrDFbxqh3K2gBHZ6T7NpRSQWN8dGOFWjtNQ?e=PUYS4K" TargetMode="External"/><Relationship Id="rId1" Type="http://schemas.openxmlformats.org/officeDocument/2006/relationships/hyperlink" Target="https://secretariadistritald-my.sharepoint.com/:f:/g/personal/kforero_sdmujer_gov_co/Eu8MU_5Qi_pGrDFbxqh3K2gBHZ6T7NpRSQWN8dGOFWjtNQ?e=PUYS4K" TargetMode="External"/><Relationship Id="rId6" Type="http://schemas.openxmlformats.org/officeDocument/2006/relationships/drawing" Target="../drawings/drawing8.xml"/><Relationship Id="rId5" Type="http://schemas.openxmlformats.org/officeDocument/2006/relationships/hyperlink" Target="https://secretariadistritald-my.sharepoint.com/:f:/g/personal/kforero_sdmujer_gov_co/EtSsQdPGH6tPvoXHqS91s-8BjIJUZs-fWGKZ5hL8mzuHOA?e=27dwuD" TargetMode="External"/><Relationship Id="rId4" Type="http://schemas.openxmlformats.org/officeDocument/2006/relationships/hyperlink" Target="https://secretariadistritald-my.sharepoint.com/:f:/g/personal/kforero_sdmujer_gov_co/EkJJH2JvQa9MniA3SOzacqsBs0qx7xadOpJuL3D7Yt04jw?e=2JOKW4"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https://secretariadistritald-my.sharepoint.com/:f:/g/personal/kforero_sdmujer_gov_co/Es5ByeyytqVFqv5bdobYcEMBTPIAKiJXl_hMIqvKrnVFZQ?e=sZZlvL" TargetMode="External"/><Relationship Id="rId7" Type="http://schemas.openxmlformats.org/officeDocument/2006/relationships/comments" Target="../comments5.xml"/><Relationship Id="rId2" Type="http://schemas.openxmlformats.org/officeDocument/2006/relationships/hyperlink" Target="https://secretariadistritald-my.sharepoint.com/:f:/g/personal/kforero_sdmujer_gov_co/EttKawPFTW5IuAvQqzmEXGUB1Jvqyond9OxpZcI-TVU5_Q?e=x1e4JC" TargetMode="External"/><Relationship Id="rId1" Type="http://schemas.openxmlformats.org/officeDocument/2006/relationships/hyperlink" Target="https://secretariadistritald-my.sharepoint.com/:f:/g/personal/kforero_sdmujer_gov_co/EttKawPFTW5IuAvQqzmEXGUB1Jvqyond9OxpZcI-TVU5_Q?e=x1e4JC" TargetMode="External"/><Relationship Id="rId6" Type="http://schemas.openxmlformats.org/officeDocument/2006/relationships/vmlDrawing" Target="../drawings/vmlDrawing5.vml"/><Relationship Id="rId5" Type="http://schemas.openxmlformats.org/officeDocument/2006/relationships/drawing" Target="../drawings/drawing10.xml"/><Relationship Id="rId4"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secretariadistritald-my.sharepoint.com/:f:/g/personal/kforero_sdmujer_gov_co/EnTuEg0Ug3pFl1WzrEPa2J0Bk2YmT4mHhUAllNBXv2ROUQ?e=VSWMKs" TargetMode="External"/><Relationship Id="rId1" Type="http://schemas.openxmlformats.org/officeDocument/2006/relationships/hyperlink" Target="https://secretariadistritald-my.sharepoint.com/:f:/g/personal/kforero_sdmujer_gov_co/EttKawPFTW5IuAvQqzmEXGUB1Jvqyond9OxpZcI-TVU5_Q?e=x1e4JC"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kforero_sdmujer_gov_co/Ej7pAUHgvcVEo-KktJ3ekAsBMn3dXaCugBxtD9_1BQqcKA?e=yVZ2Ca" TargetMode="External"/><Relationship Id="rId13" Type="http://schemas.openxmlformats.org/officeDocument/2006/relationships/comments" Target="../comments1.xml"/><Relationship Id="rId3" Type="http://schemas.openxmlformats.org/officeDocument/2006/relationships/hyperlink" Target="https://secretariadistritald-my.sharepoint.com/:f:/g/personal/kforero_sdmujer_gov_co/Ej7pAUHgvcVEo-KktJ3ekAsBMn3dXaCugBxtD9_1BQqcKA?e=CTUi7V" TargetMode="External"/><Relationship Id="rId7" Type="http://schemas.openxmlformats.org/officeDocument/2006/relationships/hyperlink" Target="https://secretariadistritald-my.sharepoint.com/:f:/g/personal/kforero_sdmujer_gov_co/ErUAQKH2tTlKjMvsW3tVJQUBvPKHugXd6KwEn--Z88jSXQ?e=tPRXgJ" TargetMode="External"/><Relationship Id="rId12" Type="http://schemas.openxmlformats.org/officeDocument/2006/relationships/vmlDrawing" Target="../drawings/vmlDrawing1.vml"/><Relationship Id="rId2" Type="http://schemas.openxmlformats.org/officeDocument/2006/relationships/hyperlink" Target="https://secretariadistritald-my.sharepoint.com/:f:/g/personal/kforero_sdmujer_gov_co/ErUAQKH2tTlKjMvsW3tVJQUBvPKHugXd6KwEn--Z88jSXQ?e=cpDkOV" TargetMode="External"/><Relationship Id="rId1" Type="http://schemas.openxmlformats.org/officeDocument/2006/relationships/hyperlink" Target="https://secretariadistritald-my.sharepoint.com/:f:/g/personal/kforero_sdmujer_gov_co/ErUAQKH2tTlKjMvsW3tVJQUBvPKHugXd6KwEn--Z88jSXQ?e=cpDkOV" TargetMode="External"/><Relationship Id="rId6" Type="http://schemas.openxmlformats.org/officeDocument/2006/relationships/hyperlink" Target="https://secretariadistritald-my.sharepoint.com/:f:/g/personal/kforero_sdmujer_gov_co/Eq5dEZN84WpGgWlQAX7pE_kBtktDW8cluN6-Y6kBANfzTw?e=k4fHB8" TargetMode="External"/><Relationship Id="rId11" Type="http://schemas.openxmlformats.org/officeDocument/2006/relationships/drawing" Target="../drawings/drawing2.xml"/><Relationship Id="rId5" Type="http://schemas.openxmlformats.org/officeDocument/2006/relationships/hyperlink" Target="https://secretariadistritald-my.sharepoint.com/:f:/g/personal/kforero_sdmujer_gov_co/Eq5dEZN84WpGgWlQAX7pE_kBtktDW8cluN6-Y6kBANfzTw?e=k4fHB8" TargetMode="External"/><Relationship Id="rId10" Type="http://schemas.openxmlformats.org/officeDocument/2006/relationships/printerSettings" Target="../printerSettings/printerSettings1.bin"/><Relationship Id="rId4" Type="http://schemas.openxmlformats.org/officeDocument/2006/relationships/hyperlink" Target="https://secretariadistritald-my.sharepoint.com/:f:/g/personal/kforero_sdmujer_gov_co/Ej7pAUHgvcVEo-KktJ3ekAsBMn3dXaCugBxtD9_1BQqcKA?e=CTUi7V" TargetMode="External"/><Relationship Id="rId9" Type="http://schemas.openxmlformats.org/officeDocument/2006/relationships/hyperlink" Target="https://secretariadistritald-my.sharepoint.com/:f:/g/personal/kforero_sdmujer_gov_co/Eq5dEZN84WpGgWlQAX7pE_kBtktDW8cluN6-Y6kBANfzTw?e=jl3Sk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secretariadistritald-my.sharepoint.com/:f:/g/personal/kforero_sdmujer_gov_co/EuGfzC3hoJhFu2ggqhGyGKcBNJns-3XhmeAC7mJ3mLNlog?e=1EOcVH" TargetMode="External"/><Relationship Id="rId7" Type="http://schemas.openxmlformats.org/officeDocument/2006/relationships/hyperlink" Target="https://secretariadistritald-my.sharepoint.com/:f:/g/personal/kforero_sdmujer_gov_co/EvyUjMHXzxlDlomCF7nxS5ABJ2zN3CG7IVe8rc_gFSGj3w?e=gsvhre" TargetMode="External"/><Relationship Id="rId2" Type="http://schemas.openxmlformats.org/officeDocument/2006/relationships/hyperlink" Target="https://secretariadistritald-my.sharepoint.com/:f:/g/personal/kforero_sdmujer_gov_co/EuGfzC3hoJhFu2ggqhGyGKcBNJns-3XhmeAC7mJ3mLNlog?e=1EOcVH" TargetMode="External"/><Relationship Id="rId1" Type="http://schemas.openxmlformats.org/officeDocument/2006/relationships/hyperlink" Target="https://secretariadistritald-my.sharepoint.com/:f:/g/personal/kforero_sdmujer_gov_co/EuGfzC3hoJhFu2ggqhGyGKcBNJns-3XhmeAC7mJ3mLNlog?e=1EOcVH" TargetMode="External"/><Relationship Id="rId6" Type="http://schemas.openxmlformats.org/officeDocument/2006/relationships/hyperlink" Target="https://secretariadistritald-my.sharepoint.com/:f:/g/personal/kforero_sdmujer_gov_co/Eqmn8ma_mUtBli3uoZwO8UgBubqxD8e3VNGYJsUKe7kwuw?e=OnEHME" TargetMode="External"/><Relationship Id="rId5" Type="http://schemas.openxmlformats.org/officeDocument/2006/relationships/hyperlink" Target="https://secretariadistritald-my.sharepoint.com/:f:/g/personal/kforero_sdmujer_gov_co/EuGfzC3hoJhFu2ggqhGyGKcBNJns-3XhmeAC7mJ3mLNlog?e=2FcIw2" TargetMode="External"/><Relationship Id="rId10" Type="http://schemas.openxmlformats.org/officeDocument/2006/relationships/comments" Target="../comments2.xml"/><Relationship Id="rId4" Type="http://schemas.openxmlformats.org/officeDocument/2006/relationships/hyperlink" Target="https://secretariadistritald-my.sharepoint.com/:f:/g/personal/kforero_sdmujer_gov_co/EuGfzC3hoJhFu2ggqhGyGKcBNJns-3XhmeAC7mJ3mLNlog?e=1EOcVH"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kforero_sdmujer_gov_co/Eo5d0eURIO5Blp6q3Sk94FMBJhVkXkLAhkVX7ATqNyDZaA?e=6nb5PI" TargetMode="External"/><Relationship Id="rId13" Type="http://schemas.openxmlformats.org/officeDocument/2006/relationships/vmlDrawing" Target="../drawings/vmlDrawing3.vml"/><Relationship Id="rId3" Type="http://schemas.openxmlformats.org/officeDocument/2006/relationships/hyperlink" Target="https://secretariadistritald-my.sharepoint.com/:f:/g/personal/kforero_sdmujer_gov_co/EnTuEg0Ug3pFl1WzrEPa2J0Bk2YmT4mHhUAllNBXv2ROUQ?e=fFKszV" TargetMode="External"/><Relationship Id="rId7" Type="http://schemas.openxmlformats.org/officeDocument/2006/relationships/hyperlink" Target="https://secretariadistritald-my.sharepoint.com/:f:/g/personal/kforero_sdmujer_gov_co/EnTuEg0Ug3pFl1WzrEPa2J0Bk2YmT4mHhUAllNBXv2ROUQ?e=fFKszV" TargetMode="External"/><Relationship Id="rId12" Type="http://schemas.openxmlformats.org/officeDocument/2006/relationships/drawing" Target="../drawings/drawing6.xml"/><Relationship Id="rId2" Type="http://schemas.openxmlformats.org/officeDocument/2006/relationships/hyperlink" Target="https://secretariadistritald-my.sharepoint.com/:f:/g/personal/kforero_sdmujer_gov_co/EnTuEg0Ug3pFl1WzrEPa2J0Bk2YmT4mHhUAllNBXv2ROUQ?e=fFKszV" TargetMode="External"/><Relationship Id="rId1" Type="http://schemas.openxmlformats.org/officeDocument/2006/relationships/hyperlink" Target="https://secretariadistritald-my.sharepoint.com/:f:/g/personal/kforero_sdmujer_gov_co/EnTuEg0Ug3pFl1WzrEPa2J0Bk2YmT4mHhUAllNBXv2ROUQ?e=fFKszV" TargetMode="External"/><Relationship Id="rId6" Type="http://schemas.openxmlformats.org/officeDocument/2006/relationships/hyperlink" Target="https://secretariadistritald-my.sharepoint.com/:f:/g/personal/kforero_sdmujer_gov_co/EnTuEg0Ug3pFl1WzrEPa2J0Bk2YmT4mHhUAllNBXv2ROUQ?e=fFKszV" TargetMode="External"/><Relationship Id="rId11" Type="http://schemas.openxmlformats.org/officeDocument/2006/relationships/hyperlink" Target="https://secretariadistritald-my.sharepoint.com/:f:/g/personal/kforero_sdmujer_gov_co/Epsd821vrOpBhA4-yV1va8gBX_JmiB11OCk6CgZ-UN41bQ?e=05XHSN" TargetMode="External"/><Relationship Id="rId5" Type="http://schemas.openxmlformats.org/officeDocument/2006/relationships/hyperlink" Target="https://secretariadistritald-my.sharepoint.com/:f:/g/personal/kforero_sdmujer_gov_co/EnTuEg0Ug3pFl1WzrEPa2J0Bk2YmT4mHhUAllNBXv2ROUQ?e=fFKszV" TargetMode="External"/><Relationship Id="rId10" Type="http://schemas.openxmlformats.org/officeDocument/2006/relationships/hyperlink" Target="https://secretariadistritald-my.sharepoint.com/:f:/g/personal/kforero_sdmujer_gov_co/EqXWgInmmspMsT5MFRfV9WYBfQM62VxxnHrTdG7m3PmKnQ?e=FlRuNv" TargetMode="External"/><Relationship Id="rId4" Type="http://schemas.openxmlformats.org/officeDocument/2006/relationships/hyperlink" Target="https://secretariadistritald-my.sharepoint.com/:f:/g/personal/kforero_sdmujer_gov_co/EnTuEg0Ug3pFl1WzrEPa2J0Bk2YmT4mHhUAllNBXv2ROUQ?e=fFKszV" TargetMode="External"/><Relationship Id="rId9" Type="http://schemas.openxmlformats.org/officeDocument/2006/relationships/hyperlink" Target="https://secretariadistritald-my.sharepoint.com/:f:/g/personal/kforero_sdmujer_gov_co/EokKVjH_DuNOsSUYg9GGhwwBxKxjKoTHZB2lR84R6l8vww?e=5WDGbI" TargetMode="External"/><Relationship Id="rId1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95"/>
  <cols>
    <col min="1" max="4" width="15.7109375" style="221" customWidth="1"/>
    <col min="5" max="5" width="34.28515625" style="216" customWidth="1"/>
    <col min="6" max="6" width="31" style="216" customWidth="1"/>
    <col min="7" max="7" width="20.140625" style="216" customWidth="1"/>
    <col min="8" max="8" width="19.140625" style="216" customWidth="1"/>
    <col min="9" max="9" width="24" style="216" customWidth="1"/>
    <col min="10" max="10" width="18.7109375" style="216" customWidth="1"/>
    <col min="11" max="11" width="21.7109375" style="216" customWidth="1"/>
    <col min="12" max="16384" width="12" style="216"/>
  </cols>
  <sheetData>
    <row r="1" spans="1:12" ht="14.1">
      <c r="A1" s="219" t="s">
        <v>0</v>
      </c>
      <c r="B1" s="219" t="s">
        <v>1</v>
      </c>
      <c r="C1" s="219" t="s">
        <v>2</v>
      </c>
      <c r="D1" s="219" t="s">
        <v>3</v>
      </c>
      <c r="E1" s="220" t="s">
        <v>4</v>
      </c>
      <c r="F1" s="220" t="s">
        <v>5</v>
      </c>
      <c r="G1" s="220" t="s">
        <v>6</v>
      </c>
      <c r="H1" s="220" t="s">
        <v>7</v>
      </c>
      <c r="I1" s="220" t="s">
        <v>8</v>
      </c>
      <c r="J1" s="220" t="s">
        <v>9</v>
      </c>
      <c r="K1" s="220" t="s">
        <v>10</v>
      </c>
      <c r="L1" s="220" t="s">
        <v>11</v>
      </c>
    </row>
    <row r="2" spans="1:12" ht="27.95">
      <c r="A2" s="221" t="s">
        <v>12</v>
      </c>
      <c r="B2" s="221" t="s">
        <v>13</v>
      </c>
      <c r="C2" s="221" t="s">
        <v>14</v>
      </c>
      <c r="D2" s="221" t="s">
        <v>15</v>
      </c>
      <c r="E2" s="216" t="s">
        <v>16</v>
      </c>
      <c r="F2" s="216" t="s">
        <v>17</v>
      </c>
      <c r="G2" s="221" t="s">
        <v>18</v>
      </c>
      <c r="H2" s="216" t="s">
        <v>19</v>
      </c>
      <c r="I2" s="216" t="s">
        <v>20</v>
      </c>
      <c r="J2" s="216" t="s">
        <v>21</v>
      </c>
      <c r="K2" s="216" t="s">
        <v>22</v>
      </c>
      <c r="L2" s="216" t="s">
        <v>23</v>
      </c>
    </row>
    <row r="3" spans="1:12" ht="27.95">
      <c r="A3" s="221" t="s">
        <v>24</v>
      </c>
      <c r="B3" s="221" t="s">
        <v>25</v>
      </c>
      <c r="C3" s="221" t="s">
        <v>26</v>
      </c>
      <c r="D3" s="221" t="s">
        <v>27</v>
      </c>
      <c r="E3" s="216" t="s">
        <v>28</v>
      </c>
      <c r="F3" s="216" t="s">
        <v>29</v>
      </c>
      <c r="G3" s="221" t="s">
        <v>30</v>
      </c>
      <c r="H3" s="216" t="s">
        <v>31</v>
      </c>
      <c r="I3" s="216" t="s">
        <v>32</v>
      </c>
      <c r="J3" s="216" t="s">
        <v>33</v>
      </c>
      <c r="K3" s="216" t="s">
        <v>34</v>
      </c>
      <c r="L3" s="216" t="s">
        <v>35</v>
      </c>
    </row>
    <row r="4" spans="1:12" ht="27.95">
      <c r="A4" s="221" t="s">
        <v>36</v>
      </c>
      <c r="B4" s="221" t="s">
        <v>37</v>
      </c>
      <c r="D4" s="221" t="s">
        <v>38</v>
      </c>
      <c r="E4" s="216" t="s">
        <v>39</v>
      </c>
      <c r="F4" s="216" t="s">
        <v>40</v>
      </c>
      <c r="G4" s="221" t="s">
        <v>41</v>
      </c>
      <c r="I4" s="216" t="s">
        <v>42</v>
      </c>
      <c r="J4" s="216" t="s">
        <v>23</v>
      </c>
      <c r="K4" s="216" t="s">
        <v>43</v>
      </c>
      <c r="L4" s="216" t="s">
        <v>26</v>
      </c>
    </row>
    <row r="5" spans="1:12" ht="27.95">
      <c r="A5" s="221" t="s">
        <v>44</v>
      </c>
      <c r="B5" s="221" t="s">
        <v>45</v>
      </c>
      <c r="D5" s="221" t="s">
        <v>46</v>
      </c>
      <c r="E5" s="216" t="s">
        <v>47</v>
      </c>
      <c r="F5" s="216" t="s">
        <v>48</v>
      </c>
      <c r="G5" s="221" t="s">
        <v>49</v>
      </c>
      <c r="I5" s="216" t="s">
        <v>50</v>
      </c>
      <c r="J5" s="216" t="s">
        <v>51</v>
      </c>
    </row>
    <row r="6" spans="1:12" ht="27.95">
      <c r="B6" s="221" t="s">
        <v>52</v>
      </c>
      <c r="D6" s="221" t="s">
        <v>53</v>
      </c>
      <c r="E6" s="216" t="s">
        <v>54</v>
      </c>
      <c r="F6" s="216" t="s">
        <v>55</v>
      </c>
      <c r="G6" s="221" t="s">
        <v>56</v>
      </c>
      <c r="I6" s="216" t="s">
        <v>57</v>
      </c>
    </row>
    <row r="7" spans="1:12" ht="27.95">
      <c r="D7" s="221" t="s">
        <v>58</v>
      </c>
      <c r="E7" s="216" t="s">
        <v>59</v>
      </c>
      <c r="F7" s="216" t="s">
        <v>60</v>
      </c>
      <c r="G7" s="221" t="s">
        <v>61</v>
      </c>
      <c r="I7" s="216" t="s">
        <v>62</v>
      </c>
    </row>
    <row r="8" spans="1:12">
      <c r="E8" s="216" t="s">
        <v>63</v>
      </c>
      <c r="F8" s="216" t="s">
        <v>64</v>
      </c>
      <c r="G8" s="216" t="s">
        <v>65</v>
      </c>
    </row>
    <row r="9" spans="1:12">
      <c r="E9" s="216" t="s">
        <v>66</v>
      </c>
      <c r="F9" s="216" t="s">
        <v>67</v>
      </c>
    </row>
    <row r="10" spans="1:12">
      <c r="E10" s="216" t="s">
        <v>68</v>
      </c>
      <c r="F10" s="216" t="s">
        <v>69</v>
      </c>
    </row>
    <row r="11" spans="1:12">
      <c r="E11" s="216" t="s">
        <v>70</v>
      </c>
      <c r="F11" s="216" t="s">
        <v>71</v>
      </c>
    </row>
    <row r="12" spans="1:12">
      <c r="E12" s="216" t="s">
        <v>72</v>
      </c>
      <c r="F12" s="216" t="s">
        <v>73</v>
      </c>
    </row>
    <row r="13" spans="1:12">
      <c r="E13" s="216" t="s">
        <v>74</v>
      </c>
      <c r="F13" s="216" t="s">
        <v>75</v>
      </c>
    </row>
    <row r="14" spans="1:12">
      <c r="E14" s="216" t="s">
        <v>76</v>
      </c>
      <c r="F14" s="216" t="s">
        <v>77</v>
      </c>
    </row>
    <row r="15" spans="1:12">
      <c r="E15" s="216" t="s">
        <v>78</v>
      </c>
      <c r="F15" s="216" t="s">
        <v>79</v>
      </c>
    </row>
    <row r="16" spans="1:12">
      <c r="E16" s="216" t="s">
        <v>80</v>
      </c>
      <c r="F16" s="216" t="s">
        <v>81</v>
      </c>
    </row>
    <row r="17" spans="5:6">
      <c r="E17" s="216" t="s">
        <v>82</v>
      </c>
      <c r="F17" s="216" t="s">
        <v>83</v>
      </c>
    </row>
    <row r="18" spans="5:6">
      <c r="E18" s="216" t="s">
        <v>84</v>
      </c>
      <c r="F18" s="216" t="s">
        <v>85</v>
      </c>
    </row>
    <row r="19" spans="5:6">
      <c r="E19" s="216" t="s">
        <v>86</v>
      </c>
    </row>
    <row r="20" spans="5:6">
      <c r="E20" s="216" t="s">
        <v>87</v>
      </c>
    </row>
    <row r="21" spans="5:6">
      <c r="E21" s="216" t="s">
        <v>88</v>
      </c>
    </row>
    <row r="22" spans="5:6">
      <c r="E22" s="216" t="s">
        <v>89</v>
      </c>
    </row>
    <row r="23" spans="5:6">
      <c r="E23" s="216"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6E2B-692E-AC4B-A11F-B30094EC0CA4}">
  <sheetPr>
    <tabColor theme="7" tint="0.39997558519241921"/>
    <pageSetUpPr fitToPage="1"/>
  </sheetPr>
  <dimension ref="A1:Q118"/>
  <sheetViews>
    <sheetView topLeftCell="A54" zoomScale="39" zoomScaleNormal="60" workbookViewId="0">
      <selection activeCell="G6" sqref="G6"/>
    </sheetView>
  </sheetViews>
  <sheetFormatPr defaultColWidth="11.42578125" defaultRowHeight="15"/>
  <cols>
    <col min="1" max="1" width="36" customWidth="1"/>
    <col min="2" max="2" width="78.85546875" customWidth="1"/>
    <col min="3" max="3" width="97.28515625" customWidth="1"/>
    <col min="4" max="4" width="60" customWidth="1"/>
    <col min="5" max="5" width="52.140625" customWidth="1"/>
    <col min="6" max="6" width="32.7109375" customWidth="1"/>
    <col min="7" max="7" width="44.140625" customWidth="1"/>
    <col min="8" max="8" width="38.28515625" customWidth="1"/>
    <col min="9" max="9" width="59.42578125" customWidth="1"/>
    <col min="10" max="10" width="31.28515625" customWidth="1"/>
    <col min="11" max="11" width="32.42578125" customWidth="1"/>
    <col min="12" max="13" width="21.7109375" customWidth="1"/>
    <col min="14" max="14" width="21.28515625" customWidth="1"/>
    <col min="15" max="15" width="21.42578125" customWidth="1"/>
    <col min="17" max="17" width="12.28515625" bestFit="1" customWidth="1"/>
  </cols>
  <sheetData>
    <row r="1" spans="1:15" s="150" customFormat="1" ht="32.25" customHeight="1" thickBot="1">
      <c r="A1" s="468"/>
      <c r="B1" s="445" t="s">
        <v>182</v>
      </c>
      <c r="C1" s="446"/>
      <c r="D1" s="446"/>
      <c r="E1" s="446"/>
      <c r="F1" s="446"/>
      <c r="G1" s="446"/>
      <c r="H1" s="446"/>
      <c r="I1" s="446"/>
      <c r="J1" s="446"/>
      <c r="K1" s="446"/>
      <c r="L1" s="447"/>
      <c r="M1" s="442" t="s">
        <v>183</v>
      </c>
      <c r="N1" s="443"/>
      <c r="O1" s="444"/>
    </row>
    <row r="2" spans="1:15" s="150" customFormat="1" ht="30.75" customHeight="1" thickBot="1">
      <c r="A2" s="469"/>
      <c r="B2" s="448" t="s">
        <v>184</v>
      </c>
      <c r="C2" s="449"/>
      <c r="D2" s="449"/>
      <c r="E2" s="449"/>
      <c r="F2" s="449"/>
      <c r="G2" s="449"/>
      <c r="H2" s="449"/>
      <c r="I2" s="449"/>
      <c r="J2" s="449"/>
      <c r="K2" s="449"/>
      <c r="L2" s="450"/>
      <c r="M2" s="442" t="s">
        <v>185</v>
      </c>
      <c r="N2" s="443"/>
      <c r="O2" s="444"/>
    </row>
    <row r="3" spans="1:15" s="150" customFormat="1" ht="24" customHeight="1" thickBot="1">
      <c r="A3" s="469"/>
      <c r="B3" s="448" t="s">
        <v>186</v>
      </c>
      <c r="C3" s="449"/>
      <c r="D3" s="449"/>
      <c r="E3" s="449"/>
      <c r="F3" s="449"/>
      <c r="G3" s="449"/>
      <c r="H3" s="449"/>
      <c r="I3" s="449"/>
      <c r="J3" s="449"/>
      <c r="K3" s="449"/>
      <c r="L3" s="450"/>
      <c r="M3" s="442" t="s">
        <v>187</v>
      </c>
      <c r="N3" s="443"/>
      <c r="O3" s="444"/>
    </row>
    <row r="4" spans="1:15" s="150" customFormat="1" ht="21.75" customHeight="1" thickBot="1">
      <c r="A4" s="470"/>
      <c r="B4" s="451" t="s">
        <v>188</v>
      </c>
      <c r="C4" s="452"/>
      <c r="D4" s="452"/>
      <c r="E4" s="452"/>
      <c r="F4" s="452"/>
      <c r="G4" s="452"/>
      <c r="H4" s="452"/>
      <c r="I4" s="452"/>
      <c r="J4" s="452"/>
      <c r="K4" s="452"/>
      <c r="L4" s="453"/>
      <c r="M4" s="442" t="s">
        <v>189</v>
      </c>
      <c r="N4" s="443"/>
      <c r="O4" s="444"/>
    </row>
    <row r="5" spans="1:15" s="150" customFormat="1" ht="21.75" customHeight="1" thickBot="1">
      <c r="A5" s="151"/>
      <c r="B5" s="310"/>
      <c r="C5" s="152"/>
      <c r="D5" s="152"/>
      <c r="E5" s="152"/>
      <c r="F5" s="152"/>
      <c r="G5" s="152"/>
      <c r="H5" s="152"/>
      <c r="I5" s="152"/>
      <c r="J5" s="152"/>
      <c r="K5" s="152"/>
      <c r="L5" s="152"/>
      <c r="M5" s="153"/>
      <c r="N5" s="153"/>
      <c r="O5" s="323"/>
    </row>
    <row r="6" spans="1:15" s="150" customFormat="1" ht="21.75" customHeight="1" thickBot="1">
      <c r="A6" s="529" t="s">
        <v>190</v>
      </c>
      <c r="B6" s="209" t="s">
        <v>191</v>
      </c>
      <c r="C6" s="305">
        <v>45688</v>
      </c>
      <c r="D6" s="209" t="s">
        <v>192</v>
      </c>
      <c r="E6" s="306">
        <v>45716</v>
      </c>
      <c r="F6" s="209" t="s">
        <v>193</v>
      </c>
      <c r="G6" s="341">
        <v>45747</v>
      </c>
      <c r="H6" s="209" t="s">
        <v>194</v>
      </c>
      <c r="I6" s="190"/>
      <c r="J6" s="456" t="s">
        <v>195</v>
      </c>
      <c r="K6" s="471"/>
      <c r="L6" s="208" t="s">
        <v>196</v>
      </c>
      <c r="M6" s="483"/>
      <c r="N6" s="483"/>
      <c r="O6" s="483"/>
    </row>
    <row r="7" spans="1:15" s="150" customFormat="1" ht="21.75" customHeight="1" thickBot="1">
      <c r="A7" s="529"/>
      <c r="B7" s="210" t="s">
        <v>197</v>
      </c>
      <c r="C7" s="191"/>
      <c r="D7" s="209" t="s">
        <v>198</v>
      </c>
      <c r="E7" s="192"/>
      <c r="F7" s="209" t="s">
        <v>199</v>
      </c>
      <c r="G7" s="192"/>
      <c r="H7" s="209" t="s">
        <v>200</v>
      </c>
      <c r="I7" s="190"/>
      <c r="J7" s="456"/>
      <c r="K7" s="471"/>
      <c r="L7" s="208" t="s">
        <v>201</v>
      </c>
      <c r="M7" s="483" t="s">
        <v>207</v>
      </c>
      <c r="N7" s="483"/>
      <c r="O7" s="483"/>
    </row>
    <row r="8" spans="1:15" s="150" customFormat="1" ht="21.75" customHeight="1" thickBot="1">
      <c r="A8" s="529"/>
      <c r="B8" s="209" t="s">
        <v>202</v>
      </c>
      <c r="C8" s="188"/>
      <c r="D8" s="209" t="s">
        <v>203</v>
      </c>
      <c r="E8" s="192"/>
      <c r="F8" s="209" t="s">
        <v>204</v>
      </c>
      <c r="G8" s="192"/>
      <c r="H8" s="209" t="s">
        <v>205</v>
      </c>
      <c r="I8" s="190"/>
      <c r="J8" s="456"/>
      <c r="K8" s="471"/>
      <c r="L8" s="208" t="s">
        <v>206</v>
      </c>
      <c r="M8" s="483" t="s">
        <v>207</v>
      </c>
      <c r="N8" s="483"/>
      <c r="O8" s="483"/>
    </row>
    <row r="9" spans="1:15" s="150" customFormat="1" ht="21.75" customHeight="1" thickBot="1">
      <c r="A9" s="151"/>
      <c r="B9" s="310"/>
      <c r="C9" s="152"/>
      <c r="D9" s="152"/>
      <c r="E9" s="152"/>
      <c r="F9" s="152"/>
      <c r="G9" s="152"/>
      <c r="H9" s="152"/>
      <c r="I9" s="152"/>
      <c r="J9" s="152"/>
      <c r="K9" s="152"/>
      <c r="L9" s="152"/>
      <c r="M9" s="153"/>
      <c r="N9" s="153"/>
      <c r="O9" s="323"/>
    </row>
    <row r="10" spans="1:15" s="68" customFormat="1" ht="15" customHeight="1" thickBot="1">
      <c r="A10" s="322" t="s">
        <v>208</v>
      </c>
      <c r="B10" s="478" t="s">
        <v>209</v>
      </c>
      <c r="C10" s="479"/>
      <c r="D10" s="479"/>
      <c r="E10" s="479"/>
      <c r="F10" s="479"/>
      <c r="G10" s="479"/>
      <c r="H10" s="479"/>
      <c r="I10" s="479"/>
      <c r="J10" s="479"/>
      <c r="K10" s="479"/>
      <c r="L10" s="479"/>
      <c r="M10" s="479"/>
      <c r="N10" s="479"/>
      <c r="O10" s="480"/>
    </row>
    <row r="11" spans="1:15" s="68" customFormat="1" ht="15" customHeight="1" thickBot="1">
      <c r="A11" s="71"/>
      <c r="B11" s="71"/>
      <c r="C11" s="72"/>
      <c r="D11" s="74"/>
      <c r="E11" s="73"/>
      <c r="F11" s="73"/>
      <c r="G11" s="294"/>
      <c r="H11" s="294"/>
      <c r="I11" s="75"/>
      <c r="J11" s="75"/>
      <c r="K11" s="72"/>
      <c r="L11" s="72"/>
      <c r="M11" s="72"/>
      <c r="N11" s="72"/>
      <c r="O11" s="324"/>
    </row>
    <row r="12" spans="1:15" s="68" customFormat="1" ht="15" customHeight="1">
      <c r="A12" s="475" t="s">
        <v>210</v>
      </c>
      <c r="B12" s="457" t="s">
        <v>399</v>
      </c>
      <c r="C12" s="458"/>
      <c r="D12" s="458"/>
      <c r="E12" s="458"/>
      <c r="F12" s="458"/>
      <c r="G12" s="458"/>
      <c r="H12" s="458"/>
      <c r="I12" s="458"/>
      <c r="J12" s="458"/>
      <c r="K12" s="458"/>
      <c r="L12" s="458"/>
      <c r="M12" s="458"/>
      <c r="N12" s="458"/>
      <c r="O12" s="459"/>
    </row>
    <row r="13" spans="1:15" s="68" customFormat="1" ht="15" customHeight="1">
      <c r="A13" s="476"/>
      <c r="B13" s="460"/>
      <c r="C13" s="461"/>
      <c r="D13" s="461"/>
      <c r="E13" s="461"/>
      <c r="F13" s="461"/>
      <c r="G13" s="461"/>
      <c r="H13" s="461"/>
      <c r="I13" s="461"/>
      <c r="J13" s="461"/>
      <c r="K13" s="461"/>
      <c r="L13" s="461"/>
      <c r="M13" s="461"/>
      <c r="N13" s="461"/>
      <c r="O13" s="462"/>
    </row>
    <row r="14" spans="1:15" s="68" customFormat="1" ht="9" customHeight="1" thickBot="1">
      <c r="A14" s="477"/>
      <c r="B14" s="463"/>
      <c r="C14" s="464"/>
      <c r="D14" s="464"/>
      <c r="E14" s="464"/>
      <c r="F14" s="464"/>
      <c r="G14" s="464"/>
      <c r="H14" s="464"/>
      <c r="I14" s="464"/>
      <c r="J14" s="464"/>
      <c r="K14" s="464"/>
      <c r="L14" s="464"/>
      <c r="M14" s="464"/>
      <c r="N14" s="464"/>
      <c r="O14" s="465"/>
    </row>
    <row r="15" spans="1:15" s="83" customFormat="1" ht="37.5" customHeight="1" thickBot="1">
      <c r="A15" s="79"/>
      <c r="B15" s="79"/>
      <c r="C15" s="80"/>
      <c r="D15" s="80"/>
      <c r="E15" s="80"/>
      <c r="F15" s="80"/>
      <c r="G15" s="81"/>
      <c r="H15" s="81"/>
      <c r="I15" s="81"/>
      <c r="J15" s="81"/>
      <c r="K15" s="81"/>
      <c r="L15" s="82"/>
      <c r="M15" s="82"/>
      <c r="N15" s="82"/>
      <c r="O15" s="325"/>
    </row>
    <row r="16" spans="1:15" s="68" customFormat="1" ht="15.95" thickBot="1">
      <c r="A16" s="322" t="s">
        <v>212</v>
      </c>
      <c r="B16" s="466" t="s">
        <v>363</v>
      </c>
      <c r="C16" s="466"/>
      <c r="D16" s="466"/>
      <c r="E16" s="466"/>
      <c r="F16" s="466"/>
      <c r="G16" s="472" t="s">
        <v>214</v>
      </c>
      <c r="H16" s="472"/>
      <c r="I16" s="467" t="s">
        <v>400</v>
      </c>
      <c r="J16" s="467"/>
      <c r="K16" s="467"/>
      <c r="L16" s="467"/>
      <c r="M16" s="467"/>
      <c r="N16" s="467"/>
      <c r="O16" s="467"/>
    </row>
    <row r="17" spans="1:17" s="68" customFormat="1" ht="56.25" customHeight="1" thickBot="1">
      <c r="A17" s="79"/>
      <c r="B17" s="79"/>
      <c r="C17" s="80"/>
      <c r="D17" s="80"/>
      <c r="E17" s="80"/>
      <c r="F17" s="80"/>
      <c r="G17" s="81"/>
      <c r="H17" s="81"/>
      <c r="I17" s="81"/>
      <c r="J17" s="81"/>
      <c r="K17" s="530"/>
      <c r="L17" s="530"/>
      <c r="M17" s="530"/>
      <c r="N17" s="530"/>
      <c r="O17" s="531"/>
    </row>
    <row r="18" spans="1:17" s="68" customFormat="1" ht="15.95" thickBot="1">
      <c r="A18" s="322" t="s">
        <v>216</v>
      </c>
      <c r="B18" s="466" t="s">
        <v>217</v>
      </c>
      <c r="C18" s="466"/>
      <c r="D18" s="466"/>
      <c r="E18" s="466"/>
      <c r="F18" s="124" t="s">
        <v>218</v>
      </c>
      <c r="G18" s="473" t="s">
        <v>219</v>
      </c>
      <c r="H18" s="473"/>
      <c r="I18" s="473"/>
      <c r="J18" s="124" t="s">
        <v>220</v>
      </c>
      <c r="K18" s="466" t="s">
        <v>365</v>
      </c>
      <c r="L18" s="466"/>
      <c r="M18" s="466"/>
      <c r="N18" s="466"/>
      <c r="O18" s="466"/>
    </row>
    <row r="19" spans="1:17" s="68" customFormat="1" ht="14.1">
      <c r="A19" s="70"/>
      <c r="B19" s="70"/>
      <c r="C19" s="474"/>
      <c r="D19" s="474"/>
      <c r="E19" s="474"/>
      <c r="F19" s="474"/>
      <c r="G19" s="474"/>
      <c r="H19" s="474"/>
      <c r="I19" s="474"/>
      <c r="J19" s="474"/>
      <c r="K19" s="474"/>
      <c r="L19" s="474"/>
      <c r="M19" s="474"/>
      <c r="N19" s="474"/>
      <c r="O19" s="534"/>
    </row>
    <row r="20" spans="1:17" s="68" customFormat="1" ht="15" customHeight="1">
      <c r="B20" s="540"/>
      <c r="C20" s="535"/>
      <c r="D20" s="535"/>
      <c r="E20" s="535"/>
      <c r="F20" s="535"/>
      <c r="G20" s="535"/>
      <c r="I20" s="535"/>
      <c r="J20" s="535"/>
      <c r="K20" s="535"/>
      <c r="L20" s="535"/>
      <c r="M20" s="535"/>
      <c r="N20" s="535"/>
      <c r="O20" s="536"/>
    </row>
    <row r="21" spans="1:17" s="68" customFormat="1" ht="32.1" customHeight="1" thickBot="1">
      <c r="A21" s="147"/>
      <c r="B21" s="327"/>
      <c r="C21" s="328"/>
      <c r="D21" s="328"/>
      <c r="E21" s="329"/>
      <c r="F21" s="328"/>
      <c r="G21" s="328"/>
      <c r="H21" s="328"/>
      <c r="I21" s="537"/>
      <c r="J21" s="537"/>
      <c r="K21" s="537"/>
      <c r="L21" s="537"/>
      <c r="M21" s="537"/>
      <c r="N21" s="537"/>
      <c r="O21" s="538"/>
    </row>
    <row r="22" spans="1:17" s="68" customFormat="1" ht="32.1" customHeight="1" thickBot="1">
      <c r="A22" s="454" t="s">
        <v>222</v>
      </c>
      <c r="B22" s="455"/>
      <c r="C22" s="455"/>
      <c r="D22" s="455"/>
      <c r="E22" s="455"/>
      <c r="F22" s="455"/>
      <c r="G22" s="455"/>
      <c r="H22" s="455"/>
      <c r="I22" s="455"/>
      <c r="J22" s="455"/>
      <c r="K22" s="455"/>
      <c r="L22" s="455"/>
      <c r="M22" s="455"/>
      <c r="N22" s="455"/>
      <c r="O22" s="456"/>
    </row>
    <row r="23" spans="1:17" s="68" customFormat="1" ht="32.1" customHeight="1" thickBot="1">
      <c r="A23" s="454" t="s">
        <v>223</v>
      </c>
      <c r="B23" s="455"/>
      <c r="C23" s="455"/>
      <c r="D23" s="455"/>
      <c r="E23" s="455"/>
      <c r="F23" s="455"/>
      <c r="G23" s="455"/>
      <c r="H23" s="455"/>
      <c r="I23" s="455"/>
      <c r="J23" s="455"/>
      <c r="K23" s="455"/>
      <c r="L23" s="455"/>
      <c r="M23" s="455"/>
      <c r="N23" s="455"/>
      <c r="O23" s="456"/>
    </row>
    <row r="24" spans="1:17" s="68" customFormat="1" ht="32.1" customHeight="1" thickBot="1">
      <c r="A24" s="92"/>
      <c r="B24" s="84" t="s">
        <v>191</v>
      </c>
      <c r="C24" s="84" t="s">
        <v>192</v>
      </c>
      <c r="D24" s="84" t="s">
        <v>193</v>
      </c>
      <c r="E24" s="84" t="s">
        <v>194</v>
      </c>
      <c r="F24" s="84" t="s">
        <v>197</v>
      </c>
      <c r="G24" s="84" t="s">
        <v>198</v>
      </c>
      <c r="H24" s="84" t="s">
        <v>199</v>
      </c>
      <c r="I24" s="84" t="s">
        <v>200</v>
      </c>
      <c r="J24" s="84" t="s">
        <v>202</v>
      </c>
      <c r="K24" s="84" t="s">
        <v>203</v>
      </c>
      <c r="L24" s="84" t="s">
        <v>204</v>
      </c>
      <c r="M24" s="84" t="s">
        <v>205</v>
      </c>
      <c r="N24" s="85" t="s">
        <v>224</v>
      </c>
      <c r="O24" s="85" t="s">
        <v>225</v>
      </c>
    </row>
    <row r="25" spans="1:17" s="68" customFormat="1" ht="32.1" customHeight="1">
      <c r="A25" s="86" t="s">
        <v>226</v>
      </c>
      <c r="B25" s="236">
        <v>368781000</v>
      </c>
      <c r="C25" s="237"/>
      <c r="D25" s="236">
        <v>660000</v>
      </c>
      <c r="E25" s="236">
        <v>96627000</v>
      </c>
      <c r="F25" s="237"/>
      <c r="G25" s="237"/>
      <c r="H25" s="239">
        <v>13260000</v>
      </c>
      <c r="I25" s="238"/>
      <c r="J25" s="238"/>
      <c r="K25" s="238"/>
      <c r="L25" s="238"/>
      <c r="M25" s="238"/>
      <c r="N25" s="239">
        <f t="shared" ref="N25:N30" si="0">SUM(B25:M25)</f>
        <v>479328000</v>
      </c>
      <c r="O25" s="240"/>
    </row>
    <row r="26" spans="1:17" s="68" customFormat="1" ht="32.1" customHeight="1">
      <c r="A26" s="86" t="s">
        <v>227</v>
      </c>
      <c r="B26" s="236">
        <v>71400000</v>
      </c>
      <c r="C26" s="236">
        <f>333069248-B26</f>
        <v>261669248</v>
      </c>
      <c r="D26" s="236">
        <f>381084248-B26-C26</f>
        <v>48015000</v>
      </c>
      <c r="E26" s="237"/>
      <c r="F26" s="237"/>
      <c r="G26" s="237"/>
      <c r="H26" s="237"/>
      <c r="I26" s="237"/>
      <c r="J26" s="237"/>
      <c r="K26" s="237"/>
      <c r="L26" s="237"/>
      <c r="M26" s="237"/>
      <c r="N26" s="314">
        <f t="shared" si="0"/>
        <v>381084248</v>
      </c>
      <c r="O26" s="241">
        <f>N26/N25</f>
        <v>0.79503857066559847</v>
      </c>
      <c r="Q26" s="312"/>
    </row>
    <row r="27" spans="1:17" s="68" customFormat="1" ht="32.1" customHeight="1">
      <c r="A27" s="86" t="s">
        <v>228</v>
      </c>
      <c r="B27" s="237"/>
      <c r="C27" s="236">
        <v>238000</v>
      </c>
      <c r="D27" s="236">
        <f>14755000-B27-C27</f>
        <v>14517000</v>
      </c>
      <c r="E27" s="237"/>
      <c r="F27" s="237"/>
      <c r="G27" s="237"/>
      <c r="H27" s="237"/>
      <c r="I27" s="237"/>
      <c r="J27" s="237"/>
      <c r="K27" s="237"/>
      <c r="L27" s="237"/>
      <c r="M27" s="237"/>
      <c r="N27" s="314">
        <f t="shared" si="0"/>
        <v>14755000</v>
      </c>
      <c r="O27" s="242"/>
    </row>
    <row r="28" spans="1:17" s="68" customFormat="1" ht="32.1" customHeight="1">
      <c r="A28" s="86" t="s">
        <v>229</v>
      </c>
      <c r="B28" s="236">
        <v>12330632</v>
      </c>
      <c r="C28" s="236"/>
      <c r="D28" s="236">
        <v>750000</v>
      </c>
      <c r="E28" s="236">
        <v>51354306</v>
      </c>
      <c r="F28" s="237"/>
      <c r="G28" s="237"/>
      <c r="H28" s="237"/>
      <c r="I28" s="237"/>
      <c r="J28" s="237"/>
      <c r="K28" s="237"/>
      <c r="L28" s="237"/>
      <c r="M28" s="237"/>
      <c r="N28" s="236">
        <f t="shared" si="0"/>
        <v>64434938</v>
      </c>
      <c r="O28" s="242"/>
    </row>
    <row r="29" spans="1:17" s="68" customFormat="1" ht="32.1" customHeight="1">
      <c r="A29" s="86" t="s">
        <v>230</v>
      </c>
      <c r="B29" s="237"/>
      <c r="C29" s="236"/>
      <c r="D29" s="237"/>
      <c r="E29" s="237"/>
      <c r="F29" s="237"/>
      <c r="G29" s="237"/>
      <c r="H29" s="237"/>
      <c r="I29" s="237"/>
      <c r="J29" s="237"/>
      <c r="K29" s="237"/>
      <c r="L29" s="237"/>
      <c r="M29" s="237"/>
      <c r="N29" s="237">
        <f t="shared" si="0"/>
        <v>0</v>
      </c>
      <c r="O29" s="242"/>
    </row>
    <row r="30" spans="1:17" s="91" customFormat="1" ht="16.5" customHeight="1" thickBot="1">
      <c r="A30" s="89" t="s">
        <v>231</v>
      </c>
      <c r="B30" s="243">
        <v>12330632</v>
      </c>
      <c r="C30" s="243">
        <f>12330632-B30</f>
        <v>0</v>
      </c>
      <c r="D30" s="243">
        <f>12330632-B30-C30</f>
        <v>0</v>
      </c>
      <c r="E30" s="244"/>
      <c r="F30" s="244"/>
      <c r="G30" s="244"/>
      <c r="H30" s="244"/>
      <c r="I30" s="244"/>
      <c r="J30" s="244"/>
      <c r="K30" s="244"/>
      <c r="L30" s="244"/>
      <c r="M30" s="244"/>
      <c r="N30" s="243">
        <f t="shared" si="0"/>
        <v>12330632</v>
      </c>
      <c r="O30" s="321">
        <f>N30/N28</f>
        <v>0.19136562217224451</v>
      </c>
    </row>
    <row r="31" spans="1:17" s="91" customFormat="1" ht="17.25" customHeight="1"/>
    <row r="32" spans="1:17" s="68" customFormat="1" ht="5.25" customHeight="1">
      <c r="A32" s="91"/>
      <c r="B32" s="91"/>
      <c r="C32" s="91"/>
      <c r="D32" s="91"/>
      <c r="E32" s="91"/>
      <c r="F32" s="91"/>
      <c r="G32" s="91"/>
      <c r="H32" s="91"/>
      <c r="I32" s="91"/>
      <c r="J32" s="91"/>
      <c r="K32" s="91"/>
      <c r="L32" s="91"/>
      <c r="M32" s="91"/>
      <c r="N32" s="91"/>
      <c r="O32" s="91"/>
    </row>
    <row r="33" spans="1:15" s="68" customFormat="1" ht="48" customHeight="1" thickBot="1"/>
    <row r="34" spans="1:15" s="68" customFormat="1" ht="50.25" customHeight="1" thickBot="1">
      <c r="A34" s="426" t="s">
        <v>232</v>
      </c>
      <c r="B34" s="427"/>
      <c r="C34" s="427"/>
      <c r="D34" s="427"/>
      <c r="E34" s="427"/>
      <c r="F34" s="427"/>
      <c r="G34" s="427"/>
      <c r="H34" s="427"/>
      <c r="I34" s="428"/>
      <c r="J34" s="96"/>
    </row>
    <row r="35" spans="1:15" s="68" customFormat="1" ht="18.75" customHeight="1" thickBot="1">
      <c r="A35" s="107" t="s">
        <v>233</v>
      </c>
      <c r="B35" s="429" t="str">
        <f>+B12</f>
        <v>Implementar 1 estrategia de reconocimiento de la diversidad de las mujeres del Distrito Capital.</v>
      </c>
      <c r="C35" s="430"/>
      <c r="D35" s="430"/>
      <c r="E35" s="430"/>
      <c r="F35" s="430"/>
      <c r="G35" s="430"/>
      <c r="H35" s="430"/>
      <c r="I35" s="431"/>
      <c r="J35" s="94"/>
    </row>
    <row r="36" spans="1:15" s="68" customFormat="1" ht="50.25" customHeight="1" thickBot="1">
      <c r="A36" s="420" t="s">
        <v>234</v>
      </c>
      <c r="B36" s="158">
        <v>2024</v>
      </c>
      <c r="C36" s="158">
        <v>2025</v>
      </c>
      <c r="D36" s="158">
        <v>2026</v>
      </c>
      <c r="E36" s="158">
        <v>2027</v>
      </c>
      <c r="F36" s="158" t="s">
        <v>235</v>
      </c>
      <c r="G36" s="437" t="s">
        <v>236</v>
      </c>
      <c r="H36" s="437" t="s">
        <v>23</v>
      </c>
      <c r="I36" s="437"/>
      <c r="J36" s="94"/>
      <c r="K36" s="231"/>
    </row>
    <row r="37" spans="1:15" s="68" customFormat="1" ht="52.5" customHeight="1" thickBot="1">
      <c r="A37" s="421"/>
      <c r="B37" s="232">
        <v>1</v>
      </c>
      <c r="C37" s="232">
        <v>1</v>
      </c>
      <c r="D37" s="232">
        <v>1</v>
      </c>
      <c r="E37" s="232">
        <v>1</v>
      </c>
      <c r="F37" s="233">
        <v>1</v>
      </c>
      <c r="G37" s="437"/>
      <c r="H37" s="437"/>
      <c r="I37" s="437"/>
      <c r="J37" s="94"/>
    </row>
    <row r="38" spans="1:15" s="95" customFormat="1" ht="48" customHeight="1" thickBot="1">
      <c r="A38" s="108" t="s">
        <v>237</v>
      </c>
      <c r="B38" s="432">
        <v>0.2</v>
      </c>
      <c r="C38" s="433"/>
      <c r="D38" s="434" t="s">
        <v>238</v>
      </c>
      <c r="E38" s="435"/>
      <c r="F38" s="435"/>
      <c r="G38" s="435"/>
      <c r="H38" s="435"/>
      <c r="I38" s="436"/>
      <c r="J38" s="68"/>
      <c r="K38" s="68"/>
      <c r="L38" s="68"/>
      <c r="M38" s="68"/>
      <c r="N38" s="68"/>
      <c r="O38" s="68"/>
    </row>
    <row r="39" spans="1:15" s="68" customFormat="1" ht="120.75" customHeight="1" thickBot="1">
      <c r="A39" s="420" t="s">
        <v>239</v>
      </c>
      <c r="B39" s="108" t="s">
        <v>240</v>
      </c>
      <c r="C39" s="107" t="s">
        <v>241</v>
      </c>
      <c r="D39" s="404" t="s">
        <v>242</v>
      </c>
      <c r="E39" s="405"/>
      <c r="F39" s="404" t="s">
        <v>243</v>
      </c>
      <c r="G39" s="405"/>
      <c r="H39" s="109" t="s">
        <v>244</v>
      </c>
      <c r="I39" s="111" t="s">
        <v>245</v>
      </c>
      <c r="J39" s="95"/>
      <c r="K39" s="95"/>
      <c r="L39" s="95"/>
      <c r="M39" s="95"/>
      <c r="N39" s="95"/>
      <c r="O39" s="95"/>
    </row>
    <row r="40" spans="1:15" s="95" customFormat="1" ht="257.10000000000002" customHeight="1" thickBot="1">
      <c r="A40" s="421"/>
      <c r="B40" s="100">
        <v>1</v>
      </c>
      <c r="C40" s="101">
        <v>1</v>
      </c>
      <c r="D40" s="422" t="s">
        <v>401</v>
      </c>
      <c r="E40" s="423"/>
      <c r="F40" s="422" t="s">
        <v>401</v>
      </c>
      <c r="G40" s="423"/>
      <c r="H40" s="97" t="s">
        <v>402</v>
      </c>
      <c r="I40" s="98" t="s">
        <v>403</v>
      </c>
      <c r="J40" s="68"/>
      <c r="K40" s="68"/>
      <c r="L40" s="68"/>
      <c r="M40" s="68"/>
      <c r="N40" s="68"/>
      <c r="O40" s="68"/>
    </row>
    <row r="41" spans="1:15" s="68" customFormat="1" ht="120.75" customHeight="1" thickBot="1">
      <c r="A41" s="420" t="s">
        <v>250</v>
      </c>
      <c r="B41" s="110" t="s">
        <v>240</v>
      </c>
      <c r="C41" s="109" t="s">
        <v>241</v>
      </c>
      <c r="D41" s="404" t="s">
        <v>242</v>
      </c>
      <c r="E41" s="405"/>
      <c r="F41" s="404" t="s">
        <v>243</v>
      </c>
      <c r="G41" s="405"/>
      <c r="H41" s="109" t="s">
        <v>244</v>
      </c>
      <c r="I41" s="111" t="s">
        <v>245</v>
      </c>
      <c r="J41" s="95"/>
      <c r="K41" s="95"/>
      <c r="L41" s="95"/>
      <c r="M41" s="95"/>
      <c r="N41" s="95"/>
      <c r="O41" s="95"/>
    </row>
    <row r="42" spans="1:15" s="95" customFormat="1" ht="375" customHeight="1" thickBot="1">
      <c r="A42" s="421"/>
      <c r="B42" s="100">
        <v>1</v>
      </c>
      <c r="C42" s="101">
        <v>1</v>
      </c>
      <c r="D42" s="422" t="s">
        <v>404</v>
      </c>
      <c r="E42" s="423"/>
      <c r="F42" s="422" t="s">
        <v>405</v>
      </c>
      <c r="G42" s="423"/>
      <c r="H42" s="97" t="s">
        <v>402</v>
      </c>
      <c r="I42" s="98" t="s">
        <v>406</v>
      </c>
      <c r="J42" s="68"/>
      <c r="K42" s="68"/>
      <c r="L42" s="68"/>
      <c r="M42" s="68"/>
      <c r="N42" s="68"/>
      <c r="O42" s="68"/>
    </row>
    <row r="43" spans="1:15" s="68" customFormat="1" ht="120.75" customHeight="1" thickBot="1">
      <c r="A43" s="420" t="s">
        <v>255</v>
      </c>
      <c r="B43" s="110" t="s">
        <v>240</v>
      </c>
      <c r="C43" s="109" t="s">
        <v>241</v>
      </c>
      <c r="D43" s="404" t="s">
        <v>242</v>
      </c>
      <c r="E43" s="405"/>
      <c r="F43" s="404" t="s">
        <v>243</v>
      </c>
      <c r="G43" s="405"/>
      <c r="H43" s="109" t="s">
        <v>244</v>
      </c>
      <c r="I43" s="111" t="s">
        <v>245</v>
      </c>
      <c r="J43" s="95"/>
      <c r="K43" s="95"/>
      <c r="L43" s="95"/>
      <c r="M43" s="95"/>
      <c r="N43" s="95"/>
      <c r="O43" s="95"/>
    </row>
    <row r="44" spans="1:15" s="95" customFormat="1" ht="408.95" customHeight="1" thickBot="1">
      <c r="A44" s="421"/>
      <c r="B44" s="100">
        <v>1</v>
      </c>
      <c r="C44" s="101">
        <v>1</v>
      </c>
      <c r="D44" s="422" t="s">
        <v>407</v>
      </c>
      <c r="E44" s="423"/>
      <c r="F44" s="422" t="s">
        <v>408</v>
      </c>
      <c r="G44" s="423"/>
      <c r="H44" s="97" t="s">
        <v>402</v>
      </c>
      <c r="I44" s="98" t="s">
        <v>406</v>
      </c>
      <c r="J44" s="68"/>
      <c r="K44" s="68"/>
      <c r="L44" s="68"/>
      <c r="M44" s="68"/>
      <c r="N44" s="68"/>
      <c r="O44" s="68"/>
    </row>
    <row r="45" spans="1:15" s="68" customFormat="1" ht="120.75" customHeight="1" thickBot="1">
      <c r="A45" s="420" t="s">
        <v>259</v>
      </c>
      <c r="B45" s="110" t="s">
        <v>240</v>
      </c>
      <c r="C45" s="110" t="s">
        <v>241</v>
      </c>
      <c r="D45" s="404" t="s">
        <v>242</v>
      </c>
      <c r="E45" s="405"/>
      <c r="F45" s="404" t="s">
        <v>243</v>
      </c>
      <c r="G45" s="405"/>
      <c r="H45" s="109" t="s">
        <v>244</v>
      </c>
      <c r="I45" s="109" t="s">
        <v>245</v>
      </c>
      <c r="J45" s="95"/>
      <c r="K45" s="95"/>
      <c r="L45" s="95"/>
      <c r="M45" s="95"/>
      <c r="N45" s="95"/>
      <c r="O45" s="95"/>
    </row>
    <row r="46" spans="1:15" s="95" customFormat="1" ht="35.1" customHeight="1" thickBot="1">
      <c r="A46" s="421"/>
      <c r="B46" s="100">
        <v>1</v>
      </c>
      <c r="C46" s="101"/>
      <c r="D46" s="424"/>
      <c r="E46" s="425"/>
      <c r="F46" s="424"/>
      <c r="G46" s="425"/>
      <c r="H46" s="119"/>
      <c r="I46" s="120"/>
      <c r="J46" s="68"/>
      <c r="K46" s="68"/>
      <c r="L46" s="68"/>
      <c r="M46" s="68"/>
      <c r="N46" s="68"/>
      <c r="O46" s="68"/>
    </row>
    <row r="47" spans="1:15" s="68" customFormat="1" ht="120.75" customHeight="1" thickBot="1">
      <c r="A47" s="420" t="s">
        <v>260</v>
      </c>
      <c r="B47" s="110" t="s">
        <v>240</v>
      </c>
      <c r="C47" s="109" t="s">
        <v>241</v>
      </c>
      <c r="D47" s="404" t="s">
        <v>242</v>
      </c>
      <c r="E47" s="405"/>
      <c r="F47" s="404" t="s">
        <v>243</v>
      </c>
      <c r="G47" s="405"/>
      <c r="H47" s="109" t="s">
        <v>244</v>
      </c>
      <c r="I47" s="111" t="s">
        <v>245</v>
      </c>
      <c r="J47" s="95"/>
      <c r="K47" s="95"/>
      <c r="L47" s="95"/>
      <c r="M47" s="95"/>
      <c r="N47" s="95"/>
      <c r="O47" s="95"/>
    </row>
    <row r="48" spans="1:15" s="95" customFormat="1" ht="35.1" customHeight="1" thickBot="1">
      <c r="A48" s="421"/>
      <c r="B48" s="100">
        <v>1</v>
      </c>
      <c r="C48" s="101"/>
      <c r="D48" s="406"/>
      <c r="E48" s="408"/>
      <c r="F48" s="406"/>
      <c r="G48" s="408"/>
      <c r="H48" s="97"/>
      <c r="I48" s="99"/>
      <c r="J48" s="68"/>
      <c r="K48" s="68"/>
      <c r="L48" s="68"/>
      <c r="M48" s="68"/>
      <c r="N48" s="68"/>
      <c r="O48" s="68"/>
    </row>
    <row r="49" spans="1:15" s="68" customFormat="1" ht="120.75" customHeight="1" thickBot="1">
      <c r="A49" s="420" t="s">
        <v>261</v>
      </c>
      <c r="B49" s="110" t="s">
        <v>240</v>
      </c>
      <c r="C49" s="109" t="s">
        <v>241</v>
      </c>
      <c r="D49" s="404" t="s">
        <v>242</v>
      </c>
      <c r="E49" s="405"/>
      <c r="F49" s="404" t="s">
        <v>243</v>
      </c>
      <c r="G49" s="405"/>
      <c r="H49" s="109" t="s">
        <v>244</v>
      </c>
      <c r="I49" s="111" t="s">
        <v>245</v>
      </c>
      <c r="J49" s="95"/>
      <c r="K49" s="95"/>
      <c r="L49" s="95"/>
      <c r="M49" s="95"/>
      <c r="N49" s="95"/>
      <c r="O49" s="95"/>
    </row>
    <row r="50" spans="1:15" s="68" customFormat="1" ht="35.1" customHeight="1" thickBot="1">
      <c r="A50" s="421"/>
      <c r="B50" s="102">
        <v>1</v>
      </c>
      <c r="C50" s="103"/>
      <c r="D50" s="406"/>
      <c r="E50" s="408"/>
      <c r="F50" s="406"/>
      <c r="G50" s="408"/>
      <c r="H50" s="97"/>
      <c r="I50" s="99"/>
    </row>
    <row r="51" spans="1:15" s="68" customFormat="1" ht="120.75" customHeight="1" thickBot="1">
      <c r="A51" s="420" t="s">
        <v>262</v>
      </c>
      <c r="B51" s="108" t="s">
        <v>240</v>
      </c>
      <c r="C51" s="107" t="s">
        <v>241</v>
      </c>
      <c r="D51" s="404" t="s">
        <v>242</v>
      </c>
      <c r="E51" s="405"/>
      <c r="F51" s="404" t="s">
        <v>243</v>
      </c>
      <c r="G51" s="405"/>
      <c r="H51" s="109" t="s">
        <v>244</v>
      </c>
      <c r="I51" s="111" t="s">
        <v>245</v>
      </c>
    </row>
    <row r="52" spans="1:15" s="68" customFormat="1" ht="35.1" customHeight="1" thickBot="1">
      <c r="A52" s="421"/>
      <c r="B52" s="102">
        <v>1</v>
      </c>
      <c r="C52" s="103"/>
      <c r="D52" s="406"/>
      <c r="E52" s="407"/>
      <c r="F52" s="406"/>
      <c r="G52" s="408"/>
      <c r="H52" s="97"/>
      <c r="I52" s="99"/>
    </row>
    <row r="53" spans="1:15" s="68" customFormat="1" ht="120.75" customHeight="1" thickBot="1">
      <c r="A53" s="420" t="s">
        <v>263</v>
      </c>
      <c r="B53" s="108" t="s">
        <v>240</v>
      </c>
      <c r="C53" s="107" t="s">
        <v>241</v>
      </c>
      <c r="D53" s="404" t="s">
        <v>242</v>
      </c>
      <c r="E53" s="405"/>
      <c r="F53" s="404" t="s">
        <v>243</v>
      </c>
      <c r="G53" s="405"/>
      <c r="H53" s="109" t="s">
        <v>244</v>
      </c>
      <c r="I53" s="111" t="s">
        <v>245</v>
      </c>
    </row>
    <row r="54" spans="1:15" s="68" customFormat="1" ht="35.1" customHeight="1" thickBot="1">
      <c r="A54" s="421"/>
      <c r="B54" s="102">
        <v>1</v>
      </c>
      <c r="C54" s="103"/>
      <c r="D54" s="406"/>
      <c r="E54" s="407"/>
      <c r="F54" s="406"/>
      <c r="G54" s="408"/>
      <c r="H54" s="121"/>
      <c r="I54" s="99"/>
    </row>
    <row r="55" spans="1:15" s="68" customFormat="1" ht="120.75" customHeight="1" thickBot="1">
      <c r="A55" s="420" t="s">
        <v>264</v>
      </c>
      <c r="B55" s="108" t="s">
        <v>240</v>
      </c>
      <c r="C55" s="107" t="s">
        <v>241</v>
      </c>
      <c r="D55" s="404" t="s">
        <v>242</v>
      </c>
      <c r="E55" s="405"/>
      <c r="F55" s="404" t="s">
        <v>243</v>
      </c>
      <c r="G55" s="405"/>
      <c r="H55" s="109" t="s">
        <v>244</v>
      </c>
      <c r="I55" s="111" t="s">
        <v>245</v>
      </c>
    </row>
    <row r="56" spans="1:15" s="68" customFormat="1" ht="35.1" customHeight="1" thickBot="1">
      <c r="A56" s="421"/>
      <c r="B56" s="102">
        <v>1</v>
      </c>
      <c r="C56" s="103"/>
      <c r="D56" s="406"/>
      <c r="E56" s="408"/>
      <c r="F56" s="406"/>
      <c r="G56" s="408"/>
      <c r="H56" s="97"/>
      <c r="I56" s="97"/>
    </row>
    <row r="57" spans="1:15" s="68" customFormat="1" ht="120.75" customHeight="1" thickBot="1">
      <c r="A57" s="420" t="s">
        <v>265</v>
      </c>
      <c r="B57" s="108" t="s">
        <v>240</v>
      </c>
      <c r="C57" s="107" t="s">
        <v>241</v>
      </c>
      <c r="D57" s="404" t="s">
        <v>242</v>
      </c>
      <c r="E57" s="405"/>
      <c r="F57" s="404" t="s">
        <v>243</v>
      </c>
      <c r="G57" s="405"/>
      <c r="H57" s="109" t="s">
        <v>244</v>
      </c>
      <c r="I57" s="111" t="s">
        <v>245</v>
      </c>
    </row>
    <row r="58" spans="1:15" s="68" customFormat="1" ht="35.1" customHeight="1" thickBot="1">
      <c r="A58" s="421"/>
      <c r="B58" s="102">
        <v>1</v>
      </c>
      <c r="C58" s="103"/>
      <c r="D58" s="406"/>
      <c r="E58" s="408"/>
      <c r="F58" s="406"/>
      <c r="G58" s="408"/>
      <c r="H58" s="97"/>
      <c r="I58" s="99"/>
    </row>
    <row r="59" spans="1:15" s="68" customFormat="1" ht="120.75" customHeight="1" thickBot="1">
      <c r="A59" s="420" t="s">
        <v>266</v>
      </c>
      <c r="B59" s="108" t="s">
        <v>240</v>
      </c>
      <c r="C59" s="107" t="s">
        <v>241</v>
      </c>
      <c r="D59" s="404" t="s">
        <v>242</v>
      </c>
      <c r="E59" s="405"/>
      <c r="F59" s="404" t="s">
        <v>243</v>
      </c>
      <c r="G59" s="405"/>
      <c r="H59" s="109" t="s">
        <v>244</v>
      </c>
      <c r="I59" s="111" t="s">
        <v>245</v>
      </c>
    </row>
    <row r="60" spans="1:15" s="68" customFormat="1" ht="35.1" customHeight="1" thickBot="1">
      <c r="A60" s="421"/>
      <c r="B60" s="102">
        <v>1</v>
      </c>
      <c r="C60" s="103"/>
      <c r="D60" s="406"/>
      <c r="E60" s="408"/>
      <c r="F60" s="407"/>
      <c r="G60" s="407"/>
      <c r="H60" s="97"/>
      <c r="I60" s="97"/>
    </row>
    <row r="61" spans="1:15" s="68" customFormat="1" ht="120.75" customHeight="1" thickBot="1">
      <c r="A61" s="420" t="s">
        <v>267</v>
      </c>
      <c r="B61" s="108" t="s">
        <v>240</v>
      </c>
      <c r="C61" s="107" t="s">
        <v>241</v>
      </c>
      <c r="D61" s="404" t="s">
        <v>242</v>
      </c>
      <c r="E61" s="405"/>
      <c r="F61" s="404" t="s">
        <v>243</v>
      </c>
      <c r="G61" s="405"/>
      <c r="H61" s="109" t="s">
        <v>244</v>
      </c>
      <c r="I61" s="111" t="s">
        <v>245</v>
      </c>
    </row>
    <row r="62" spans="1:15" s="68" customFormat="1" ht="18" thickBot="1">
      <c r="A62" s="421"/>
      <c r="B62" s="102">
        <v>1</v>
      </c>
      <c r="C62" s="103"/>
      <c r="D62" s="406"/>
      <c r="E62" s="408"/>
      <c r="F62" s="406"/>
      <c r="G62" s="408"/>
      <c r="H62" s="97"/>
      <c r="I62" s="97"/>
    </row>
    <row r="63" spans="1:15" s="68" customFormat="1" ht="14.1"/>
    <row r="64" spans="1:15" s="94" customFormat="1" ht="30" customHeight="1">
      <c r="A64" s="68"/>
      <c r="B64" s="68"/>
      <c r="C64" s="68"/>
      <c r="D64" s="68"/>
      <c r="E64" s="68"/>
      <c r="F64" s="68"/>
      <c r="G64" s="68"/>
      <c r="H64" s="68"/>
      <c r="I64" s="68"/>
      <c r="J64" s="68"/>
      <c r="K64" s="68"/>
      <c r="L64" s="68"/>
      <c r="M64" s="68"/>
      <c r="N64" s="68"/>
      <c r="O64" s="68"/>
    </row>
    <row r="65" spans="1:15" s="68" customFormat="1" ht="34.5" customHeight="1">
      <c r="J65" s="94"/>
      <c r="K65" s="94"/>
      <c r="L65" s="94"/>
      <c r="M65" s="94"/>
      <c r="N65" s="94"/>
      <c r="O65" s="94"/>
    </row>
    <row r="66" spans="1:15" s="234" customFormat="1" ht="226.35" customHeight="1">
      <c r="A66" s="484" t="s">
        <v>268</v>
      </c>
      <c r="B66" s="484"/>
      <c r="C66" s="484"/>
      <c r="D66" s="484"/>
      <c r="E66" s="484"/>
      <c r="F66" s="484"/>
      <c r="G66" s="484"/>
      <c r="H66" s="484"/>
      <c r="I66" s="484"/>
      <c r="J66" s="68"/>
      <c r="K66" s="68"/>
      <c r="L66" s="68"/>
      <c r="M66" s="68"/>
      <c r="N66" s="68"/>
      <c r="O66" s="68"/>
    </row>
    <row r="67" spans="1:15" s="68" customFormat="1" ht="130.35" customHeight="1">
      <c r="A67" s="112" t="s">
        <v>269</v>
      </c>
      <c r="B67" s="417" t="s">
        <v>409</v>
      </c>
      <c r="C67" s="418"/>
      <c r="D67" s="417" t="s">
        <v>410</v>
      </c>
      <c r="E67" s="418"/>
      <c r="F67" s="417"/>
      <c r="G67" s="418"/>
      <c r="H67" s="417"/>
      <c r="I67" s="418"/>
      <c r="J67" s="234"/>
      <c r="K67" s="234"/>
      <c r="L67" s="234"/>
      <c r="M67" s="234"/>
      <c r="N67" s="234"/>
      <c r="O67" s="234"/>
    </row>
    <row r="68" spans="1:15" s="68" customFormat="1" ht="30" customHeight="1">
      <c r="A68" s="112" t="s">
        <v>273</v>
      </c>
      <c r="B68" s="486">
        <v>0.1</v>
      </c>
      <c r="C68" s="487"/>
      <c r="D68" s="486">
        <v>0.1</v>
      </c>
      <c r="E68" s="487"/>
      <c r="F68" s="486"/>
      <c r="G68" s="487"/>
      <c r="H68" s="486"/>
      <c r="I68" s="487"/>
    </row>
    <row r="69" spans="1:15" s="68" customFormat="1" ht="30" customHeight="1">
      <c r="A69" s="481" t="s">
        <v>191</v>
      </c>
      <c r="B69" s="164" t="s">
        <v>99</v>
      </c>
      <c r="C69" s="164" t="s">
        <v>241</v>
      </c>
      <c r="D69" s="164" t="s">
        <v>99</v>
      </c>
      <c r="E69" s="164" t="s">
        <v>241</v>
      </c>
      <c r="F69" s="164" t="s">
        <v>99</v>
      </c>
      <c r="G69" s="164" t="s">
        <v>241</v>
      </c>
      <c r="H69" s="164" t="s">
        <v>99</v>
      </c>
      <c r="I69" s="164" t="s">
        <v>241</v>
      </c>
    </row>
    <row r="70" spans="1:15" s="68" customFormat="1" ht="80.25" customHeight="1">
      <c r="A70" s="482"/>
      <c r="B70" s="114">
        <v>0</v>
      </c>
      <c r="C70" s="115">
        <v>0</v>
      </c>
      <c r="D70" s="114">
        <v>0.02</v>
      </c>
      <c r="E70" s="115">
        <v>0.02</v>
      </c>
      <c r="F70" s="114"/>
      <c r="G70" s="115"/>
      <c r="H70" s="122"/>
      <c r="I70" s="115"/>
    </row>
    <row r="71" spans="1:15" s="68" customFormat="1" ht="128.1" customHeight="1">
      <c r="A71" s="112" t="s">
        <v>274</v>
      </c>
      <c r="B71" s="411" t="s">
        <v>377</v>
      </c>
      <c r="C71" s="412"/>
      <c r="D71" s="411" t="s">
        <v>401</v>
      </c>
      <c r="E71" s="485"/>
      <c r="F71" s="402"/>
      <c r="G71" s="403"/>
      <c r="H71" s="402"/>
      <c r="I71" s="485"/>
    </row>
    <row r="72" spans="1:15" s="68" customFormat="1" ht="124.35" customHeight="1">
      <c r="A72" s="112" t="s">
        <v>278</v>
      </c>
      <c r="B72" s="409"/>
      <c r="C72" s="410"/>
      <c r="D72" s="409" t="s">
        <v>411</v>
      </c>
      <c r="E72" s="410"/>
      <c r="F72" s="398"/>
      <c r="G72" s="399"/>
      <c r="H72" s="398"/>
      <c r="I72" s="399"/>
    </row>
    <row r="73" spans="1:15" s="68" customFormat="1" ht="30.75" customHeight="1">
      <c r="A73" s="481" t="s">
        <v>192</v>
      </c>
      <c r="B73" s="164" t="s">
        <v>99</v>
      </c>
      <c r="C73" s="164" t="s">
        <v>241</v>
      </c>
      <c r="D73" s="164" t="s">
        <v>99</v>
      </c>
      <c r="E73" s="164" t="s">
        <v>241</v>
      </c>
      <c r="F73" s="164" t="s">
        <v>99</v>
      </c>
      <c r="G73" s="164" t="s">
        <v>241</v>
      </c>
      <c r="H73" s="164" t="s">
        <v>99</v>
      </c>
      <c r="I73" s="164" t="s">
        <v>241</v>
      </c>
    </row>
    <row r="74" spans="1:15" s="68" customFormat="1" ht="80.25" customHeight="1">
      <c r="A74" s="482"/>
      <c r="B74" s="114">
        <v>0.02</v>
      </c>
      <c r="C74" s="115">
        <v>0.02</v>
      </c>
      <c r="D74" s="114">
        <v>0.02</v>
      </c>
      <c r="E74" s="115">
        <v>0.02</v>
      </c>
      <c r="F74" s="114"/>
      <c r="G74" s="116"/>
      <c r="H74" s="122"/>
      <c r="I74" s="116"/>
    </row>
    <row r="75" spans="1:15" s="68" customFormat="1" ht="265.35000000000002" customHeight="1">
      <c r="A75" s="112" t="s">
        <v>274</v>
      </c>
      <c r="B75" s="411" t="s">
        <v>412</v>
      </c>
      <c r="C75" s="412"/>
      <c r="D75" s="440" t="s">
        <v>404</v>
      </c>
      <c r="E75" s="441"/>
      <c r="F75" s="402"/>
      <c r="G75" s="403"/>
      <c r="H75" s="438"/>
      <c r="I75" s="439"/>
    </row>
    <row r="76" spans="1:15" s="68" customFormat="1" ht="102" customHeight="1">
      <c r="A76" s="112" t="s">
        <v>278</v>
      </c>
      <c r="B76" s="409" t="s">
        <v>411</v>
      </c>
      <c r="C76" s="410"/>
      <c r="D76" s="409" t="s">
        <v>411</v>
      </c>
      <c r="E76" s="410"/>
      <c r="F76" s="398"/>
      <c r="G76" s="399"/>
      <c r="H76" s="398"/>
      <c r="I76" s="399"/>
    </row>
    <row r="77" spans="1:15" s="68" customFormat="1" ht="30.75" customHeight="1">
      <c r="A77" s="481" t="s">
        <v>193</v>
      </c>
      <c r="B77" s="164" t="s">
        <v>99</v>
      </c>
      <c r="C77" s="164" t="s">
        <v>241</v>
      </c>
      <c r="D77" s="164" t="s">
        <v>99</v>
      </c>
      <c r="E77" s="164" t="s">
        <v>241</v>
      </c>
      <c r="F77" s="164" t="s">
        <v>99</v>
      </c>
      <c r="G77" s="164" t="s">
        <v>241</v>
      </c>
      <c r="H77" s="164" t="s">
        <v>99</v>
      </c>
      <c r="I77" s="164" t="s">
        <v>241</v>
      </c>
    </row>
    <row r="78" spans="1:15" s="68" customFormat="1" ht="80.25" customHeight="1">
      <c r="A78" s="482"/>
      <c r="B78" s="114">
        <v>0.02</v>
      </c>
      <c r="C78" s="115">
        <v>0.02</v>
      </c>
      <c r="D78" s="114">
        <v>0.04</v>
      </c>
      <c r="E78" s="115">
        <v>0.04</v>
      </c>
      <c r="F78" s="122"/>
      <c r="G78" s="116"/>
      <c r="H78" s="122"/>
      <c r="I78" s="116"/>
    </row>
    <row r="79" spans="1:15" s="68" customFormat="1" ht="408.95" customHeight="1">
      <c r="A79" s="112" t="s">
        <v>274</v>
      </c>
      <c r="B79" s="411" t="s">
        <v>413</v>
      </c>
      <c r="C79" s="412"/>
      <c r="D79" s="413" t="s">
        <v>414</v>
      </c>
      <c r="E79" s="414"/>
      <c r="F79" s="402"/>
      <c r="G79" s="403"/>
      <c r="H79" s="398"/>
      <c r="I79" s="399"/>
    </row>
    <row r="80" spans="1:15" s="68" customFormat="1" ht="74.099999999999994" customHeight="1">
      <c r="A80" s="112" t="s">
        <v>278</v>
      </c>
      <c r="B80" s="541" t="s">
        <v>415</v>
      </c>
      <c r="C80" s="401"/>
      <c r="D80" s="409" t="s">
        <v>416</v>
      </c>
      <c r="E80" s="399"/>
      <c r="F80" s="398"/>
      <c r="G80" s="399"/>
      <c r="H80" s="398"/>
      <c r="I80" s="399"/>
    </row>
    <row r="81" spans="1:9" s="68" customFormat="1" ht="30.75" customHeight="1">
      <c r="A81" s="481" t="s">
        <v>194</v>
      </c>
      <c r="B81" s="164" t="s">
        <v>99</v>
      </c>
      <c r="C81" s="164" t="s">
        <v>241</v>
      </c>
      <c r="D81" s="164" t="s">
        <v>99</v>
      </c>
      <c r="E81" s="164" t="s">
        <v>241</v>
      </c>
      <c r="F81" s="164" t="s">
        <v>99</v>
      </c>
      <c r="G81" s="164" t="s">
        <v>241</v>
      </c>
      <c r="H81" s="164" t="s">
        <v>99</v>
      </c>
      <c r="I81" s="164" t="s">
        <v>241</v>
      </c>
    </row>
    <row r="82" spans="1:9" s="68" customFormat="1" ht="80.25" customHeight="1">
      <c r="A82" s="482"/>
      <c r="B82" s="114">
        <v>0.04</v>
      </c>
      <c r="C82" s="115"/>
      <c r="D82" s="114">
        <v>0.1</v>
      </c>
      <c r="E82" s="115"/>
      <c r="F82" s="114"/>
      <c r="G82" s="116"/>
      <c r="H82" s="122"/>
      <c r="I82" s="116"/>
    </row>
    <row r="83" spans="1:9" s="68" customFormat="1" ht="80.25" customHeight="1">
      <c r="A83" s="112" t="s">
        <v>274</v>
      </c>
      <c r="B83" s="541"/>
      <c r="C83" s="401"/>
      <c r="D83" s="409"/>
      <c r="E83" s="399"/>
      <c r="F83" s="402"/>
      <c r="G83" s="403"/>
      <c r="H83" s="398"/>
      <c r="I83" s="399"/>
    </row>
    <row r="84" spans="1:9" s="68" customFormat="1" ht="30" customHeight="1">
      <c r="A84" s="112" t="s">
        <v>278</v>
      </c>
      <c r="B84" s="489"/>
      <c r="C84" s="490"/>
      <c r="D84" s="491"/>
      <c r="E84" s="410"/>
      <c r="F84" s="398"/>
      <c r="G84" s="399"/>
      <c r="H84" s="398"/>
      <c r="I84" s="399"/>
    </row>
    <row r="85" spans="1:9" s="68" customFormat="1" ht="30" customHeight="1">
      <c r="A85" s="481" t="s">
        <v>197</v>
      </c>
      <c r="B85" s="164" t="s">
        <v>99</v>
      </c>
      <c r="C85" s="164" t="s">
        <v>241</v>
      </c>
      <c r="D85" s="164" t="s">
        <v>99</v>
      </c>
      <c r="E85" s="164" t="s">
        <v>241</v>
      </c>
      <c r="F85" s="164" t="s">
        <v>99</v>
      </c>
      <c r="G85" s="164" t="s">
        <v>241</v>
      </c>
      <c r="H85" s="164" t="s">
        <v>99</v>
      </c>
      <c r="I85" s="164" t="s">
        <v>241</v>
      </c>
    </row>
    <row r="86" spans="1:9" s="68" customFormat="1" ht="80.25" customHeight="1">
      <c r="A86" s="482"/>
      <c r="B86" s="114">
        <v>0.05</v>
      </c>
      <c r="C86" s="115"/>
      <c r="D86" s="114">
        <v>0.1</v>
      </c>
      <c r="E86" s="115"/>
      <c r="F86" s="114"/>
      <c r="G86" s="116"/>
      <c r="H86" s="122"/>
      <c r="I86" s="116"/>
    </row>
    <row r="87" spans="1:9" s="68" customFormat="1" ht="80.25" customHeight="1">
      <c r="A87" s="112" t="s">
        <v>274</v>
      </c>
      <c r="B87" s="419"/>
      <c r="C87" s="419"/>
      <c r="D87" s="419"/>
      <c r="E87" s="419"/>
      <c r="F87" s="419"/>
      <c r="G87" s="419"/>
      <c r="H87" s="419"/>
      <c r="I87" s="419"/>
    </row>
    <row r="88" spans="1:9" s="68" customFormat="1" ht="29.25" customHeight="1">
      <c r="A88" s="112" t="s">
        <v>278</v>
      </c>
      <c r="B88" s="395"/>
      <c r="C88" s="396"/>
      <c r="D88" s="395"/>
      <c r="E88" s="396"/>
      <c r="F88" s="395"/>
      <c r="G88" s="396"/>
      <c r="H88" s="395"/>
      <c r="I88" s="396"/>
    </row>
    <row r="89" spans="1:9" s="68" customFormat="1" ht="29.25" customHeight="1">
      <c r="A89" s="481" t="s">
        <v>198</v>
      </c>
      <c r="B89" s="164" t="s">
        <v>99</v>
      </c>
      <c r="C89" s="164" t="s">
        <v>241</v>
      </c>
      <c r="D89" s="164" t="s">
        <v>99</v>
      </c>
      <c r="E89" s="164" t="s">
        <v>241</v>
      </c>
      <c r="F89" s="164" t="s">
        <v>99</v>
      </c>
      <c r="G89" s="164" t="s">
        <v>241</v>
      </c>
      <c r="H89" s="164" t="s">
        <v>99</v>
      </c>
      <c r="I89" s="164" t="s">
        <v>241</v>
      </c>
    </row>
    <row r="90" spans="1:9" s="68" customFormat="1" ht="80.25" customHeight="1">
      <c r="A90" s="482"/>
      <c r="B90" s="114">
        <v>0.1</v>
      </c>
      <c r="C90" s="115"/>
      <c r="D90" s="114">
        <v>0.1</v>
      </c>
      <c r="E90" s="115"/>
      <c r="F90" s="114"/>
      <c r="G90" s="116"/>
      <c r="H90" s="122"/>
      <c r="I90" s="116"/>
    </row>
    <row r="91" spans="1:9" s="68" customFormat="1" ht="80.25" customHeight="1">
      <c r="A91" s="112" t="s">
        <v>274</v>
      </c>
      <c r="B91" s="394"/>
      <c r="C91" s="394"/>
      <c r="D91" s="394"/>
      <c r="E91" s="394"/>
      <c r="F91" s="394"/>
      <c r="G91" s="394"/>
      <c r="H91" s="394"/>
      <c r="I91" s="394"/>
    </row>
    <row r="92" spans="1:9" s="68" customFormat="1" ht="25.35" customHeight="1">
      <c r="A92" s="112" t="s">
        <v>278</v>
      </c>
      <c r="B92" s="395"/>
      <c r="C92" s="396"/>
      <c r="D92" s="395"/>
      <c r="E92" s="396"/>
      <c r="F92" s="395"/>
      <c r="G92" s="396"/>
      <c r="H92" s="395"/>
      <c r="I92" s="396"/>
    </row>
    <row r="93" spans="1:9" s="68" customFormat="1" ht="25.35" customHeight="1">
      <c r="A93" s="481" t="s">
        <v>199</v>
      </c>
      <c r="B93" s="164" t="s">
        <v>99</v>
      </c>
      <c r="C93" s="164" t="s">
        <v>241</v>
      </c>
      <c r="D93" s="164" t="s">
        <v>99</v>
      </c>
      <c r="E93" s="164" t="s">
        <v>241</v>
      </c>
      <c r="F93" s="164" t="s">
        <v>99</v>
      </c>
      <c r="G93" s="164" t="s">
        <v>241</v>
      </c>
      <c r="H93" s="164" t="s">
        <v>99</v>
      </c>
      <c r="I93" s="164" t="s">
        <v>241</v>
      </c>
    </row>
    <row r="94" spans="1:9" s="68" customFormat="1" ht="80.25" customHeight="1">
      <c r="A94" s="482"/>
      <c r="B94" s="114">
        <v>0.15</v>
      </c>
      <c r="C94" s="115"/>
      <c r="D94" s="114">
        <v>0.1</v>
      </c>
      <c r="E94" s="115"/>
      <c r="F94" s="114"/>
      <c r="G94" s="116"/>
      <c r="H94" s="122"/>
      <c r="I94" s="116"/>
    </row>
    <row r="95" spans="1:9" s="68" customFormat="1" ht="80.25" customHeight="1">
      <c r="A95" s="112" t="s">
        <v>274</v>
      </c>
      <c r="B95" s="394"/>
      <c r="C95" s="394"/>
      <c r="D95" s="394"/>
      <c r="E95" s="394"/>
      <c r="F95" s="394"/>
      <c r="G95" s="394"/>
      <c r="H95" s="394"/>
      <c r="I95" s="394"/>
    </row>
    <row r="96" spans="1:9" s="68" customFormat="1" ht="25.35" customHeight="1">
      <c r="A96" s="112" t="s">
        <v>278</v>
      </c>
      <c r="B96" s="395"/>
      <c r="C96" s="396"/>
      <c r="D96" s="395"/>
      <c r="E96" s="396"/>
      <c r="F96" s="395"/>
      <c r="G96" s="396"/>
      <c r="H96" s="395"/>
      <c r="I96" s="396"/>
    </row>
    <row r="97" spans="1:9" s="68" customFormat="1" ht="25.35" customHeight="1">
      <c r="A97" s="481" t="s">
        <v>200</v>
      </c>
      <c r="B97" s="164" t="s">
        <v>99</v>
      </c>
      <c r="C97" s="164" t="s">
        <v>241</v>
      </c>
      <c r="D97" s="164" t="s">
        <v>99</v>
      </c>
      <c r="E97" s="164" t="s">
        <v>241</v>
      </c>
      <c r="F97" s="164" t="s">
        <v>99</v>
      </c>
      <c r="G97" s="164" t="s">
        <v>241</v>
      </c>
      <c r="H97" s="164" t="s">
        <v>99</v>
      </c>
      <c r="I97" s="164" t="s">
        <v>241</v>
      </c>
    </row>
    <row r="98" spans="1:9" s="68" customFormat="1" ht="80.25" customHeight="1">
      <c r="A98" s="482"/>
      <c r="B98" s="114">
        <v>0.15</v>
      </c>
      <c r="C98" s="115"/>
      <c r="D98" s="114">
        <v>0.1</v>
      </c>
      <c r="E98" s="115"/>
      <c r="F98" s="114"/>
      <c r="G98" s="116"/>
      <c r="H98" s="122"/>
      <c r="I98" s="116"/>
    </row>
    <row r="99" spans="1:9" s="68" customFormat="1" ht="80.25" customHeight="1">
      <c r="A99" s="112" t="s">
        <v>274</v>
      </c>
      <c r="B99" s="394"/>
      <c r="C99" s="394"/>
      <c r="D99" s="394"/>
      <c r="E99" s="394"/>
      <c r="F99" s="394"/>
      <c r="G99" s="394"/>
      <c r="H99" s="394"/>
      <c r="I99" s="394"/>
    </row>
    <row r="100" spans="1:9" s="68" customFormat="1" ht="25.35" customHeight="1">
      <c r="A100" s="112" t="s">
        <v>278</v>
      </c>
      <c r="B100" s="395"/>
      <c r="C100" s="396"/>
      <c r="D100" s="395"/>
      <c r="E100" s="396"/>
      <c r="F100" s="395"/>
      <c r="G100" s="396"/>
      <c r="H100" s="395"/>
      <c r="I100" s="396"/>
    </row>
    <row r="101" spans="1:9" s="68" customFormat="1" ht="25.35" customHeight="1">
      <c r="A101" s="481" t="s">
        <v>202</v>
      </c>
      <c r="B101" s="164" t="s">
        <v>99</v>
      </c>
      <c r="C101" s="164" t="s">
        <v>241</v>
      </c>
      <c r="D101" s="164" t="s">
        <v>99</v>
      </c>
      <c r="E101" s="164" t="s">
        <v>241</v>
      </c>
      <c r="F101" s="164" t="s">
        <v>99</v>
      </c>
      <c r="G101" s="164" t="s">
        <v>241</v>
      </c>
      <c r="H101" s="164" t="s">
        <v>99</v>
      </c>
      <c r="I101" s="164" t="s">
        <v>241</v>
      </c>
    </row>
    <row r="102" spans="1:9" s="68" customFormat="1" ht="80.25" customHeight="1">
      <c r="A102" s="482"/>
      <c r="B102" s="114">
        <v>0.15</v>
      </c>
      <c r="C102" s="115"/>
      <c r="D102" s="114">
        <v>0.1</v>
      </c>
      <c r="E102" s="115"/>
      <c r="F102" s="114"/>
      <c r="G102" s="116"/>
      <c r="H102" s="122"/>
      <c r="I102" s="116"/>
    </row>
    <row r="103" spans="1:9" s="68" customFormat="1" ht="80.25" customHeight="1">
      <c r="A103" s="112" t="s">
        <v>274</v>
      </c>
      <c r="B103" s="394"/>
      <c r="C103" s="394"/>
      <c r="D103" s="394"/>
      <c r="E103" s="394"/>
      <c r="F103" s="394"/>
      <c r="G103" s="394"/>
      <c r="H103" s="394"/>
      <c r="I103" s="394"/>
    </row>
    <row r="104" spans="1:9" s="68" customFormat="1" ht="25.35" customHeight="1">
      <c r="A104" s="112" t="s">
        <v>278</v>
      </c>
      <c r="B104" s="395"/>
      <c r="C104" s="396"/>
      <c r="D104" s="395"/>
      <c r="E104" s="396"/>
      <c r="F104" s="395"/>
      <c r="G104" s="396"/>
      <c r="H104" s="395"/>
      <c r="I104" s="396"/>
    </row>
    <row r="105" spans="1:9" s="68" customFormat="1" ht="25.35" customHeight="1">
      <c r="A105" s="481" t="s">
        <v>203</v>
      </c>
      <c r="B105" s="164" t="s">
        <v>99</v>
      </c>
      <c r="C105" s="164" t="s">
        <v>241</v>
      </c>
      <c r="D105" s="164" t="s">
        <v>99</v>
      </c>
      <c r="E105" s="164" t="s">
        <v>241</v>
      </c>
      <c r="F105" s="164" t="s">
        <v>99</v>
      </c>
      <c r="G105" s="164" t="s">
        <v>241</v>
      </c>
      <c r="H105" s="164" t="s">
        <v>99</v>
      </c>
      <c r="I105" s="164" t="s">
        <v>241</v>
      </c>
    </row>
    <row r="106" spans="1:9" s="68" customFormat="1" ht="80.25" customHeight="1">
      <c r="A106" s="482"/>
      <c r="B106" s="114">
        <v>0.15</v>
      </c>
      <c r="C106" s="117"/>
      <c r="D106" s="114">
        <v>0.15</v>
      </c>
      <c r="E106" s="115"/>
      <c r="F106" s="122"/>
      <c r="G106" s="116"/>
      <c r="H106" s="122"/>
      <c r="I106" s="116"/>
    </row>
    <row r="107" spans="1:9" s="68" customFormat="1" ht="80.25" customHeight="1">
      <c r="A107" s="112" t="s">
        <v>274</v>
      </c>
      <c r="B107" s="394"/>
      <c r="C107" s="394"/>
      <c r="D107" s="394"/>
      <c r="E107" s="394"/>
      <c r="F107" s="394"/>
      <c r="G107" s="394"/>
      <c r="H107" s="394"/>
      <c r="I107" s="394"/>
    </row>
    <row r="108" spans="1:9" s="68" customFormat="1" ht="25.35" customHeight="1">
      <c r="A108" s="112" t="s">
        <v>278</v>
      </c>
      <c r="B108" s="395"/>
      <c r="C108" s="396"/>
      <c r="D108" s="395"/>
      <c r="E108" s="396"/>
      <c r="F108" s="395"/>
      <c r="G108" s="396"/>
      <c r="H108" s="395"/>
      <c r="I108" s="396"/>
    </row>
    <row r="109" spans="1:9" s="68" customFormat="1" ht="25.35" customHeight="1">
      <c r="A109" s="481" t="s">
        <v>204</v>
      </c>
      <c r="B109" s="164" t="s">
        <v>99</v>
      </c>
      <c r="C109" s="164" t="s">
        <v>241</v>
      </c>
      <c r="D109" s="164" t="s">
        <v>99</v>
      </c>
      <c r="E109" s="164" t="s">
        <v>241</v>
      </c>
      <c r="F109" s="164" t="s">
        <v>99</v>
      </c>
      <c r="G109" s="164" t="s">
        <v>241</v>
      </c>
      <c r="H109" s="164" t="s">
        <v>99</v>
      </c>
      <c r="I109" s="164" t="s">
        <v>241</v>
      </c>
    </row>
    <row r="110" spans="1:9" s="68" customFormat="1" ht="80.25" customHeight="1">
      <c r="A110" s="482"/>
      <c r="B110" s="114">
        <v>0.15</v>
      </c>
      <c r="C110" s="117"/>
      <c r="D110" s="114">
        <v>0.15</v>
      </c>
      <c r="E110" s="115"/>
      <c r="F110" s="122"/>
      <c r="G110" s="116"/>
      <c r="H110" s="122"/>
      <c r="I110" s="116"/>
    </row>
    <row r="111" spans="1:9" s="68" customFormat="1" ht="80.25" customHeight="1">
      <c r="A111" s="112" t="s">
        <v>274</v>
      </c>
      <c r="B111" s="394"/>
      <c r="C111" s="394"/>
      <c r="D111" s="394"/>
      <c r="E111" s="394"/>
      <c r="F111" s="394"/>
      <c r="G111" s="394"/>
      <c r="H111" s="394"/>
      <c r="I111" s="394"/>
    </row>
    <row r="112" spans="1:9" s="68" customFormat="1" ht="25.35" customHeight="1">
      <c r="A112" s="112" t="s">
        <v>278</v>
      </c>
      <c r="B112" s="395"/>
      <c r="C112" s="396"/>
      <c r="D112" s="395"/>
      <c r="E112" s="396"/>
      <c r="F112" s="395"/>
      <c r="G112" s="396"/>
      <c r="H112" s="395"/>
      <c r="I112" s="396"/>
    </row>
    <row r="113" spans="1:15" s="68" customFormat="1" ht="25.35" customHeight="1">
      <c r="A113" s="481" t="s">
        <v>205</v>
      </c>
      <c r="B113" s="164" t="s">
        <v>99</v>
      </c>
      <c r="C113" s="164" t="s">
        <v>241</v>
      </c>
      <c r="D113" s="164" t="s">
        <v>99</v>
      </c>
      <c r="E113" s="164" t="s">
        <v>241</v>
      </c>
      <c r="F113" s="164" t="s">
        <v>99</v>
      </c>
      <c r="G113" s="164" t="s">
        <v>241</v>
      </c>
      <c r="H113" s="164" t="s">
        <v>99</v>
      </c>
      <c r="I113" s="164" t="s">
        <v>241</v>
      </c>
    </row>
    <row r="114" spans="1:15" s="68" customFormat="1" ht="80.25" customHeight="1">
      <c r="A114" s="482"/>
      <c r="B114" s="235">
        <v>0.02</v>
      </c>
      <c r="C114" s="227"/>
      <c r="D114" s="235">
        <v>0.02</v>
      </c>
      <c r="E114" s="227"/>
      <c r="F114" s="235"/>
      <c r="G114" s="228"/>
      <c r="H114" s="227"/>
      <c r="I114" s="228"/>
    </row>
    <row r="115" spans="1:15" s="68" customFormat="1" ht="80.25" customHeight="1">
      <c r="A115" s="112" t="s">
        <v>274</v>
      </c>
      <c r="B115" s="397"/>
      <c r="C115" s="397"/>
      <c r="D115" s="397"/>
      <c r="E115" s="397"/>
      <c r="F115" s="397"/>
      <c r="G115" s="397"/>
      <c r="H115" s="397"/>
      <c r="I115" s="397"/>
    </row>
    <row r="116" spans="1:15" s="68" customFormat="1" ht="18">
      <c r="A116" s="112" t="s">
        <v>278</v>
      </c>
      <c r="B116" s="395"/>
      <c r="C116" s="396"/>
      <c r="D116" s="395"/>
      <c r="E116" s="396"/>
      <c r="F116" s="395"/>
      <c r="G116" s="396"/>
      <c r="H116" s="395"/>
      <c r="I116" s="396"/>
    </row>
    <row r="117" spans="1:15" s="68" customFormat="1" ht="17.100000000000001">
      <c r="A117" s="113" t="s">
        <v>291</v>
      </c>
      <c r="B117" s="118">
        <f t="shared" ref="B117:I117" si="1">(B70+B74+B78+B82+B86+B90+B94+B98+B102+B106+B110+B114)</f>
        <v>1</v>
      </c>
      <c r="C117" s="118">
        <f t="shared" si="1"/>
        <v>0.04</v>
      </c>
      <c r="D117" s="118">
        <f t="shared" si="1"/>
        <v>1</v>
      </c>
      <c r="E117" s="118">
        <f t="shared" si="1"/>
        <v>0.08</v>
      </c>
      <c r="F117" s="118">
        <f>(F70+F74+F78+F82+F86+F90+F94+F98+F102+F106+F110+F114)</f>
        <v>0</v>
      </c>
      <c r="G117" s="118">
        <f>(G70+G74+G78+G82+G86+G90+G94+G98+G102+G106+G110+G114)</f>
        <v>0</v>
      </c>
      <c r="H117" s="118">
        <f t="shared" si="1"/>
        <v>0</v>
      </c>
      <c r="I117" s="118">
        <f t="shared" si="1"/>
        <v>0</v>
      </c>
    </row>
    <row r="118" spans="1:15">
      <c r="A118" s="68"/>
      <c r="B118" s="68"/>
      <c r="C118" s="68"/>
      <c r="D118" s="68"/>
      <c r="E118" s="68"/>
      <c r="F118" s="68"/>
      <c r="G118" s="68"/>
      <c r="H118" s="68"/>
      <c r="I118" s="68"/>
      <c r="J118" s="68"/>
      <c r="K118" s="68"/>
      <c r="L118" s="68"/>
      <c r="M118" s="68"/>
      <c r="N118" s="68"/>
      <c r="O118" s="68"/>
    </row>
  </sheetData>
  <mergeCells count="213">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I20:O21"/>
    <mergeCell ref="B20:G20"/>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A1:A4"/>
    <mergeCell ref="B1:L1"/>
    <mergeCell ref="M1:O1"/>
    <mergeCell ref="B2:L2"/>
    <mergeCell ref="M2:O2"/>
    <mergeCell ref="B3:L3"/>
    <mergeCell ref="M3:O3"/>
    <mergeCell ref="B4:L4"/>
    <mergeCell ref="M4:O4"/>
  </mergeCells>
  <hyperlinks>
    <hyperlink ref="D72" r:id="rId1" xr:uid="{7EED8D46-B7E4-FB4E-8FC8-C28C8F616426}"/>
    <hyperlink ref="B76" r:id="rId2" xr:uid="{C33C9FC1-FAB2-FE44-846E-9AFA9F92A0C0}"/>
    <hyperlink ref="D76" r:id="rId3" xr:uid="{81D7B015-34A1-8642-9EA0-B84F7BAAF7E2}"/>
    <hyperlink ref="B80" r:id="rId4" xr:uid="{CA159B20-66FF-4B98-A37A-C177AE094799}"/>
    <hyperlink ref="D80" r:id="rId5" xr:uid="{9D999951-742E-4AED-8F05-36D448BC29E6}"/>
  </hyperlinks>
  <pageMargins left="0.7" right="0.7" top="0.75" bottom="0.75" header="0.3" footer="0.3"/>
  <pageSetup scale="10" orientation="portrait" horizontalDpi="0" verticalDpi="0"/>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191173-C46F-EA4A-A293-44ABCB2E943A}">
          <x14:formula1>
            <xm:f>Listas!$B$2:$B$4</xm:f>
          </x14:formula1>
          <xm:sqref>H36:I37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1DA27-F5FB-BF47-87E3-9643A78DC68C}">
  <sheetPr>
    <tabColor theme="7" tint="0.39997558519241921"/>
  </sheetPr>
  <dimension ref="A1:L26"/>
  <sheetViews>
    <sheetView topLeftCell="A14" zoomScale="142" workbookViewId="0">
      <selection activeCell="H19" sqref="H19:I19"/>
    </sheetView>
  </sheetViews>
  <sheetFormatPr defaultColWidth="11.42578125" defaultRowHeight="15"/>
  <cols>
    <col min="8" max="8" width="15.7109375" customWidth="1"/>
    <col min="9" max="9" width="14" customWidth="1"/>
  </cols>
  <sheetData>
    <row r="1" spans="1:12" s="216" customFormat="1" ht="18.75" customHeight="1">
      <c r="A1" s="492"/>
      <c r="B1" s="493"/>
      <c r="C1" s="493"/>
      <c r="D1" s="493"/>
      <c r="E1" s="494"/>
      <c r="F1" s="501" t="s">
        <v>292</v>
      </c>
      <c r="G1" s="502"/>
      <c r="H1" s="502"/>
      <c r="I1" s="502"/>
      <c r="J1" s="502"/>
      <c r="K1" s="502"/>
      <c r="L1" s="215"/>
    </row>
    <row r="2" spans="1:12" s="216" customFormat="1" ht="18.75" customHeight="1">
      <c r="A2" s="495"/>
      <c r="B2" s="496"/>
      <c r="C2" s="496"/>
      <c r="D2" s="496"/>
      <c r="E2" s="497"/>
      <c r="F2" s="503"/>
      <c r="G2" s="504"/>
      <c r="H2" s="504"/>
      <c r="I2" s="504"/>
      <c r="J2" s="504"/>
      <c r="K2" s="504"/>
      <c r="L2" s="215"/>
    </row>
    <row r="3" spans="1:12" s="216" customFormat="1" ht="18.75" customHeight="1">
      <c r="A3" s="495"/>
      <c r="B3" s="496"/>
      <c r="C3" s="496"/>
      <c r="D3" s="496"/>
      <c r="E3" s="497"/>
      <c r="F3" s="501" t="s">
        <v>293</v>
      </c>
      <c r="G3" s="502"/>
      <c r="H3" s="502"/>
      <c r="I3" s="502"/>
      <c r="J3" s="502"/>
      <c r="K3" s="502"/>
      <c r="L3" s="215"/>
    </row>
    <row r="4" spans="1:12" s="216" customFormat="1" ht="70.349999999999994" customHeight="1">
      <c r="A4" s="498"/>
      <c r="B4" s="499"/>
      <c r="C4" s="499"/>
      <c r="D4" s="499"/>
      <c r="E4" s="500"/>
      <c r="F4" s="503"/>
      <c r="G4" s="504"/>
      <c r="H4" s="504"/>
      <c r="I4" s="504"/>
      <c r="J4" s="504"/>
      <c r="K4" s="504"/>
      <c r="L4" s="215"/>
    </row>
    <row r="5" spans="1:12" s="216" customFormat="1" ht="15.75" customHeight="1">
      <c r="A5" s="505" t="s">
        <v>294</v>
      </c>
      <c r="B5" s="506"/>
      <c r="C5" s="506"/>
      <c r="D5" s="506"/>
      <c r="E5" s="506"/>
      <c r="F5" s="506"/>
      <c r="G5" s="506"/>
      <c r="H5" s="506"/>
      <c r="I5" s="506"/>
      <c r="J5" s="506"/>
      <c r="K5" s="506"/>
      <c r="L5" s="507"/>
    </row>
    <row r="6" spans="1:12" s="216" customFormat="1" ht="23.25" customHeight="1">
      <c r="A6" s="505" t="s">
        <v>295</v>
      </c>
      <c r="B6" s="506"/>
      <c r="C6" s="508"/>
      <c r="D6" s="509" t="s">
        <v>12</v>
      </c>
      <c r="E6" s="510"/>
      <c r="F6" s="510"/>
      <c r="G6" s="510"/>
      <c r="H6" s="511"/>
      <c r="I6" s="505" t="s">
        <v>296</v>
      </c>
      <c r="J6" s="508"/>
      <c r="K6" s="509" t="s">
        <v>37</v>
      </c>
      <c r="L6" s="511"/>
    </row>
    <row r="7" spans="1:12" s="216" customFormat="1" ht="17.850000000000001" customHeight="1">
      <c r="A7" s="505" t="s">
        <v>297</v>
      </c>
      <c r="B7" s="506"/>
      <c r="C7" s="508"/>
      <c r="D7" s="509" t="s">
        <v>26</v>
      </c>
      <c r="E7" s="510"/>
      <c r="F7" s="510"/>
      <c r="G7" s="510"/>
      <c r="H7" s="511"/>
      <c r="I7" s="505" t="s">
        <v>98</v>
      </c>
      <c r="J7" s="508"/>
      <c r="K7" s="509" t="s">
        <v>15</v>
      </c>
      <c r="L7" s="511"/>
    </row>
    <row r="8" spans="1:12" s="216" customFormat="1" ht="35.85" customHeight="1">
      <c r="A8" s="505" t="s">
        <v>298</v>
      </c>
      <c r="B8" s="506"/>
      <c r="C8" s="508"/>
      <c r="D8" s="509" t="s">
        <v>68</v>
      </c>
      <c r="E8" s="510"/>
      <c r="F8" s="510"/>
      <c r="G8" s="510"/>
      <c r="H8" s="511"/>
      <c r="I8" s="505" t="s">
        <v>299</v>
      </c>
      <c r="J8" s="508"/>
      <c r="K8" s="509" t="s">
        <v>69</v>
      </c>
      <c r="L8" s="511"/>
    </row>
    <row r="9" spans="1:12" s="216" customFormat="1" ht="15.75" customHeight="1">
      <c r="A9" s="512" t="s">
        <v>300</v>
      </c>
      <c r="B9" s="513"/>
      <c r="C9" s="513"/>
      <c r="D9" s="513"/>
      <c r="E9" s="506"/>
      <c r="F9" s="506"/>
      <c r="G9" s="506"/>
      <c r="H9" s="506"/>
      <c r="I9" s="506"/>
      <c r="J9" s="506"/>
      <c r="K9" s="506"/>
      <c r="L9" s="507"/>
    </row>
    <row r="10" spans="1:12" s="216" customFormat="1" ht="34.35" customHeight="1">
      <c r="A10" s="526" t="s">
        <v>301</v>
      </c>
      <c r="B10" s="526"/>
      <c r="C10" s="526"/>
      <c r="D10" s="526"/>
      <c r="E10" s="517" t="str">
        <f>+ACTIVIDAD_4!B12</f>
        <v>Implementar 1 estrategia de reconocimiento de la diversidad de las mujeres del Distrito Capital.</v>
      </c>
      <c r="F10" s="517"/>
      <c r="G10" s="517"/>
      <c r="H10" s="517"/>
      <c r="I10" s="517"/>
      <c r="J10" s="517"/>
      <c r="K10" s="517"/>
      <c r="L10" s="517"/>
    </row>
    <row r="11" spans="1:12" s="216" customFormat="1" ht="28.35" customHeight="1">
      <c r="A11" s="514" t="s">
        <v>302</v>
      </c>
      <c r="B11" s="515"/>
      <c r="C11" s="515"/>
      <c r="D11" s="507"/>
      <c r="E11" s="516" t="str">
        <f>+ACTIVIDAD_4!I16</f>
        <v xml:space="preserve">Número de  estrategias de reconocimiento de la diversidad de las mujeres del Distrito Capital, implementadas. </v>
      </c>
      <c r="F11" s="517"/>
      <c r="G11" s="517"/>
      <c r="H11" s="517"/>
      <c r="I11" s="517"/>
      <c r="J11" s="517"/>
      <c r="K11" s="517"/>
      <c r="L11" s="518"/>
    </row>
    <row r="12" spans="1:12" s="216" customFormat="1" ht="87" customHeight="1">
      <c r="A12" s="505" t="s">
        <v>303</v>
      </c>
      <c r="B12" s="506"/>
      <c r="C12" s="506"/>
      <c r="D12" s="508"/>
      <c r="E12" s="516" t="s">
        <v>417</v>
      </c>
      <c r="F12" s="517"/>
      <c r="G12" s="517"/>
      <c r="H12" s="517"/>
      <c r="I12" s="517"/>
      <c r="J12" s="517"/>
      <c r="K12" s="517"/>
      <c r="L12" s="518"/>
    </row>
    <row r="13" spans="1:12" s="216" customFormat="1" ht="28.5" customHeight="1">
      <c r="A13" s="505" t="s">
        <v>305</v>
      </c>
      <c r="B13" s="506"/>
      <c r="C13" s="508"/>
      <c r="D13" s="509"/>
      <c r="E13" s="510"/>
      <c r="F13" s="510"/>
      <c r="G13" s="510"/>
      <c r="H13" s="511"/>
      <c r="I13" s="505" t="s">
        <v>306</v>
      </c>
      <c r="J13" s="508"/>
      <c r="K13" s="509" t="s">
        <v>18</v>
      </c>
      <c r="L13" s="511"/>
    </row>
    <row r="14" spans="1:12" s="216" customFormat="1" ht="15.75" customHeight="1">
      <c r="A14" s="505" t="s">
        <v>307</v>
      </c>
      <c r="B14" s="506"/>
      <c r="C14" s="506"/>
      <c r="D14" s="506"/>
      <c r="E14" s="506"/>
      <c r="F14" s="506"/>
      <c r="G14" s="506"/>
      <c r="H14" s="506"/>
      <c r="I14" s="506"/>
      <c r="J14" s="506"/>
      <c r="K14" s="506"/>
      <c r="L14" s="507"/>
    </row>
    <row r="15" spans="1:12" s="216" customFormat="1" ht="25.5" customHeight="1">
      <c r="A15" s="505" t="s">
        <v>308</v>
      </c>
      <c r="B15" s="506"/>
      <c r="C15" s="508"/>
      <c r="D15" s="509" t="s">
        <v>19</v>
      </c>
      <c r="E15" s="510"/>
      <c r="F15" s="510"/>
      <c r="G15" s="510"/>
      <c r="H15" s="511"/>
      <c r="I15" s="505" t="s">
        <v>309</v>
      </c>
      <c r="J15" s="508"/>
      <c r="K15" s="509" t="s">
        <v>20</v>
      </c>
      <c r="L15" s="511"/>
    </row>
    <row r="16" spans="1:12" s="216" customFormat="1" ht="25.5" customHeight="1">
      <c r="A16" s="505" t="s">
        <v>310</v>
      </c>
      <c r="B16" s="506"/>
      <c r="C16" s="508"/>
      <c r="D16" s="522">
        <v>1</v>
      </c>
      <c r="E16" s="523"/>
      <c r="F16" s="523"/>
      <c r="G16" s="523"/>
      <c r="H16" s="524"/>
      <c r="I16" s="505" t="s">
        <v>236</v>
      </c>
      <c r="J16" s="508"/>
      <c r="K16" s="509" t="s">
        <v>23</v>
      </c>
      <c r="L16" s="511"/>
    </row>
    <row r="17" spans="1:12" s="216" customFormat="1" ht="27.6" customHeight="1">
      <c r="A17" s="505" t="s">
        <v>311</v>
      </c>
      <c r="B17" s="506"/>
      <c r="C17" s="508"/>
      <c r="D17" s="509"/>
      <c r="E17" s="510"/>
      <c r="F17" s="510"/>
      <c r="G17" s="510"/>
      <c r="H17" s="511"/>
      <c r="I17" s="519"/>
      <c r="J17" s="520"/>
      <c r="K17" s="520"/>
      <c r="L17" s="521"/>
    </row>
    <row r="18" spans="1:12" s="216" customFormat="1" ht="12" customHeight="1">
      <c r="A18" s="222" t="s">
        <v>312</v>
      </c>
      <c r="B18" s="222" t="s">
        <v>313</v>
      </c>
      <c r="C18" s="505" t="s">
        <v>314</v>
      </c>
      <c r="D18" s="506"/>
      <c r="E18" s="506"/>
      <c r="F18" s="506"/>
      <c r="G18" s="508"/>
      <c r="H18" s="505" t="s">
        <v>315</v>
      </c>
      <c r="I18" s="508"/>
      <c r="J18" s="505" t="s">
        <v>316</v>
      </c>
      <c r="K18" s="508"/>
      <c r="L18" s="222" t="s">
        <v>317</v>
      </c>
    </row>
    <row r="19" spans="1:12" s="216" customFormat="1" ht="117" customHeight="1">
      <c r="A19" s="217">
        <v>1</v>
      </c>
      <c r="B19" s="218" t="s">
        <v>318</v>
      </c>
      <c r="C19" s="509" t="s">
        <v>418</v>
      </c>
      <c r="D19" s="510"/>
      <c r="E19" s="510"/>
      <c r="F19" s="510"/>
      <c r="G19" s="511"/>
      <c r="H19" s="509" t="s">
        <v>419</v>
      </c>
      <c r="I19" s="511"/>
      <c r="J19" s="519" t="s">
        <v>22</v>
      </c>
      <c r="K19" s="521"/>
      <c r="L19" s="218" t="s">
        <v>321</v>
      </c>
    </row>
    <row r="20" spans="1:12" s="216" customFormat="1" ht="25.5" customHeight="1">
      <c r="A20" s="222" t="s">
        <v>312</v>
      </c>
      <c r="B20" s="505" t="s">
        <v>322</v>
      </c>
      <c r="C20" s="506"/>
      <c r="D20" s="506"/>
      <c r="E20" s="506"/>
      <c r="F20" s="506"/>
      <c r="G20" s="506"/>
      <c r="H20" s="506"/>
      <c r="I20" s="506"/>
      <c r="J20" s="506"/>
      <c r="K20" s="508"/>
      <c r="L20" s="222" t="s">
        <v>323</v>
      </c>
    </row>
    <row r="21" spans="1:12" s="216" customFormat="1" ht="28.35" customHeight="1">
      <c r="A21" s="217">
        <v>1</v>
      </c>
      <c r="B21" s="509" t="s">
        <v>420</v>
      </c>
      <c r="C21" s="510"/>
      <c r="D21" s="510"/>
      <c r="E21" s="510"/>
      <c r="F21" s="510"/>
      <c r="G21" s="510"/>
      <c r="H21" s="510"/>
      <c r="I21" s="510"/>
      <c r="J21" s="510"/>
      <c r="K21" s="511"/>
      <c r="L21" s="218" t="s">
        <v>22</v>
      </c>
    </row>
    <row r="22" spans="1:12" s="216" customFormat="1" ht="15.75" customHeight="1">
      <c r="A22" s="505" t="s">
        <v>325</v>
      </c>
      <c r="B22" s="506"/>
      <c r="C22" s="506"/>
      <c r="D22" s="506"/>
      <c r="E22" s="506"/>
      <c r="F22" s="513"/>
      <c r="G22" s="513"/>
      <c r="H22" s="506"/>
      <c r="I22" s="513"/>
      <c r="J22" s="513"/>
      <c r="K22" s="506"/>
      <c r="L22" s="525"/>
    </row>
    <row r="23" spans="1:12" s="216" customFormat="1" ht="26.25" customHeight="1">
      <c r="A23" s="505" t="s">
        <v>326</v>
      </c>
      <c r="B23" s="506"/>
      <c r="C23" s="508"/>
      <c r="D23" s="509">
        <v>1</v>
      </c>
      <c r="E23" s="510"/>
      <c r="F23" s="526" t="s">
        <v>327</v>
      </c>
      <c r="G23" s="526"/>
      <c r="H23" s="230">
        <v>2024</v>
      </c>
      <c r="I23" s="526" t="s">
        <v>328</v>
      </c>
      <c r="J23" s="526"/>
      <c r="L23" s="229" t="s">
        <v>329</v>
      </c>
    </row>
    <row r="24" spans="1:12" s="216" customFormat="1" ht="42" customHeight="1">
      <c r="A24" s="505" t="s">
        <v>330</v>
      </c>
      <c r="B24" s="506"/>
      <c r="C24" s="508"/>
      <c r="D24" s="509" t="s">
        <v>421</v>
      </c>
      <c r="E24" s="510"/>
      <c r="F24" s="527"/>
      <c r="G24" s="527"/>
      <c r="H24" s="510"/>
      <c r="I24" s="527"/>
      <c r="J24" s="527"/>
      <c r="K24" s="510"/>
      <c r="L24" s="528"/>
    </row>
    <row r="25" spans="1:12" s="216" customFormat="1" ht="45.75" customHeight="1">
      <c r="A25" s="505" t="s">
        <v>332</v>
      </c>
      <c r="B25" s="506"/>
      <c r="C25" s="508"/>
      <c r="D25" s="519"/>
      <c r="E25" s="520"/>
      <c r="F25" s="520"/>
      <c r="G25" s="520"/>
      <c r="H25" s="520"/>
      <c r="I25" s="520"/>
      <c r="J25" s="520"/>
      <c r="K25" s="520"/>
      <c r="L25" s="521"/>
    </row>
    <row r="26" spans="1:12" s="216" customFormat="1" ht="17.850000000000001" customHeight="1">
      <c r="A26" s="505" t="s">
        <v>333</v>
      </c>
      <c r="B26" s="506"/>
      <c r="C26" s="508"/>
      <c r="D26" s="509"/>
      <c r="E26" s="510"/>
      <c r="F26" s="510"/>
      <c r="G26" s="510"/>
      <c r="H26" s="510"/>
      <c r="I26" s="510"/>
      <c r="J26" s="510"/>
      <c r="K26" s="510"/>
      <c r="L26" s="511"/>
    </row>
  </sheetData>
  <mergeCells count="58">
    <mergeCell ref="A25:C25"/>
    <mergeCell ref="D25:L25"/>
    <mergeCell ref="A26:C26"/>
    <mergeCell ref="D26:L26"/>
    <mergeCell ref="A23:C23"/>
    <mergeCell ref="D23:E23"/>
    <mergeCell ref="F23:G23"/>
    <mergeCell ref="I23:J23"/>
    <mergeCell ref="A24:C24"/>
    <mergeCell ref="D24:L24"/>
    <mergeCell ref="B20:K20"/>
    <mergeCell ref="B21:K21"/>
    <mergeCell ref="A22:L22"/>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6A497FC-061D-6A4F-BCAD-CAA3E5682003}">
          <x14:formula1>
            <xm:f>Datos!$K$2:$K$3</xm:f>
          </x14:formula1>
          <xm:sqref>K19 J19</xm:sqref>
        </x14:dataValidation>
        <x14:dataValidation type="list" allowBlank="1" showInputMessage="1" showErrorMessage="1" xr:uid="{92338828-7008-EE4E-8FBA-E55D2268ADE7}">
          <x14:formula1>
            <xm:f>Datos!$K$2:$K$4</xm:f>
          </x14:formula1>
          <xm:sqref>L21</xm:sqref>
        </x14:dataValidation>
        <x14:dataValidation type="list" allowBlank="1" showInputMessage="1" showErrorMessage="1" xr:uid="{DB0F62C2-BAE1-D144-9B99-86AA669E34BE}">
          <x14:formula1>
            <xm:f>Datos!$J$2:$J$5</xm:f>
          </x14:formula1>
          <xm:sqref>K16:L16</xm:sqref>
        </x14:dataValidation>
        <x14:dataValidation type="list" allowBlank="1" showInputMessage="1" showErrorMessage="1" xr:uid="{D6DAA24D-078A-3B47-9FA8-628F85086522}">
          <x14:formula1>
            <xm:f>Datos!$I$2:$I$7</xm:f>
          </x14:formula1>
          <xm:sqref>K15:L15</xm:sqref>
        </x14:dataValidation>
        <x14:dataValidation type="list" allowBlank="1" showInputMessage="1" showErrorMessage="1" xr:uid="{F0CAD731-8821-D64E-BBCF-4F3B15924996}">
          <x14:formula1>
            <xm:f>Datos!$H$2:$H$3</xm:f>
          </x14:formula1>
          <xm:sqref>D15:H15</xm:sqref>
        </x14:dataValidation>
        <x14:dataValidation type="list" allowBlank="1" showInputMessage="1" showErrorMessage="1" xr:uid="{24522ABC-AE11-E143-9F0B-C671FA4D9CE8}">
          <x14:formula1>
            <xm:f>Datos!$G$2:$G$8</xm:f>
          </x14:formula1>
          <xm:sqref>K13:L13</xm:sqref>
        </x14:dataValidation>
        <x14:dataValidation type="list" allowBlank="1" showInputMessage="1" showErrorMessage="1" xr:uid="{67703487-4CA5-E141-B396-F6B192ED231E}">
          <x14:formula1>
            <xm:f>Datos!$F$2:$F$18</xm:f>
          </x14:formula1>
          <xm:sqref>K8:L8</xm:sqref>
        </x14:dataValidation>
        <x14:dataValidation type="list" allowBlank="1" showInputMessage="1" showErrorMessage="1" xr:uid="{5B92C0B4-7CBF-D540-8030-5B40FBD2E6DC}">
          <x14:formula1>
            <xm:f>Datos!$E$2:$E$23</xm:f>
          </x14:formula1>
          <xm:sqref>D8:H8</xm:sqref>
        </x14:dataValidation>
        <x14:dataValidation type="list" allowBlank="1" showInputMessage="1" showErrorMessage="1" xr:uid="{9448145D-E43F-6F42-98A9-CC9519B8A17A}">
          <x14:formula1>
            <xm:f>Datos!$D$2:$D$7</xm:f>
          </x14:formula1>
          <xm:sqref>K7:L7</xm:sqref>
        </x14:dataValidation>
        <x14:dataValidation type="list" allowBlank="1" showInputMessage="1" showErrorMessage="1" xr:uid="{C646781C-0BC5-3C40-B758-64E2265D3EE2}">
          <x14:formula1>
            <xm:f>Datos!$C$2:$C$3</xm:f>
          </x14:formula1>
          <xm:sqref>D7:H7</xm:sqref>
        </x14:dataValidation>
        <x14:dataValidation type="list" allowBlank="1" showInputMessage="1" showErrorMessage="1" xr:uid="{F1C8F43F-2819-4048-A50A-D9992E9796C5}">
          <x14:formula1>
            <xm:f>Datos!$B$2:$B$6</xm:f>
          </x14:formula1>
          <xm:sqref>K6:L6</xm:sqref>
        </x14:dataValidation>
        <x14:dataValidation type="list" allowBlank="1" showInputMessage="1" showErrorMessage="1" xr:uid="{D65C0F40-C336-3E4A-9D0A-66FFEA5B5721}">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D1" zoomScale="75" zoomScaleNormal="90" workbookViewId="0">
      <selection activeCell="G13" sqref="G13"/>
    </sheetView>
  </sheetViews>
  <sheetFormatPr defaultColWidth="10.7109375" defaultRowHeight="14.1"/>
  <cols>
    <col min="1" max="1" width="42.42578125" style="68" customWidth="1"/>
    <col min="2" max="3" width="35.7109375" style="68" customWidth="1"/>
    <col min="4" max="4" width="91.42578125" style="68" customWidth="1"/>
    <col min="5" max="5" width="74.28515625" style="68" customWidth="1"/>
    <col min="6" max="6" width="93.85546875" style="68" customWidth="1"/>
    <col min="7" max="7" width="80.140625" style="68" customWidth="1"/>
    <col min="8" max="8" width="35.7109375" style="68" customWidth="1"/>
    <col min="9" max="9" width="61.28515625"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554"/>
      <c r="B1" s="445" t="s">
        <v>182</v>
      </c>
      <c r="C1" s="446"/>
      <c r="D1" s="446"/>
      <c r="E1" s="446"/>
      <c r="F1" s="446"/>
      <c r="G1" s="446"/>
      <c r="H1" s="447"/>
      <c r="I1" s="124" t="s">
        <v>121</v>
      </c>
      <c r="J1" s="125"/>
      <c r="M1" s="155"/>
    </row>
    <row r="2" spans="1:25" ht="24" customHeight="1" thickBot="1">
      <c r="A2" s="555"/>
      <c r="B2" s="448" t="s">
        <v>184</v>
      </c>
      <c r="C2" s="449"/>
      <c r="D2" s="449"/>
      <c r="E2" s="449"/>
      <c r="F2" s="449"/>
      <c r="G2" s="449"/>
      <c r="H2" s="450"/>
      <c r="I2" s="124" t="s">
        <v>122</v>
      </c>
      <c r="J2" s="125"/>
      <c r="M2" s="155"/>
    </row>
    <row r="3" spans="1:25" ht="24" customHeight="1" thickBot="1">
      <c r="A3" s="555"/>
      <c r="B3" s="448" t="s">
        <v>186</v>
      </c>
      <c r="C3" s="449"/>
      <c r="D3" s="449"/>
      <c r="E3" s="449"/>
      <c r="F3" s="449"/>
      <c r="G3" s="449"/>
      <c r="H3" s="450"/>
      <c r="I3" s="124" t="s">
        <v>422</v>
      </c>
      <c r="J3" s="125"/>
      <c r="M3" s="155"/>
    </row>
    <row r="4" spans="1:25" ht="24" customHeight="1" thickBot="1">
      <c r="A4" s="556"/>
      <c r="B4" s="451" t="s">
        <v>423</v>
      </c>
      <c r="C4" s="452"/>
      <c r="D4" s="452"/>
      <c r="E4" s="452"/>
      <c r="F4" s="452"/>
      <c r="G4" s="452"/>
      <c r="H4" s="453"/>
      <c r="I4" s="124" t="s">
        <v>189</v>
      </c>
      <c r="J4" s="125"/>
      <c r="M4" s="155"/>
    </row>
    <row r="6" spans="1:25" ht="15" customHeight="1" thickBot="1">
      <c r="A6" s="71"/>
      <c r="B6" s="72"/>
      <c r="C6" s="72"/>
      <c r="D6" s="74"/>
      <c r="E6" s="73"/>
      <c r="F6" s="73"/>
      <c r="G6" s="294"/>
      <c r="H6" s="294"/>
      <c r="I6" s="75"/>
      <c r="J6" s="75"/>
      <c r="K6" s="72"/>
      <c r="L6" s="72"/>
      <c r="M6" s="72"/>
      <c r="N6" s="72"/>
      <c r="O6" s="72"/>
      <c r="P6" s="72"/>
      <c r="Q6" s="72"/>
      <c r="R6" s="72"/>
      <c r="S6" s="72"/>
      <c r="T6" s="76"/>
      <c r="U6" s="72"/>
      <c r="V6" s="72"/>
      <c r="X6" s="77"/>
      <c r="Y6" s="78"/>
    </row>
    <row r="7" spans="1:25" ht="15" customHeight="1">
      <c r="A7" s="558" t="s">
        <v>424</v>
      </c>
      <c r="B7" s="562" t="s">
        <v>209</v>
      </c>
      <c r="C7" s="563"/>
      <c r="D7" s="563"/>
      <c r="E7" s="563"/>
      <c r="F7" s="563"/>
      <c r="G7" s="563"/>
      <c r="H7" s="563"/>
      <c r="I7" s="563"/>
      <c r="J7" s="564"/>
      <c r="K7" s="72"/>
      <c r="L7" s="72"/>
      <c r="M7" s="72"/>
      <c r="N7" s="72"/>
      <c r="O7" s="72"/>
      <c r="P7" s="72"/>
      <c r="Q7" s="72"/>
      <c r="R7" s="72"/>
      <c r="S7" s="72"/>
      <c r="T7" s="72"/>
      <c r="U7" s="72"/>
      <c r="V7" s="72"/>
      <c r="W7" s="72"/>
      <c r="X7" s="72"/>
      <c r="Y7" s="72"/>
    </row>
    <row r="8" spans="1:25" ht="15" customHeight="1">
      <c r="A8" s="559"/>
      <c r="B8" s="565"/>
      <c r="C8" s="566"/>
      <c r="D8" s="566"/>
      <c r="E8" s="566"/>
      <c r="F8" s="566"/>
      <c r="G8" s="566"/>
      <c r="H8" s="566"/>
      <c r="I8" s="566"/>
      <c r="J8" s="567"/>
      <c r="K8" s="72"/>
      <c r="L8" s="72"/>
      <c r="M8" s="72"/>
      <c r="N8" s="72"/>
      <c r="O8" s="72"/>
      <c r="P8" s="72"/>
      <c r="Q8" s="72"/>
      <c r="R8" s="72"/>
      <c r="S8" s="72"/>
      <c r="T8" s="72"/>
      <c r="U8" s="72"/>
      <c r="V8" s="72"/>
      <c r="W8" s="72"/>
      <c r="X8" s="72"/>
      <c r="Y8" s="72"/>
    </row>
    <row r="9" spans="1:25" ht="15" customHeight="1">
      <c r="A9" s="559"/>
      <c r="B9" s="565"/>
      <c r="C9" s="566"/>
      <c r="D9" s="566"/>
      <c r="E9" s="566"/>
      <c r="F9" s="566"/>
      <c r="G9" s="566"/>
      <c r="H9" s="566"/>
      <c r="I9" s="566"/>
      <c r="J9" s="567"/>
      <c r="K9" s="72"/>
      <c r="L9" s="72"/>
      <c r="M9" s="72"/>
      <c r="N9" s="72"/>
      <c r="O9" s="72"/>
      <c r="P9" s="72"/>
      <c r="Q9" s="72"/>
      <c r="R9" s="72"/>
      <c r="S9" s="72"/>
      <c r="T9" s="72"/>
      <c r="U9" s="72"/>
      <c r="V9" s="72"/>
      <c r="W9" s="72"/>
      <c r="X9" s="72"/>
      <c r="Y9" s="72"/>
    </row>
    <row r="10" spans="1:25" ht="15" customHeight="1" thickBot="1">
      <c r="A10" s="560"/>
      <c r="B10" s="568"/>
      <c r="C10" s="569"/>
      <c r="D10" s="569"/>
      <c r="E10" s="569"/>
      <c r="F10" s="569"/>
      <c r="G10" s="569"/>
      <c r="H10" s="569"/>
      <c r="I10" s="569"/>
      <c r="J10" s="570"/>
      <c r="K10" s="72"/>
      <c r="L10" s="72"/>
      <c r="M10" s="72"/>
      <c r="N10" s="72"/>
      <c r="O10" s="72"/>
      <c r="P10" s="72"/>
      <c r="Q10" s="72"/>
      <c r="R10" s="72"/>
      <c r="S10" s="72"/>
      <c r="T10" s="72"/>
      <c r="U10" s="72"/>
      <c r="V10" s="72"/>
      <c r="W10" s="72"/>
      <c r="X10" s="72"/>
      <c r="Y10" s="72"/>
    </row>
    <row r="11" spans="1:25" ht="9" customHeight="1" thickBot="1">
      <c r="A11" s="79"/>
      <c r="B11" s="152"/>
      <c r="C11" s="152"/>
      <c r="D11" s="152"/>
      <c r="E11" s="152"/>
      <c r="F11" s="72"/>
      <c r="G11" s="72"/>
      <c r="H11" s="72"/>
      <c r="I11" s="72"/>
      <c r="J11" s="72"/>
      <c r="K11" s="72"/>
      <c r="L11" s="72"/>
      <c r="M11" s="72"/>
      <c r="N11" s="72"/>
      <c r="O11" s="72"/>
      <c r="P11" s="72"/>
      <c r="Q11" s="72"/>
      <c r="R11" s="72"/>
      <c r="S11" s="72"/>
      <c r="T11" s="72"/>
      <c r="U11" s="72"/>
      <c r="V11" s="72"/>
      <c r="W11" s="72"/>
      <c r="X11" s="72"/>
      <c r="Y11" s="72"/>
    </row>
    <row r="12" spans="1:25" s="150" customFormat="1" ht="21.75" customHeight="1" thickBot="1">
      <c r="A12" s="472" t="s">
        <v>190</v>
      </c>
      <c r="B12" s="209" t="s">
        <v>191</v>
      </c>
      <c r="C12" s="305">
        <v>45688</v>
      </c>
      <c r="D12" s="209" t="s">
        <v>192</v>
      </c>
      <c r="E12" s="306">
        <v>45716</v>
      </c>
      <c r="F12" s="193" t="s">
        <v>193</v>
      </c>
      <c r="G12" s="342">
        <v>45747</v>
      </c>
      <c r="H12" s="193" t="s">
        <v>194</v>
      </c>
      <c r="I12" s="212"/>
    </row>
    <row r="13" spans="1:25" s="150" customFormat="1" ht="21.75" customHeight="1" thickBot="1">
      <c r="A13" s="472"/>
      <c r="B13" s="194" t="s">
        <v>197</v>
      </c>
      <c r="C13" s="159"/>
      <c r="D13" s="193" t="s">
        <v>198</v>
      </c>
      <c r="E13" s="125"/>
      <c r="F13" s="193" t="s">
        <v>199</v>
      </c>
      <c r="G13" s="125"/>
      <c r="H13" s="193" t="s">
        <v>200</v>
      </c>
      <c r="I13" s="212"/>
    </row>
    <row r="14" spans="1:25" s="150" customFormat="1" ht="21.75" customHeight="1" thickBot="1">
      <c r="A14" s="472"/>
      <c r="B14" s="193" t="s">
        <v>202</v>
      </c>
      <c r="C14" s="211"/>
      <c r="D14" s="193" t="s">
        <v>203</v>
      </c>
      <c r="E14" s="125"/>
      <c r="F14" s="193" t="s">
        <v>204</v>
      </c>
      <c r="G14" s="125"/>
      <c r="H14" s="193" t="s">
        <v>205</v>
      </c>
      <c r="I14" s="212"/>
    </row>
    <row r="15" spans="1:25" s="150" customFormat="1" ht="21.75" customHeight="1" thickBot="1">
      <c r="A15" s="68"/>
      <c r="B15" s="68"/>
      <c r="C15" s="68"/>
      <c r="D15" s="68"/>
      <c r="E15" s="68"/>
      <c r="F15" s="68"/>
      <c r="G15" s="68"/>
      <c r="H15" s="68"/>
      <c r="I15" s="68"/>
      <c r="J15" s="68"/>
      <c r="K15" s="68"/>
      <c r="L15" s="165"/>
      <c r="M15" s="166"/>
      <c r="N15" s="166"/>
      <c r="O15" s="166"/>
    </row>
    <row r="16" spans="1:25" s="150" customFormat="1" ht="21.75" customHeight="1" thickBot="1">
      <c r="A16" s="471" t="s">
        <v>195</v>
      </c>
      <c r="B16" s="471"/>
      <c r="C16" s="208" t="s">
        <v>196</v>
      </c>
      <c r="D16" s="483"/>
      <c r="E16" s="483"/>
      <c r="F16" s="483"/>
      <c r="G16" s="68"/>
      <c r="H16" s="68"/>
      <c r="I16" s="68"/>
      <c r="J16" s="68"/>
      <c r="K16" s="68"/>
      <c r="L16" s="165"/>
      <c r="M16" s="166"/>
      <c r="N16" s="166"/>
      <c r="O16" s="166"/>
    </row>
    <row r="17" spans="1:15" s="150" customFormat="1" ht="21.75" customHeight="1" thickBot="1">
      <c r="A17" s="471"/>
      <c r="B17" s="471"/>
      <c r="C17" s="208" t="s">
        <v>201</v>
      </c>
      <c r="D17" s="483"/>
      <c r="E17" s="483"/>
      <c r="F17" s="483"/>
      <c r="G17" s="68"/>
      <c r="H17" s="68"/>
      <c r="I17" s="68"/>
      <c r="J17" s="68"/>
      <c r="K17" s="68"/>
      <c r="L17" s="165"/>
      <c r="M17" s="166"/>
      <c r="N17" s="166"/>
      <c r="O17" s="166"/>
    </row>
    <row r="18" spans="1:15" s="150" customFormat="1" ht="21.75" customHeight="1" thickBot="1">
      <c r="A18" s="471"/>
      <c r="B18" s="471"/>
      <c r="C18" s="208" t="s">
        <v>206</v>
      </c>
      <c r="D18" s="483" t="s">
        <v>207</v>
      </c>
      <c r="E18" s="483"/>
      <c r="F18" s="483"/>
      <c r="G18" s="68"/>
      <c r="H18" s="68"/>
      <c r="I18" s="68"/>
      <c r="J18" s="68"/>
      <c r="K18" s="68"/>
      <c r="L18" s="165"/>
      <c r="M18" s="166"/>
      <c r="N18" s="166"/>
      <c r="O18" s="166"/>
    </row>
    <row r="19" spans="1:15" s="150" customFormat="1" ht="21.75" customHeight="1">
      <c r="A19" s="68"/>
      <c r="B19" s="68"/>
      <c r="C19" s="68"/>
      <c r="D19" s="68"/>
      <c r="E19" s="68"/>
      <c r="F19" s="68"/>
      <c r="G19" s="68"/>
      <c r="H19" s="68"/>
      <c r="I19" s="68"/>
      <c r="J19" s="68"/>
      <c r="K19" s="68"/>
      <c r="L19" s="165"/>
      <c r="M19" s="166"/>
      <c r="N19" s="166"/>
      <c r="O19" s="166"/>
    </row>
    <row r="20" spans="1:15" s="91" customFormat="1" ht="16.5" customHeight="1"/>
    <row r="21" spans="1:15" ht="5.25" customHeight="1" thickBot="1"/>
    <row r="22" spans="1:15" ht="48" customHeight="1" thickBot="1">
      <c r="A22" s="561" t="s">
        <v>425</v>
      </c>
      <c r="B22" s="561"/>
      <c r="C22" s="561"/>
      <c r="D22" s="561"/>
      <c r="E22" s="561"/>
      <c r="F22" s="561"/>
      <c r="G22" s="561"/>
      <c r="H22" s="561"/>
      <c r="I22" s="561"/>
      <c r="J22" s="561"/>
    </row>
    <row r="23" spans="1:15" ht="70.349999999999994" customHeight="1" thickBot="1">
      <c r="A23" s="195" t="s">
        <v>220</v>
      </c>
      <c r="B23" s="552" t="s">
        <v>221</v>
      </c>
      <c r="C23" s="557"/>
      <c r="D23" s="553"/>
      <c r="E23" s="196" t="s">
        <v>426</v>
      </c>
      <c r="F23" s="197" t="s">
        <v>427</v>
      </c>
      <c r="G23" s="196" t="s">
        <v>428</v>
      </c>
      <c r="H23" s="552" t="s">
        <v>429</v>
      </c>
      <c r="I23" s="557"/>
      <c r="J23" s="553"/>
    </row>
    <row r="24" spans="1:15" ht="50.25" customHeight="1" thickBot="1">
      <c r="A24" s="186" t="s">
        <v>430</v>
      </c>
      <c r="B24" s="552" t="s">
        <v>431</v>
      </c>
      <c r="C24" s="557"/>
      <c r="D24" s="557"/>
      <c r="E24" s="557"/>
      <c r="F24" s="557"/>
      <c r="G24" s="557"/>
      <c r="H24" s="557"/>
      <c r="I24" s="557"/>
      <c r="J24" s="553"/>
    </row>
    <row r="25" spans="1:15" ht="50.25" customHeight="1" thickBot="1">
      <c r="A25" s="543" t="s">
        <v>432</v>
      </c>
      <c r="B25" s="198">
        <v>2024</v>
      </c>
      <c r="C25" s="199">
        <v>2025</v>
      </c>
      <c r="D25" s="199">
        <v>2026</v>
      </c>
      <c r="E25" s="199">
        <v>2027</v>
      </c>
      <c r="F25" s="200" t="s">
        <v>93</v>
      </c>
      <c r="G25" s="201" t="s">
        <v>433</v>
      </c>
      <c r="H25" s="571" t="s">
        <v>434</v>
      </c>
      <c r="I25" s="572"/>
      <c r="J25" s="573"/>
    </row>
    <row r="26" spans="1:15" ht="50.25" customHeight="1" thickBot="1">
      <c r="A26" s="544"/>
      <c r="B26" s="298">
        <v>1</v>
      </c>
      <c r="C26" s="299">
        <v>1</v>
      </c>
      <c r="D26" s="299">
        <v>1</v>
      </c>
      <c r="E26" s="299">
        <v>1</v>
      </c>
      <c r="F26" s="300">
        <v>1</v>
      </c>
      <c r="G26" s="202">
        <v>1</v>
      </c>
      <c r="H26" s="552" t="s">
        <v>23</v>
      </c>
      <c r="I26" s="557"/>
      <c r="J26" s="553"/>
    </row>
    <row r="27" spans="1:15" ht="52.5" customHeight="1" thickBot="1">
      <c r="A27" s="186"/>
      <c r="B27" s="574" t="s">
        <v>435</v>
      </c>
      <c r="C27" s="575"/>
      <c r="D27" s="575"/>
      <c r="E27" s="575"/>
      <c r="F27" s="575"/>
      <c r="G27" s="575"/>
      <c r="H27" s="575"/>
      <c r="I27" s="575"/>
      <c r="J27" s="576"/>
    </row>
    <row r="28" spans="1:15" s="95" customFormat="1" ht="56.25" customHeight="1" thickBot="1">
      <c r="A28" s="543" t="s">
        <v>239</v>
      </c>
      <c r="B28" s="186" t="s">
        <v>240</v>
      </c>
      <c r="C28" s="195" t="s">
        <v>241</v>
      </c>
      <c r="D28" s="545" t="s">
        <v>242</v>
      </c>
      <c r="E28" s="546"/>
      <c r="F28" s="545" t="s">
        <v>243</v>
      </c>
      <c r="G28" s="546"/>
      <c r="H28" s="187" t="s">
        <v>244</v>
      </c>
      <c r="I28" s="185" t="s">
        <v>245</v>
      </c>
      <c r="J28" s="185" t="s">
        <v>436</v>
      </c>
    </row>
    <row r="29" spans="1:15" ht="281.10000000000002" customHeight="1" thickBot="1">
      <c r="A29" s="544"/>
      <c r="B29" s="335">
        <f>1/12</f>
        <v>8.3333333333333329E-2</v>
      </c>
      <c r="C29" s="335">
        <f>1/12</f>
        <v>8.3333333333333329E-2</v>
      </c>
      <c r="D29" s="552" t="s">
        <v>437</v>
      </c>
      <c r="E29" s="553"/>
      <c r="F29" s="552" t="s">
        <v>438</v>
      </c>
      <c r="G29" s="553"/>
      <c r="H29" s="160" t="s">
        <v>258</v>
      </c>
      <c r="I29" s="203" t="s">
        <v>439</v>
      </c>
      <c r="J29" s="311" t="s">
        <v>440</v>
      </c>
    </row>
    <row r="30" spans="1:15" s="95" customFormat="1" ht="45" customHeight="1" thickBot="1">
      <c r="A30" s="543" t="s">
        <v>250</v>
      </c>
      <c r="B30" s="184" t="s">
        <v>240</v>
      </c>
      <c r="C30" s="187" t="s">
        <v>241</v>
      </c>
      <c r="D30" s="545" t="s">
        <v>242</v>
      </c>
      <c r="E30" s="546"/>
      <c r="F30" s="545" t="s">
        <v>243</v>
      </c>
      <c r="G30" s="546"/>
      <c r="H30" s="187" t="s">
        <v>244</v>
      </c>
      <c r="I30" s="185" t="s">
        <v>245</v>
      </c>
      <c r="J30" s="185" t="s">
        <v>436</v>
      </c>
    </row>
    <row r="31" spans="1:15" ht="372" customHeight="1" thickBot="1">
      <c r="A31" s="544"/>
      <c r="B31" s="335">
        <f>1/12</f>
        <v>8.3333333333333329E-2</v>
      </c>
      <c r="C31" s="335">
        <f>1/12</f>
        <v>8.3333333333333329E-2</v>
      </c>
      <c r="D31" s="552" t="s">
        <v>441</v>
      </c>
      <c r="E31" s="553"/>
      <c r="F31" s="552" t="s">
        <v>442</v>
      </c>
      <c r="G31" s="553"/>
      <c r="H31" s="160" t="s">
        <v>258</v>
      </c>
      <c r="I31" s="203" t="s">
        <v>443</v>
      </c>
      <c r="J31" s="311" t="s">
        <v>440</v>
      </c>
    </row>
    <row r="32" spans="1:15" s="95" customFormat="1" ht="45" customHeight="1" thickBot="1">
      <c r="A32" s="543" t="s">
        <v>255</v>
      </c>
      <c r="B32" s="184" t="s">
        <v>240</v>
      </c>
      <c r="C32" s="187" t="s">
        <v>241</v>
      </c>
      <c r="D32" s="545" t="s">
        <v>242</v>
      </c>
      <c r="E32" s="546"/>
      <c r="F32" s="545" t="s">
        <v>243</v>
      </c>
      <c r="G32" s="546"/>
      <c r="H32" s="187" t="s">
        <v>244</v>
      </c>
      <c r="I32" s="185" t="s">
        <v>245</v>
      </c>
      <c r="J32" s="185" t="s">
        <v>436</v>
      </c>
    </row>
    <row r="33" spans="1:10" ht="409.5" customHeight="1" thickBot="1">
      <c r="A33" s="544"/>
      <c r="B33" s="335">
        <f>1/12</f>
        <v>8.3333333333333329E-2</v>
      </c>
      <c r="C33" s="335">
        <f>1/12</f>
        <v>8.3333333333333329E-2</v>
      </c>
      <c r="D33" s="552" t="s">
        <v>444</v>
      </c>
      <c r="E33" s="553"/>
      <c r="F33" s="552" t="s">
        <v>445</v>
      </c>
      <c r="G33" s="553"/>
      <c r="H33" s="160" t="s">
        <v>258</v>
      </c>
      <c r="I33" s="203" t="s">
        <v>443</v>
      </c>
      <c r="J33" s="311" t="s">
        <v>446</v>
      </c>
    </row>
    <row r="34" spans="1:10" s="95" customFormat="1" ht="47.25" customHeight="1" thickBot="1">
      <c r="A34" s="543" t="s">
        <v>259</v>
      </c>
      <c r="B34" s="184" t="s">
        <v>240</v>
      </c>
      <c r="C34" s="184" t="s">
        <v>241</v>
      </c>
      <c r="D34" s="545" t="s">
        <v>242</v>
      </c>
      <c r="E34" s="546"/>
      <c r="F34" s="545" t="s">
        <v>243</v>
      </c>
      <c r="G34" s="546"/>
      <c r="H34" s="187" t="s">
        <v>244</v>
      </c>
      <c r="I34" s="187" t="s">
        <v>245</v>
      </c>
      <c r="J34" s="185" t="s">
        <v>436</v>
      </c>
    </row>
    <row r="35" spans="1:10" ht="120.75" customHeight="1" thickBot="1">
      <c r="A35" s="544"/>
      <c r="B35" s="335">
        <f>1/12</f>
        <v>8.3333333333333329E-2</v>
      </c>
      <c r="C35" s="161">
        <f>+E59</f>
        <v>0</v>
      </c>
      <c r="D35" s="550"/>
      <c r="E35" s="551"/>
      <c r="F35" s="550"/>
      <c r="G35" s="551"/>
      <c r="H35" s="204"/>
      <c r="I35" s="205"/>
      <c r="J35" s="205"/>
    </row>
    <row r="36" spans="1:10" s="95" customFormat="1" ht="47.25" customHeight="1" thickBot="1">
      <c r="A36" s="543" t="s">
        <v>260</v>
      </c>
      <c r="B36" s="184" t="s">
        <v>240</v>
      </c>
      <c r="C36" s="187" t="s">
        <v>241</v>
      </c>
      <c r="D36" s="545" t="s">
        <v>242</v>
      </c>
      <c r="E36" s="546"/>
      <c r="F36" s="545" t="s">
        <v>243</v>
      </c>
      <c r="G36" s="546"/>
      <c r="H36" s="187" t="s">
        <v>244</v>
      </c>
      <c r="I36" s="185" t="s">
        <v>245</v>
      </c>
      <c r="J36" s="185" t="s">
        <v>436</v>
      </c>
    </row>
    <row r="37" spans="1:10" ht="120.75" customHeight="1" thickBot="1">
      <c r="A37" s="544"/>
      <c r="B37" s="335">
        <f>1/12</f>
        <v>8.3333333333333329E-2</v>
      </c>
      <c r="C37" s="161">
        <f>+F59</f>
        <v>0</v>
      </c>
      <c r="D37" s="547"/>
      <c r="E37" s="548"/>
      <c r="F37" s="547"/>
      <c r="G37" s="548"/>
      <c r="H37" s="160"/>
      <c r="I37" s="206"/>
      <c r="J37" s="206"/>
    </row>
    <row r="38" spans="1:10" s="95" customFormat="1" ht="48.75" customHeight="1" thickBot="1">
      <c r="A38" s="543" t="s">
        <v>261</v>
      </c>
      <c r="B38" s="184" t="s">
        <v>240</v>
      </c>
      <c r="C38" s="187" t="s">
        <v>241</v>
      </c>
      <c r="D38" s="545" t="s">
        <v>242</v>
      </c>
      <c r="E38" s="546"/>
      <c r="F38" s="545" t="s">
        <v>243</v>
      </c>
      <c r="G38" s="546"/>
      <c r="H38" s="187" t="s">
        <v>244</v>
      </c>
      <c r="I38" s="185" t="s">
        <v>245</v>
      </c>
      <c r="J38" s="185" t="s">
        <v>436</v>
      </c>
    </row>
    <row r="39" spans="1:10" ht="120.75" customHeight="1" thickBot="1">
      <c r="A39" s="544"/>
      <c r="B39" s="335">
        <f>1/12</f>
        <v>8.3333333333333329E-2</v>
      </c>
      <c r="C39" s="162">
        <f>+G59</f>
        <v>0</v>
      </c>
      <c r="D39" s="547"/>
      <c r="E39" s="548"/>
      <c r="F39" s="547"/>
      <c r="G39" s="548"/>
      <c r="H39" s="160"/>
      <c r="I39" s="206"/>
      <c r="J39" s="206"/>
    </row>
    <row r="40" spans="1:10" ht="46.5" customHeight="1" thickBot="1">
      <c r="A40" s="543" t="s">
        <v>262</v>
      </c>
      <c r="B40" s="186" t="s">
        <v>240</v>
      </c>
      <c r="C40" s="195" t="s">
        <v>241</v>
      </c>
      <c r="D40" s="545" t="s">
        <v>242</v>
      </c>
      <c r="E40" s="546"/>
      <c r="F40" s="545" t="s">
        <v>243</v>
      </c>
      <c r="G40" s="546"/>
      <c r="H40" s="187" t="s">
        <v>244</v>
      </c>
      <c r="I40" s="185" t="s">
        <v>245</v>
      </c>
      <c r="J40" s="185" t="s">
        <v>436</v>
      </c>
    </row>
    <row r="41" spans="1:10" ht="120.75" customHeight="1" thickBot="1">
      <c r="A41" s="544"/>
      <c r="B41" s="335">
        <f>1/12</f>
        <v>8.3333333333333329E-2</v>
      </c>
      <c r="C41" s="162">
        <f>+H59</f>
        <v>0</v>
      </c>
      <c r="D41" s="547"/>
      <c r="E41" s="549"/>
      <c r="F41" s="547"/>
      <c r="G41" s="548"/>
      <c r="H41" s="160"/>
      <c r="I41" s="206"/>
      <c r="J41" s="206"/>
    </row>
    <row r="42" spans="1:10" ht="48.75" customHeight="1" thickBot="1">
      <c r="A42" s="543" t="s">
        <v>263</v>
      </c>
      <c r="B42" s="186" t="s">
        <v>240</v>
      </c>
      <c r="C42" s="195" t="s">
        <v>241</v>
      </c>
      <c r="D42" s="545" t="s">
        <v>242</v>
      </c>
      <c r="E42" s="546"/>
      <c r="F42" s="545" t="s">
        <v>243</v>
      </c>
      <c r="G42" s="546"/>
      <c r="H42" s="187" t="s">
        <v>244</v>
      </c>
      <c r="I42" s="185" t="s">
        <v>245</v>
      </c>
      <c r="J42" s="185" t="s">
        <v>436</v>
      </c>
    </row>
    <row r="43" spans="1:10" ht="120.75" customHeight="1" thickBot="1">
      <c r="A43" s="544"/>
      <c r="B43" s="335">
        <f>1/12</f>
        <v>8.3333333333333329E-2</v>
      </c>
      <c r="C43" s="162">
        <f>+I59</f>
        <v>0</v>
      </c>
      <c r="D43" s="547"/>
      <c r="E43" s="549"/>
      <c r="F43" s="547"/>
      <c r="G43" s="548"/>
      <c r="H43" s="207"/>
      <c r="I43" s="160"/>
      <c r="J43" s="206"/>
    </row>
    <row r="44" spans="1:10" ht="42.75" customHeight="1" thickBot="1">
      <c r="A44" s="543" t="s">
        <v>264</v>
      </c>
      <c r="B44" s="186" t="s">
        <v>240</v>
      </c>
      <c r="C44" s="195" t="s">
        <v>241</v>
      </c>
      <c r="D44" s="545" t="s">
        <v>242</v>
      </c>
      <c r="E44" s="546"/>
      <c r="F44" s="545" t="s">
        <v>243</v>
      </c>
      <c r="G44" s="546"/>
      <c r="H44" s="187" t="s">
        <v>244</v>
      </c>
      <c r="I44" s="185" t="s">
        <v>245</v>
      </c>
      <c r="J44" s="185" t="s">
        <v>436</v>
      </c>
    </row>
    <row r="45" spans="1:10" ht="120.75" customHeight="1" thickBot="1">
      <c r="A45" s="544"/>
      <c r="B45" s="335">
        <f>1/12</f>
        <v>8.3333333333333329E-2</v>
      </c>
      <c r="C45" s="162">
        <f>+J59</f>
        <v>0</v>
      </c>
      <c r="D45" s="547"/>
      <c r="E45" s="548"/>
      <c r="F45" s="547"/>
      <c r="G45" s="548"/>
      <c r="H45" s="160"/>
      <c r="I45" s="160"/>
      <c r="J45" s="160"/>
    </row>
    <row r="46" spans="1:10" ht="45" customHeight="1" thickBot="1">
      <c r="A46" s="543" t="s">
        <v>265</v>
      </c>
      <c r="B46" s="186" t="s">
        <v>240</v>
      </c>
      <c r="C46" s="195" t="s">
        <v>241</v>
      </c>
      <c r="D46" s="545" t="s">
        <v>242</v>
      </c>
      <c r="E46" s="546"/>
      <c r="F46" s="545" t="s">
        <v>243</v>
      </c>
      <c r="G46" s="546"/>
      <c r="H46" s="187" t="s">
        <v>244</v>
      </c>
      <c r="I46" s="185" t="s">
        <v>245</v>
      </c>
      <c r="J46" s="185" t="s">
        <v>436</v>
      </c>
    </row>
    <row r="47" spans="1:10" ht="120.75" customHeight="1" thickBot="1">
      <c r="A47" s="544"/>
      <c r="B47" s="335">
        <f>1/12</f>
        <v>8.3333333333333329E-2</v>
      </c>
      <c r="C47" s="162">
        <f>+K59</f>
        <v>0</v>
      </c>
      <c r="D47" s="547"/>
      <c r="E47" s="548"/>
      <c r="F47" s="547"/>
      <c r="G47" s="548"/>
      <c r="H47" s="160"/>
      <c r="I47" s="206"/>
      <c r="J47" s="206"/>
    </row>
    <row r="48" spans="1:10" ht="46.5" customHeight="1" thickBot="1">
      <c r="A48" s="543" t="s">
        <v>266</v>
      </c>
      <c r="B48" s="186" t="s">
        <v>240</v>
      </c>
      <c r="C48" s="195" t="s">
        <v>241</v>
      </c>
      <c r="D48" s="545" t="s">
        <v>242</v>
      </c>
      <c r="E48" s="546"/>
      <c r="F48" s="545" t="s">
        <v>243</v>
      </c>
      <c r="G48" s="546"/>
      <c r="H48" s="187" t="s">
        <v>244</v>
      </c>
      <c r="I48" s="185" t="s">
        <v>245</v>
      </c>
      <c r="J48" s="185" t="s">
        <v>436</v>
      </c>
    </row>
    <row r="49" spans="1:13" ht="120.75" customHeight="1" thickBot="1">
      <c r="A49" s="544"/>
      <c r="B49" s="335">
        <f>1/12</f>
        <v>8.3333333333333329E-2</v>
      </c>
      <c r="C49" s="162">
        <f>+L59</f>
        <v>0</v>
      </c>
      <c r="D49" s="547"/>
      <c r="E49" s="548"/>
      <c r="F49" s="549"/>
      <c r="G49" s="549"/>
      <c r="H49" s="160"/>
      <c r="I49" s="160"/>
      <c r="J49" s="160"/>
    </row>
    <row r="50" spans="1:13" ht="48.75" customHeight="1" thickBot="1">
      <c r="A50" s="543" t="s">
        <v>267</v>
      </c>
      <c r="B50" s="186" t="s">
        <v>240</v>
      </c>
      <c r="C50" s="195" t="s">
        <v>241</v>
      </c>
      <c r="D50" s="545" t="s">
        <v>242</v>
      </c>
      <c r="E50" s="546"/>
      <c r="F50" s="545" t="s">
        <v>243</v>
      </c>
      <c r="G50" s="546"/>
      <c r="H50" s="187" t="s">
        <v>244</v>
      </c>
      <c r="I50" s="185" t="s">
        <v>245</v>
      </c>
      <c r="J50" s="185" t="s">
        <v>436</v>
      </c>
    </row>
    <row r="51" spans="1:13" ht="120.75" customHeight="1" thickBot="1">
      <c r="A51" s="544"/>
      <c r="B51" s="335">
        <f>1/12</f>
        <v>8.3333333333333329E-2</v>
      </c>
      <c r="C51" s="162">
        <f>+M59</f>
        <v>0</v>
      </c>
      <c r="D51" s="547"/>
      <c r="E51" s="548"/>
      <c r="F51" s="547"/>
      <c r="G51" s="548"/>
      <c r="H51" s="160"/>
      <c r="I51" s="160"/>
      <c r="J51" s="160"/>
    </row>
    <row r="54" spans="1:13">
      <c r="B54" s="334"/>
    </row>
    <row r="55" spans="1:13" ht="18">
      <c r="A55" s="123" t="s">
        <v>447</v>
      </c>
    </row>
    <row r="56" spans="1:13" ht="57.75" customHeight="1">
      <c r="A56" s="104"/>
    </row>
    <row r="58" spans="1:13" ht="24">
      <c r="A58" s="542" t="s">
        <v>448</v>
      </c>
      <c r="B58" s="105" t="s">
        <v>191</v>
      </c>
      <c r="C58" s="105" t="s">
        <v>192</v>
      </c>
      <c r="D58" s="105" t="s">
        <v>193</v>
      </c>
      <c r="E58" s="105" t="s">
        <v>194</v>
      </c>
      <c r="F58" s="105" t="s">
        <v>197</v>
      </c>
      <c r="G58" s="105" t="s">
        <v>198</v>
      </c>
      <c r="H58" s="105" t="s">
        <v>199</v>
      </c>
      <c r="I58" s="105" t="s">
        <v>200</v>
      </c>
      <c r="J58" s="105" t="s">
        <v>202</v>
      </c>
      <c r="K58" s="105" t="s">
        <v>203</v>
      </c>
      <c r="L58" s="105" t="s">
        <v>204</v>
      </c>
      <c r="M58" s="105" t="s">
        <v>205</v>
      </c>
    </row>
    <row r="59" spans="1:13" ht="24.75" customHeight="1">
      <c r="A59" s="542"/>
      <c r="B59" s="339">
        <f>1/12</f>
        <v>8.3333333333333329E-2</v>
      </c>
      <c r="C59" s="339">
        <f>1/12</f>
        <v>8.3333333333333329E-2</v>
      </c>
      <c r="D59" s="106">
        <v>8.3299999999999999E-2</v>
      </c>
      <c r="E59" s="106"/>
      <c r="F59" s="106"/>
      <c r="G59" s="106"/>
      <c r="H59" s="106"/>
      <c r="I59" s="106"/>
      <c r="J59" s="106"/>
      <c r="K59" s="106"/>
      <c r="L59" s="106"/>
      <c r="M59" s="106"/>
    </row>
    <row r="60" spans="1:13" ht="24.75" customHeight="1">
      <c r="B60" s="75"/>
      <c r="C60" s="75"/>
      <c r="D60" s="75"/>
      <c r="E60" s="75"/>
      <c r="F60" s="75"/>
      <c r="G60" s="75"/>
    </row>
    <row r="61" spans="1:13" s="94" customFormat="1" ht="30" customHeight="1">
      <c r="A61" s="68"/>
      <c r="B61" s="68"/>
      <c r="C61" s="68"/>
      <c r="D61" s="68"/>
      <c r="E61" s="68"/>
      <c r="F61" s="68"/>
      <c r="G61" s="68"/>
      <c r="H61" s="68"/>
      <c r="I61" s="68"/>
    </row>
    <row r="62" spans="1:13" ht="15" thickBot="1"/>
    <row r="63" spans="1:13" ht="44.25" customHeight="1" thickBot="1">
      <c r="A63" s="578" t="s">
        <v>449</v>
      </c>
      <c r="B63" s="213" t="s">
        <v>450</v>
      </c>
      <c r="C63" s="214"/>
      <c r="D63" s="577" t="s">
        <v>451</v>
      </c>
      <c r="E63" s="213" t="s">
        <v>450</v>
      </c>
      <c r="F63" s="214"/>
      <c r="G63" s="577" t="s">
        <v>452</v>
      </c>
      <c r="H63" s="213" t="s">
        <v>453</v>
      </c>
      <c r="I63" s="473"/>
      <c r="J63" s="473"/>
    </row>
    <row r="64" spans="1:13" ht="15" thickBot="1">
      <c r="A64" s="578"/>
      <c r="B64" s="213" t="s">
        <v>454</v>
      </c>
      <c r="C64" s="214" t="s">
        <v>455</v>
      </c>
      <c r="D64" s="577"/>
      <c r="E64" s="213" t="s">
        <v>454</v>
      </c>
      <c r="F64" s="213" t="s">
        <v>456</v>
      </c>
      <c r="G64" s="577"/>
      <c r="H64" s="213" t="s">
        <v>457</v>
      </c>
      <c r="I64" s="473"/>
      <c r="J64" s="473"/>
    </row>
    <row r="65" spans="1:10" ht="15" thickBot="1">
      <c r="A65" s="578"/>
      <c r="B65" s="213" t="s">
        <v>458</v>
      </c>
      <c r="C65" s="214" t="s">
        <v>459</v>
      </c>
      <c r="D65" s="577"/>
      <c r="E65" s="213" t="s">
        <v>458</v>
      </c>
      <c r="F65" s="213" t="s">
        <v>460</v>
      </c>
      <c r="G65" s="577"/>
      <c r="H65" s="213" t="s">
        <v>461</v>
      </c>
      <c r="I65" s="473"/>
      <c r="J65" s="473"/>
    </row>
    <row r="66" spans="1:10" ht="39.75" customHeight="1" thickBot="1">
      <c r="A66" s="578"/>
      <c r="B66" s="213" t="s">
        <v>450</v>
      </c>
      <c r="C66" s="214"/>
      <c r="D66" s="577"/>
      <c r="E66" s="213" t="s">
        <v>450</v>
      </c>
      <c r="F66" s="213"/>
      <c r="G66" s="577"/>
      <c r="H66" s="213" t="s">
        <v>453</v>
      </c>
      <c r="I66" s="473"/>
      <c r="J66" s="473"/>
    </row>
    <row r="67" spans="1:10" ht="15" thickBot="1">
      <c r="A67" s="578"/>
      <c r="B67" s="213" t="s">
        <v>454</v>
      </c>
      <c r="C67" s="214"/>
      <c r="D67" s="577"/>
      <c r="E67" s="213" t="s">
        <v>454</v>
      </c>
      <c r="F67" s="213" t="s">
        <v>462</v>
      </c>
      <c r="G67" s="577"/>
      <c r="H67" s="213" t="s">
        <v>457</v>
      </c>
      <c r="I67" s="473"/>
      <c r="J67" s="473"/>
    </row>
    <row r="68" spans="1:10" ht="15" thickBot="1">
      <c r="A68" s="578"/>
      <c r="B68" s="213" t="s">
        <v>458</v>
      </c>
      <c r="C68" s="214"/>
      <c r="D68" s="577"/>
      <c r="E68" s="213" t="s">
        <v>458</v>
      </c>
      <c r="F68" s="213" t="s">
        <v>463</v>
      </c>
      <c r="G68" s="577"/>
      <c r="H68" s="213" t="s">
        <v>461</v>
      </c>
      <c r="I68" s="473"/>
      <c r="J68" s="473"/>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29" r:id="rId1" xr:uid="{C155E064-BE36-0343-9F66-3D6DA1C64F2A}"/>
    <hyperlink ref="J31" r:id="rId2" xr:uid="{AA6BAF9F-D440-1F48-837F-A40790F86C40}"/>
    <hyperlink ref="J33" r:id="rId3" xr:uid="{E8A71F0C-76D0-4158-A94C-92382D5711FE}"/>
  </hyperlinks>
  <pageMargins left="0.25" right="0.25" top="0.75" bottom="0.75" header="0.3" footer="0.3"/>
  <pageSetup scale="18" orientation="portrait"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topLeftCell="A10" zoomScale="200" zoomScaleNormal="120" workbookViewId="0">
      <selection activeCell="D23" sqref="D23:E23"/>
    </sheetView>
  </sheetViews>
  <sheetFormatPr defaultColWidth="8.7109375" defaultRowHeight="12.95"/>
  <cols>
    <col min="1" max="1" width="3.28515625" style="216" customWidth="1"/>
    <col min="2" max="2" width="13" style="216" customWidth="1"/>
    <col min="3" max="3" width="5.7109375" style="216" customWidth="1"/>
    <col min="4" max="4" width="6.7109375" style="216" customWidth="1"/>
    <col min="5" max="5" width="5.7109375" style="216" customWidth="1"/>
    <col min="6" max="6" width="10.28515625" style="216" customWidth="1"/>
    <col min="7" max="7" width="2.140625" style="216" customWidth="1"/>
    <col min="8" max="8" width="18.7109375" style="216" customWidth="1"/>
    <col min="9" max="9" width="12.7109375" style="216" customWidth="1"/>
    <col min="10" max="10" width="6.7109375" style="216" customWidth="1"/>
    <col min="11" max="11" width="18.7109375" style="216" customWidth="1"/>
    <col min="12" max="12" width="25.7109375" style="216" customWidth="1"/>
    <col min="13" max="16384" width="8.7109375" style="216"/>
  </cols>
  <sheetData>
    <row r="1" spans="1:12" ht="18.75" customHeight="1">
      <c r="A1" s="492"/>
      <c r="B1" s="493"/>
      <c r="C1" s="493"/>
      <c r="D1" s="493"/>
      <c r="E1" s="494"/>
      <c r="F1" s="501" t="s">
        <v>292</v>
      </c>
      <c r="G1" s="502"/>
      <c r="H1" s="502"/>
      <c r="I1" s="502"/>
      <c r="J1" s="502"/>
      <c r="K1" s="502"/>
      <c r="L1" s="215"/>
    </row>
    <row r="2" spans="1:12" ht="18.75" customHeight="1">
      <c r="A2" s="495"/>
      <c r="B2" s="496"/>
      <c r="C2" s="496"/>
      <c r="D2" s="496"/>
      <c r="E2" s="497"/>
      <c r="F2" s="503"/>
      <c r="G2" s="504"/>
      <c r="H2" s="504"/>
      <c r="I2" s="504"/>
      <c r="J2" s="504"/>
      <c r="K2" s="504"/>
      <c r="L2" s="215"/>
    </row>
    <row r="3" spans="1:12" ht="18.75" customHeight="1">
      <c r="A3" s="495"/>
      <c r="B3" s="496"/>
      <c r="C3" s="496"/>
      <c r="D3" s="496"/>
      <c r="E3" s="497"/>
      <c r="F3" s="501" t="s">
        <v>293</v>
      </c>
      <c r="G3" s="502"/>
      <c r="H3" s="502"/>
      <c r="I3" s="502"/>
      <c r="J3" s="502"/>
      <c r="K3" s="502"/>
      <c r="L3" s="215"/>
    </row>
    <row r="4" spans="1:12" ht="18.75" customHeight="1">
      <c r="A4" s="498"/>
      <c r="B4" s="499"/>
      <c r="C4" s="499"/>
      <c r="D4" s="499"/>
      <c r="E4" s="500"/>
      <c r="F4" s="503"/>
      <c r="G4" s="504"/>
      <c r="H4" s="504"/>
      <c r="I4" s="504"/>
      <c r="J4" s="504"/>
      <c r="K4" s="504"/>
      <c r="L4" s="215"/>
    </row>
    <row r="5" spans="1:12" ht="15.75" customHeight="1">
      <c r="A5" s="579" t="s">
        <v>294</v>
      </c>
      <c r="B5" s="580"/>
      <c r="C5" s="580"/>
      <c r="D5" s="580"/>
      <c r="E5" s="580"/>
      <c r="F5" s="580"/>
      <c r="G5" s="580"/>
      <c r="H5" s="580"/>
      <c r="I5" s="580"/>
      <c r="J5" s="580"/>
      <c r="K5" s="580"/>
      <c r="L5" s="581"/>
    </row>
    <row r="6" spans="1:12" ht="23.25" customHeight="1">
      <c r="A6" s="579" t="s">
        <v>295</v>
      </c>
      <c r="B6" s="580"/>
      <c r="C6" s="582"/>
      <c r="D6" s="509" t="s">
        <v>12</v>
      </c>
      <c r="E6" s="510"/>
      <c r="F6" s="510"/>
      <c r="G6" s="510"/>
      <c r="H6" s="511"/>
      <c r="I6" s="579" t="s">
        <v>296</v>
      </c>
      <c r="J6" s="582"/>
      <c r="K6" s="509" t="s">
        <v>37</v>
      </c>
      <c r="L6" s="511"/>
    </row>
    <row r="7" spans="1:12" ht="17.850000000000001" customHeight="1">
      <c r="A7" s="579" t="s">
        <v>297</v>
      </c>
      <c r="B7" s="580"/>
      <c r="C7" s="582"/>
      <c r="D7" s="509" t="s">
        <v>26</v>
      </c>
      <c r="E7" s="510"/>
      <c r="F7" s="510"/>
      <c r="G7" s="510"/>
      <c r="H7" s="511"/>
      <c r="I7" s="579" t="s">
        <v>98</v>
      </c>
      <c r="J7" s="582"/>
      <c r="K7" s="509" t="s">
        <v>15</v>
      </c>
      <c r="L7" s="511"/>
    </row>
    <row r="8" spans="1:12" ht="35.85" customHeight="1">
      <c r="A8" s="579" t="s">
        <v>298</v>
      </c>
      <c r="B8" s="580"/>
      <c r="C8" s="582"/>
      <c r="D8" s="509" t="s">
        <v>68</v>
      </c>
      <c r="E8" s="510"/>
      <c r="F8" s="510"/>
      <c r="G8" s="510"/>
      <c r="H8" s="511"/>
      <c r="I8" s="579" t="s">
        <v>299</v>
      </c>
      <c r="J8" s="582"/>
      <c r="K8" s="509" t="s">
        <v>69</v>
      </c>
      <c r="L8" s="511"/>
    </row>
    <row r="9" spans="1:12" ht="15.75" customHeight="1">
      <c r="A9" s="583" t="s">
        <v>300</v>
      </c>
      <c r="B9" s="584"/>
      <c r="C9" s="584"/>
      <c r="D9" s="584"/>
      <c r="E9" s="584"/>
      <c r="F9" s="584"/>
      <c r="G9" s="584"/>
      <c r="H9" s="584"/>
      <c r="I9" s="584"/>
      <c r="J9" s="584"/>
      <c r="K9" s="584"/>
      <c r="L9" s="585"/>
    </row>
    <row r="10" spans="1:12" ht="41.25" customHeight="1">
      <c r="A10" s="586" t="s">
        <v>220</v>
      </c>
      <c r="B10" s="586"/>
      <c r="C10" s="586"/>
      <c r="D10" s="586"/>
      <c r="E10" s="587" t="s">
        <v>464</v>
      </c>
      <c r="F10" s="588"/>
      <c r="G10" s="588"/>
      <c r="H10" s="588"/>
      <c r="I10" s="588"/>
      <c r="J10" s="588"/>
      <c r="K10" s="588"/>
      <c r="L10" s="589"/>
    </row>
    <row r="11" spans="1:12" ht="34.5" customHeight="1">
      <c r="A11" s="590" t="s">
        <v>302</v>
      </c>
      <c r="B11" s="591"/>
      <c r="C11" s="591"/>
      <c r="D11" s="581"/>
      <c r="E11" s="592" t="s">
        <v>465</v>
      </c>
      <c r="F11" s="593"/>
      <c r="G11" s="593"/>
      <c r="H11" s="593"/>
      <c r="I11" s="593"/>
      <c r="J11" s="593"/>
      <c r="K11" s="593"/>
      <c r="L11" s="594"/>
    </row>
    <row r="12" spans="1:12" ht="47.25" customHeight="1">
      <c r="A12" s="579" t="s">
        <v>303</v>
      </c>
      <c r="B12" s="580"/>
      <c r="C12" s="580"/>
      <c r="D12" s="582"/>
      <c r="E12" s="516" t="s">
        <v>466</v>
      </c>
      <c r="F12" s="517"/>
      <c r="G12" s="517"/>
      <c r="H12" s="517"/>
      <c r="I12" s="517"/>
      <c r="J12" s="517"/>
      <c r="K12" s="517"/>
      <c r="L12" s="518"/>
    </row>
    <row r="13" spans="1:12" ht="28.5" customHeight="1">
      <c r="A13" s="579" t="s">
        <v>305</v>
      </c>
      <c r="B13" s="580"/>
      <c r="C13" s="582"/>
      <c r="D13" s="509">
        <v>3964</v>
      </c>
      <c r="E13" s="510"/>
      <c r="F13" s="510"/>
      <c r="G13" s="510"/>
      <c r="H13" s="511"/>
      <c r="I13" s="579" t="s">
        <v>306</v>
      </c>
      <c r="J13" s="582"/>
      <c r="K13" s="509" t="s">
        <v>18</v>
      </c>
      <c r="L13" s="511"/>
    </row>
    <row r="14" spans="1:12" ht="15.75" customHeight="1">
      <c r="A14" s="579" t="s">
        <v>307</v>
      </c>
      <c r="B14" s="580"/>
      <c r="C14" s="580"/>
      <c r="D14" s="580"/>
      <c r="E14" s="580"/>
      <c r="F14" s="580"/>
      <c r="G14" s="580"/>
      <c r="H14" s="580"/>
      <c r="I14" s="580"/>
      <c r="J14" s="580"/>
      <c r="K14" s="580"/>
      <c r="L14" s="581"/>
    </row>
    <row r="15" spans="1:12" ht="25.5" customHeight="1">
      <c r="A15" s="579" t="s">
        <v>308</v>
      </c>
      <c r="B15" s="580"/>
      <c r="C15" s="582"/>
      <c r="D15" s="509" t="s">
        <v>19</v>
      </c>
      <c r="E15" s="510"/>
      <c r="F15" s="510"/>
      <c r="G15" s="510"/>
      <c r="H15" s="511"/>
      <c r="I15" s="579" t="s">
        <v>309</v>
      </c>
      <c r="J15" s="582"/>
      <c r="K15" s="509" t="s">
        <v>20</v>
      </c>
      <c r="L15" s="511"/>
    </row>
    <row r="16" spans="1:12" ht="25.5" customHeight="1">
      <c r="A16" s="579" t="s">
        <v>310</v>
      </c>
      <c r="B16" s="580"/>
      <c r="C16" s="582"/>
      <c r="D16" s="595">
        <v>1</v>
      </c>
      <c r="E16" s="596"/>
      <c r="F16" s="596"/>
      <c r="G16" s="596"/>
      <c r="H16" s="597"/>
      <c r="I16" s="579" t="s">
        <v>236</v>
      </c>
      <c r="J16" s="582"/>
      <c r="K16" s="509" t="s">
        <v>21</v>
      </c>
      <c r="L16" s="511"/>
    </row>
    <row r="17" spans="1:12" ht="27.6" customHeight="1">
      <c r="A17" s="579" t="s">
        <v>311</v>
      </c>
      <c r="B17" s="580"/>
      <c r="C17" s="582"/>
      <c r="D17" s="509" t="s">
        <v>467</v>
      </c>
      <c r="E17" s="510"/>
      <c r="F17" s="510"/>
      <c r="G17" s="510"/>
      <c r="H17" s="511"/>
      <c r="I17" s="519"/>
      <c r="J17" s="520"/>
      <c r="K17" s="520"/>
      <c r="L17" s="521"/>
    </row>
    <row r="18" spans="1:12" ht="12" customHeight="1">
      <c r="A18" s="297" t="s">
        <v>312</v>
      </c>
      <c r="B18" s="297" t="s">
        <v>313</v>
      </c>
      <c r="C18" s="579" t="s">
        <v>314</v>
      </c>
      <c r="D18" s="580"/>
      <c r="E18" s="580"/>
      <c r="F18" s="580"/>
      <c r="G18" s="582"/>
      <c r="H18" s="579" t="s">
        <v>315</v>
      </c>
      <c r="I18" s="582"/>
      <c r="J18" s="579" t="s">
        <v>316</v>
      </c>
      <c r="K18" s="582"/>
      <c r="L18" s="297" t="s">
        <v>317</v>
      </c>
    </row>
    <row r="19" spans="1:12" ht="100.35" customHeight="1">
      <c r="A19" s="217">
        <v>1</v>
      </c>
      <c r="B19" s="218" t="s">
        <v>468</v>
      </c>
      <c r="C19" s="509" t="s">
        <v>468</v>
      </c>
      <c r="D19" s="510"/>
      <c r="E19" s="510"/>
      <c r="F19" s="510"/>
      <c r="G19" s="511"/>
      <c r="H19" s="509" t="s">
        <v>469</v>
      </c>
      <c r="I19" s="511"/>
      <c r="J19" s="519" t="s">
        <v>22</v>
      </c>
      <c r="K19" s="521"/>
      <c r="L19" s="218" t="s">
        <v>321</v>
      </c>
    </row>
    <row r="20" spans="1:12" ht="34.35" customHeight="1">
      <c r="A20" s="297" t="s">
        <v>312</v>
      </c>
      <c r="B20" s="579" t="s">
        <v>322</v>
      </c>
      <c r="C20" s="580"/>
      <c r="D20" s="580"/>
      <c r="E20" s="580"/>
      <c r="F20" s="580"/>
      <c r="G20" s="580"/>
      <c r="H20" s="580"/>
      <c r="I20" s="580"/>
      <c r="J20" s="580"/>
      <c r="K20" s="582"/>
      <c r="L20" s="297" t="s">
        <v>323</v>
      </c>
    </row>
    <row r="21" spans="1:12" ht="34.35" customHeight="1">
      <c r="A21" s="217">
        <v>1</v>
      </c>
      <c r="B21" s="509" t="s">
        <v>470</v>
      </c>
      <c r="C21" s="510"/>
      <c r="D21" s="510"/>
      <c r="E21" s="510"/>
      <c r="F21" s="510"/>
      <c r="G21" s="510"/>
      <c r="H21" s="510"/>
      <c r="I21" s="510"/>
      <c r="J21" s="510"/>
      <c r="K21" s="511"/>
      <c r="L21" s="218" t="s">
        <v>471</v>
      </c>
    </row>
    <row r="22" spans="1:12" ht="25.5" customHeight="1">
      <c r="A22" s="579" t="s">
        <v>325</v>
      </c>
      <c r="B22" s="580"/>
      <c r="C22" s="580"/>
      <c r="D22" s="580"/>
      <c r="E22" s="580"/>
      <c r="F22" s="584"/>
      <c r="G22" s="584"/>
      <c r="H22" s="580"/>
      <c r="I22" s="584"/>
      <c r="J22" s="584"/>
      <c r="K22" s="580"/>
      <c r="L22" s="598"/>
    </row>
    <row r="23" spans="1:12" ht="28.35" customHeight="1">
      <c r="A23" s="579" t="s">
        <v>326</v>
      </c>
      <c r="B23" s="580"/>
      <c r="C23" s="582"/>
      <c r="D23" s="509">
        <v>1</v>
      </c>
      <c r="E23" s="510"/>
      <c r="F23" s="586" t="s">
        <v>327</v>
      </c>
      <c r="G23" s="586"/>
      <c r="H23" s="230">
        <v>2024</v>
      </c>
      <c r="I23" s="586" t="s">
        <v>328</v>
      </c>
      <c r="J23" s="586"/>
      <c r="L23" s="218" t="s">
        <v>321</v>
      </c>
    </row>
    <row r="24" spans="1:12" ht="46.35" customHeight="1">
      <c r="A24" s="579" t="s">
        <v>330</v>
      </c>
      <c r="B24" s="580"/>
      <c r="C24" s="582"/>
      <c r="D24" s="509" t="s">
        <v>472</v>
      </c>
      <c r="E24" s="510"/>
      <c r="F24" s="527"/>
      <c r="G24" s="527"/>
      <c r="H24" s="510"/>
      <c r="I24" s="527"/>
      <c r="J24" s="527"/>
      <c r="K24" s="510"/>
      <c r="L24" s="528"/>
    </row>
    <row r="25" spans="1:12" ht="26.25" customHeight="1">
      <c r="A25" s="579" t="s">
        <v>332</v>
      </c>
      <c r="B25" s="580"/>
      <c r="C25" s="582"/>
      <c r="D25" s="519" t="s">
        <v>473</v>
      </c>
      <c r="E25" s="520"/>
      <c r="F25" s="520"/>
      <c r="G25" s="520"/>
      <c r="H25" s="520"/>
      <c r="I25" s="520"/>
      <c r="J25" s="520"/>
      <c r="K25" s="520"/>
      <c r="L25" s="521"/>
    </row>
    <row r="26" spans="1:12" ht="26.25" customHeight="1">
      <c r="A26" s="579" t="s">
        <v>333</v>
      </c>
      <c r="B26" s="580"/>
      <c r="C26" s="582"/>
      <c r="D26" s="519" t="s">
        <v>473</v>
      </c>
      <c r="E26" s="520"/>
      <c r="F26" s="520"/>
      <c r="G26" s="520"/>
      <c r="H26" s="520"/>
      <c r="I26" s="520"/>
      <c r="J26" s="520"/>
      <c r="K26" s="520"/>
      <c r="L26" s="521"/>
    </row>
    <row r="27" spans="1:12" ht="45.75" customHeight="1"/>
    <row r="28" spans="1:12" ht="17.850000000000001" customHeight="1"/>
  </sheetData>
  <mergeCells count="58">
    <mergeCell ref="A26:C26"/>
    <mergeCell ref="D26:L26"/>
    <mergeCell ref="A25:C25"/>
    <mergeCell ref="A22:L22"/>
    <mergeCell ref="A23:C23"/>
    <mergeCell ref="D23:E23"/>
    <mergeCell ref="F23:G23"/>
    <mergeCell ref="I23:J23"/>
    <mergeCell ref="A24:C24"/>
    <mergeCell ref="D24:L24"/>
    <mergeCell ref="D25:L25"/>
    <mergeCell ref="B20:K20"/>
    <mergeCell ref="B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76B4-B389-8242-A909-8AEFA82F4785}">
  <sheetPr>
    <tabColor theme="7" tint="0.39997558519241921"/>
    <pageSetUpPr fitToPage="1"/>
  </sheetPr>
  <dimension ref="A1:Y69"/>
  <sheetViews>
    <sheetView topLeftCell="D1" zoomScale="68" workbookViewId="0">
      <selection activeCell="G16" sqref="G16"/>
    </sheetView>
  </sheetViews>
  <sheetFormatPr defaultColWidth="11.42578125" defaultRowHeight="15"/>
  <cols>
    <col min="1" max="1" width="32.7109375" customWidth="1"/>
    <col min="2" max="2" width="32.42578125" customWidth="1"/>
    <col min="3" max="3" width="34.7109375" customWidth="1"/>
    <col min="4" max="4" width="63" customWidth="1"/>
    <col min="5" max="5" width="79" customWidth="1"/>
    <col min="6" max="6" width="60.85546875" customWidth="1"/>
    <col min="7" max="7" width="75.85546875" customWidth="1"/>
    <col min="8" max="8" width="32.7109375" customWidth="1"/>
    <col min="9" max="9" width="36.28515625" customWidth="1"/>
    <col min="10" max="10" width="32.42578125" customWidth="1"/>
    <col min="11" max="11" width="12.85546875" bestFit="1" customWidth="1"/>
    <col min="12" max="12" width="17.28515625" bestFit="1" customWidth="1"/>
    <col min="13" max="13" width="16.140625" bestFit="1" customWidth="1"/>
  </cols>
  <sheetData>
    <row r="1" spans="1:25" s="68" customFormat="1" ht="24" customHeight="1" thickBot="1">
      <c r="A1" s="554"/>
      <c r="B1" s="445" t="s">
        <v>182</v>
      </c>
      <c r="C1" s="446"/>
      <c r="D1" s="446"/>
      <c r="E1" s="446"/>
      <c r="F1" s="446"/>
      <c r="G1" s="446"/>
      <c r="H1" s="447"/>
      <c r="I1" s="124" t="s">
        <v>121</v>
      </c>
      <c r="J1" s="125"/>
      <c r="M1" s="155"/>
    </row>
    <row r="2" spans="1:25" s="68" customFormat="1" ht="24" customHeight="1" thickBot="1">
      <c r="A2" s="555"/>
      <c r="B2" s="448" t="s">
        <v>184</v>
      </c>
      <c r="C2" s="449"/>
      <c r="D2" s="449"/>
      <c r="E2" s="449"/>
      <c r="F2" s="449"/>
      <c r="G2" s="449"/>
      <c r="H2" s="450"/>
      <c r="I2" s="124" t="s">
        <v>122</v>
      </c>
      <c r="J2" s="125"/>
      <c r="M2" s="155"/>
    </row>
    <row r="3" spans="1:25" s="68" customFormat="1" ht="24" customHeight="1" thickBot="1">
      <c r="A3" s="555"/>
      <c r="B3" s="448" t="s">
        <v>186</v>
      </c>
      <c r="C3" s="449"/>
      <c r="D3" s="449"/>
      <c r="E3" s="449"/>
      <c r="F3" s="449"/>
      <c r="G3" s="449"/>
      <c r="H3" s="450"/>
      <c r="I3" s="124" t="s">
        <v>422</v>
      </c>
      <c r="J3" s="125"/>
      <c r="M3" s="155"/>
    </row>
    <row r="4" spans="1:25" s="68" customFormat="1" ht="24" customHeight="1" thickBot="1">
      <c r="A4" s="556"/>
      <c r="B4" s="451" t="s">
        <v>423</v>
      </c>
      <c r="C4" s="452"/>
      <c r="D4" s="452"/>
      <c r="E4" s="452"/>
      <c r="F4" s="452"/>
      <c r="G4" s="452"/>
      <c r="H4" s="453"/>
      <c r="I4" s="124" t="s">
        <v>189</v>
      </c>
      <c r="J4" s="125"/>
      <c r="M4" s="155"/>
    </row>
    <row r="5" spans="1:25" s="68" customFormat="1" ht="14.1"/>
    <row r="6" spans="1:25" s="68" customFormat="1" ht="15" customHeight="1" thickBot="1">
      <c r="A6" s="71"/>
      <c r="B6" s="72"/>
      <c r="C6" s="72"/>
      <c r="D6" s="74"/>
      <c r="E6" s="73"/>
      <c r="F6" s="73"/>
      <c r="G6" s="294"/>
      <c r="H6" s="294"/>
      <c r="I6" s="75"/>
      <c r="J6" s="75"/>
      <c r="K6" s="72"/>
      <c r="L6" s="72"/>
      <c r="M6" s="72"/>
      <c r="N6" s="72"/>
      <c r="O6" s="72"/>
      <c r="P6" s="72"/>
      <c r="Q6" s="72"/>
      <c r="R6" s="72"/>
      <c r="S6" s="72"/>
      <c r="T6" s="76"/>
      <c r="U6" s="72"/>
      <c r="V6" s="72"/>
      <c r="X6" s="77"/>
      <c r="Y6" s="78"/>
    </row>
    <row r="7" spans="1:25" s="68" customFormat="1" ht="15" customHeight="1">
      <c r="A7" s="558" t="s">
        <v>424</v>
      </c>
      <c r="B7" s="562" t="s">
        <v>209</v>
      </c>
      <c r="C7" s="563"/>
      <c r="D7" s="563"/>
      <c r="E7" s="563"/>
      <c r="F7" s="563"/>
      <c r="G7" s="563"/>
      <c r="H7" s="563"/>
      <c r="I7" s="563"/>
      <c r="J7" s="564"/>
      <c r="K7" s="72"/>
      <c r="L7" s="72"/>
      <c r="M7" s="72"/>
      <c r="N7" s="72"/>
      <c r="O7" s="72"/>
      <c r="P7" s="72"/>
      <c r="Q7" s="72"/>
      <c r="R7" s="72"/>
      <c r="S7" s="72"/>
      <c r="T7" s="72"/>
      <c r="U7" s="72"/>
      <c r="V7" s="72"/>
      <c r="W7" s="72"/>
      <c r="X7" s="72"/>
      <c r="Y7" s="72"/>
    </row>
    <row r="8" spans="1:25" s="68" customFormat="1" ht="15" customHeight="1">
      <c r="A8" s="559"/>
      <c r="B8" s="565"/>
      <c r="C8" s="566"/>
      <c r="D8" s="566"/>
      <c r="E8" s="566"/>
      <c r="F8" s="566"/>
      <c r="G8" s="566"/>
      <c r="H8" s="566"/>
      <c r="I8" s="566"/>
      <c r="J8" s="567"/>
      <c r="K8" s="72"/>
      <c r="L8" s="72"/>
      <c r="M8" s="72"/>
      <c r="N8" s="72"/>
      <c r="O8" s="72"/>
      <c r="P8" s="72"/>
      <c r="Q8" s="72"/>
      <c r="R8" s="72"/>
      <c r="S8" s="72"/>
      <c r="T8" s="72"/>
      <c r="U8" s="72"/>
      <c r="V8" s="72"/>
      <c r="W8" s="72"/>
      <c r="X8" s="72"/>
      <c r="Y8" s="72"/>
    </row>
    <row r="9" spans="1:25" s="68" customFormat="1" ht="15" customHeight="1">
      <c r="A9" s="559"/>
      <c r="B9" s="565"/>
      <c r="C9" s="566"/>
      <c r="D9" s="566"/>
      <c r="E9" s="566"/>
      <c r="F9" s="566"/>
      <c r="G9" s="566"/>
      <c r="H9" s="566"/>
      <c r="I9" s="566"/>
      <c r="J9" s="567"/>
      <c r="K9" s="72"/>
      <c r="L9" s="72"/>
      <c r="M9" s="72"/>
      <c r="N9" s="72"/>
      <c r="O9" s="72"/>
      <c r="P9" s="72"/>
      <c r="Q9" s="72"/>
      <c r="R9" s="72"/>
      <c r="S9" s="72"/>
      <c r="T9" s="72"/>
      <c r="U9" s="72"/>
      <c r="V9" s="72"/>
      <c r="W9" s="72"/>
      <c r="X9" s="72"/>
      <c r="Y9" s="72"/>
    </row>
    <row r="10" spans="1:25" s="68" customFormat="1" ht="15" customHeight="1" thickBot="1">
      <c r="A10" s="560"/>
      <c r="B10" s="568"/>
      <c r="C10" s="569"/>
      <c r="D10" s="569"/>
      <c r="E10" s="569"/>
      <c r="F10" s="569"/>
      <c r="G10" s="569"/>
      <c r="H10" s="569"/>
      <c r="I10" s="569"/>
      <c r="J10" s="570"/>
      <c r="K10" s="72"/>
      <c r="L10" s="72"/>
      <c r="M10" s="72"/>
      <c r="N10" s="72"/>
      <c r="O10" s="72"/>
      <c r="P10" s="72"/>
      <c r="Q10" s="72"/>
      <c r="R10" s="72"/>
      <c r="S10" s="72"/>
      <c r="T10" s="72"/>
      <c r="U10" s="72"/>
      <c r="V10" s="72"/>
      <c r="W10" s="72"/>
      <c r="X10" s="72"/>
      <c r="Y10" s="72"/>
    </row>
    <row r="11" spans="1:25" s="68" customFormat="1" ht="9" customHeight="1" thickBot="1">
      <c r="A11" s="79"/>
      <c r="B11" s="152"/>
      <c r="C11" s="152"/>
      <c r="D11" s="152"/>
      <c r="E11" s="152"/>
      <c r="F11" s="72"/>
      <c r="G11" s="72"/>
      <c r="H11" s="72"/>
      <c r="I11" s="72"/>
      <c r="J11" s="72"/>
      <c r="K11" s="72"/>
      <c r="L11" s="72"/>
      <c r="M11" s="72"/>
      <c r="N11" s="72"/>
      <c r="O11" s="72"/>
      <c r="P11" s="72"/>
      <c r="Q11" s="72"/>
      <c r="R11" s="72"/>
      <c r="S11" s="72"/>
      <c r="T11" s="72"/>
      <c r="U11" s="72"/>
      <c r="V11" s="72"/>
      <c r="W11" s="72"/>
      <c r="X11" s="72"/>
      <c r="Y11" s="72"/>
    </row>
    <row r="12" spans="1:25" s="150" customFormat="1" ht="21.75" customHeight="1" thickBot="1">
      <c r="A12" s="472" t="s">
        <v>190</v>
      </c>
      <c r="B12" s="209" t="s">
        <v>191</v>
      </c>
      <c r="C12" s="305">
        <v>45688</v>
      </c>
      <c r="D12" s="209" t="s">
        <v>192</v>
      </c>
      <c r="E12" s="306">
        <v>45716</v>
      </c>
      <c r="F12" s="193" t="s">
        <v>193</v>
      </c>
      <c r="G12" s="342">
        <v>45747</v>
      </c>
      <c r="H12" s="193" t="s">
        <v>194</v>
      </c>
      <c r="I12" s="212"/>
    </row>
    <row r="13" spans="1:25" s="150" customFormat="1" ht="21.75" customHeight="1" thickBot="1">
      <c r="A13" s="472"/>
      <c r="B13" s="194" t="s">
        <v>197</v>
      </c>
      <c r="C13" s="159"/>
      <c r="D13" s="193" t="s">
        <v>198</v>
      </c>
      <c r="E13" s="125"/>
      <c r="F13" s="193" t="s">
        <v>199</v>
      </c>
      <c r="G13" s="125"/>
      <c r="H13" s="193" t="s">
        <v>200</v>
      </c>
      <c r="I13" s="212"/>
    </row>
    <row r="14" spans="1:25" s="150" customFormat="1" ht="21.75" customHeight="1" thickBot="1">
      <c r="A14" s="472"/>
      <c r="B14" s="193" t="s">
        <v>202</v>
      </c>
      <c r="C14" s="211"/>
      <c r="D14" s="193" t="s">
        <v>203</v>
      </c>
      <c r="E14" s="125"/>
      <c r="F14" s="193" t="s">
        <v>204</v>
      </c>
      <c r="G14" s="125"/>
      <c r="H14" s="193" t="s">
        <v>205</v>
      </c>
      <c r="I14" s="212"/>
    </row>
    <row r="15" spans="1:25" s="150" customFormat="1" ht="21.75" customHeight="1" thickBot="1">
      <c r="A15" s="68"/>
      <c r="B15" s="68"/>
      <c r="C15" s="68"/>
      <c r="D15" s="68"/>
      <c r="E15" s="68"/>
      <c r="F15" s="68"/>
      <c r="G15" s="68"/>
      <c r="H15" s="68"/>
      <c r="I15" s="68"/>
      <c r="J15" s="68"/>
      <c r="K15" s="68"/>
      <c r="L15" s="165"/>
      <c r="M15" s="166"/>
      <c r="N15" s="166"/>
      <c r="O15" s="166"/>
    </row>
    <row r="16" spans="1:25" s="150" customFormat="1" ht="21.75" customHeight="1" thickBot="1">
      <c r="A16" s="471" t="s">
        <v>195</v>
      </c>
      <c r="B16" s="471"/>
      <c r="C16" s="208" t="s">
        <v>196</v>
      </c>
      <c r="D16" s="483"/>
      <c r="E16" s="483"/>
      <c r="F16" s="483"/>
      <c r="G16" s="68"/>
      <c r="H16" s="68"/>
      <c r="I16" s="68"/>
      <c r="J16" s="68"/>
      <c r="K16" s="68"/>
      <c r="L16" s="165"/>
      <c r="M16" s="166"/>
      <c r="N16" s="166"/>
      <c r="O16" s="166"/>
    </row>
    <row r="17" spans="1:15" s="150" customFormat="1" ht="21.75" customHeight="1" thickBot="1">
      <c r="A17" s="471"/>
      <c r="B17" s="471"/>
      <c r="C17" s="208" t="s">
        <v>201</v>
      </c>
      <c r="D17" s="483"/>
      <c r="E17" s="483"/>
      <c r="F17" s="483"/>
      <c r="G17" s="68"/>
      <c r="H17" s="68"/>
      <c r="I17" s="68"/>
      <c r="J17" s="68"/>
      <c r="K17" s="68"/>
      <c r="L17" s="165"/>
      <c r="M17" s="166"/>
      <c r="N17" s="166"/>
      <c r="O17" s="166"/>
    </row>
    <row r="18" spans="1:15" s="150" customFormat="1" ht="21.75" customHeight="1" thickBot="1">
      <c r="A18" s="471"/>
      <c r="B18" s="471"/>
      <c r="C18" s="208" t="s">
        <v>206</v>
      </c>
      <c r="D18" s="483" t="s">
        <v>207</v>
      </c>
      <c r="E18" s="483"/>
      <c r="F18" s="483"/>
      <c r="G18" s="68"/>
      <c r="H18" s="68"/>
      <c r="I18" s="68"/>
      <c r="J18" s="68"/>
      <c r="K18" s="68"/>
      <c r="L18" s="165"/>
      <c r="M18" s="166"/>
      <c r="N18" s="166"/>
      <c r="O18" s="166"/>
    </row>
    <row r="19" spans="1:15" s="150" customFormat="1" ht="21.75" customHeight="1">
      <c r="A19" s="68"/>
      <c r="B19" s="68"/>
      <c r="C19" s="68"/>
      <c r="D19" s="68"/>
      <c r="E19" s="68"/>
      <c r="F19" s="68"/>
      <c r="G19" s="68"/>
      <c r="H19" s="68"/>
      <c r="I19" s="68"/>
      <c r="J19" s="68"/>
      <c r="K19" s="68"/>
      <c r="L19" s="165"/>
      <c r="M19" s="166"/>
      <c r="N19" s="166"/>
      <c r="O19" s="166"/>
    </row>
    <row r="20" spans="1:15" s="91" customFormat="1" ht="16.5" customHeight="1"/>
    <row r="21" spans="1:15" s="68" customFormat="1" ht="5.25" customHeight="1" thickBot="1"/>
    <row r="22" spans="1:15" s="68" customFormat="1" ht="48" customHeight="1" thickBot="1">
      <c r="A22" s="561" t="s">
        <v>425</v>
      </c>
      <c r="B22" s="561"/>
      <c r="C22" s="561"/>
      <c r="D22" s="561"/>
      <c r="E22" s="561"/>
      <c r="F22" s="561"/>
      <c r="G22" s="561"/>
      <c r="H22" s="561"/>
      <c r="I22" s="561"/>
      <c r="J22" s="561"/>
    </row>
    <row r="23" spans="1:15" s="68" customFormat="1" ht="70.349999999999994" customHeight="1" thickBot="1">
      <c r="A23" s="195" t="s">
        <v>220</v>
      </c>
      <c r="B23" s="552" t="s">
        <v>365</v>
      </c>
      <c r="C23" s="557"/>
      <c r="D23" s="553"/>
      <c r="E23" s="196" t="s">
        <v>426</v>
      </c>
      <c r="F23" s="197" t="s">
        <v>427</v>
      </c>
      <c r="G23" s="196" t="s">
        <v>428</v>
      </c>
      <c r="H23" s="552" t="s">
        <v>429</v>
      </c>
      <c r="I23" s="557"/>
      <c r="J23" s="553"/>
    </row>
    <row r="24" spans="1:15" s="68" customFormat="1" ht="50.25" customHeight="1" thickBot="1">
      <c r="A24" s="186" t="s">
        <v>430</v>
      </c>
      <c r="B24" s="552" t="s">
        <v>474</v>
      </c>
      <c r="C24" s="557"/>
      <c r="D24" s="557"/>
      <c r="E24" s="557"/>
      <c r="F24" s="557"/>
      <c r="G24" s="557"/>
      <c r="H24" s="557"/>
      <c r="I24" s="557"/>
      <c r="J24" s="553"/>
    </row>
    <row r="25" spans="1:15" s="68" customFormat="1" ht="50.25" customHeight="1" thickBot="1">
      <c r="A25" s="543" t="s">
        <v>432</v>
      </c>
      <c r="B25" s="198">
        <v>2024</v>
      </c>
      <c r="C25" s="199">
        <v>2025</v>
      </c>
      <c r="D25" s="199">
        <v>2026</v>
      </c>
      <c r="E25" s="199">
        <v>2027</v>
      </c>
      <c r="F25" s="200" t="s">
        <v>93</v>
      </c>
      <c r="G25" s="201" t="s">
        <v>433</v>
      </c>
      <c r="H25" s="571" t="s">
        <v>434</v>
      </c>
      <c r="I25" s="572"/>
      <c r="J25" s="573"/>
    </row>
    <row r="26" spans="1:15" s="68" customFormat="1" ht="50.25" customHeight="1" thickBot="1">
      <c r="A26" s="544"/>
      <c r="B26" s="337">
        <v>2.5000000000000001E-2</v>
      </c>
      <c r="C26" s="336">
        <v>7.4999999999999997E-2</v>
      </c>
      <c r="D26" s="336">
        <v>8.7499999999999994E-2</v>
      </c>
      <c r="E26" s="336">
        <v>6.25E-2</v>
      </c>
      <c r="F26" s="338">
        <f>SUM(B26:E26)</f>
        <v>0.25</v>
      </c>
      <c r="G26" s="302">
        <v>0.25</v>
      </c>
      <c r="H26" s="552" t="s">
        <v>33</v>
      </c>
      <c r="I26" s="557"/>
      <c r="J26" s="553"/>
    </row>
    <row r="27" spans="1:15" s="68" customFormat="1" ht="52.5" customHeight="1" thickBot="1">
      <c r="A27" s="186"/>
      <c r="B27" s="574" t="s">
        <v>435</v>
      </c>
      <c r="C27" s="575"/>
      <c r="D27" s="575"/>
      <c r="E27" s="575"/>
      <c r="F27" s="575"/>
      <c r="G27" s="575"/>
      <c r="H27" s="575"/>
      <c r="I27" s="575"/>
      <c r="J27" s="576"/>
    </row>
    <row r="28" spans="1:15" s="95" customFormat="1" ht="56.25" customHeight="1" thickBot="1">
      <c r="A28" s="543" t="s">
        <v>239</v>
      </c>
      <c r="B28" s="186" t="s">
        <v>240</v>
      </c>
      <c r="C28" s="195" t="s">
        <v>241</v>
      </c>
      <c r="D28" s="545" t="s">
        <v>242</v>
      </c>
      <c r="E28" s="546"/>
      <c r="F28" s="545" t="s">
        <v>243</v>
      </c>
      <c r="G28" s="546"/>
      <c r="H28" s="187" t="s">
        <v>244</v>
      </c>
      <c r="I28" s="185" t="s">
        <v>245</v>
      </c>
      <c r="J28" s="185" t="s">
        <v>436</v>
      </c>
    </row>
    <row r="29" spans="1:15" s="68" customFormat="1" ht="260.10000000000002" customHeight="1" thickBot="1">
      <c r="A29" s="544"/>
      <c r="B29" s="303">
        <v>6.2500000000000003E-3</v>
      </c>
      <c r="C29" s="161">
        <v>0.63</v>
      </c>
      <c r="D29" s="552" t="s">
        <v>475</v>
      </c>
      <c r="E29" s="553"/>
      <c r="F29" s="552" t="s">
        <v>475</v>
      </c>
      <c r="G29" s="553"/>
      <c r="H29" s="160" t="s">
        <v>402</v>
      </c>
      <c r="I29" s="203" t="s">
        <v>476</v>
      </c>
      <c r="J29" s="311" t="s">
        <v>440</v>
      </c>
    </row>
    <row r="30" spans="1:15" s="95" customFormat="1" ht="45" customHeight="1" thickBot="1">
      <c r="A30" s="543" t="s">
        <v>250</v>
      </c>
      <c r="B30" s="184" t="s">
        <v>240</v>
      </c>
      <c r="C30" s="187" t="s">
        <v>241</v>
      </c>
      <c r="D30" s="545" t="s">
        <v>242</v>
      </c>
      <c r="E30" s="546"/>
      <c r="F30" s="545" t="s">
        <v>243</v>
      </c>
      <c r="G30" s="546"/>
      <c r="H30" s="187" t="s">
        <v>244</v>
      </c>
      <c r="I30" s="185" t="s">
        <v>245</v>
      </c>
      <c r="J30" s="185" t="s">
        <v>436</v>
      </c>
    </row>
    <row r="31" spans="1:15" s="68" customFormat="1" ht="409.5" customHeight="1" thickBot="1">
      <c r="A31" s="544"/>
      <c r="B31" s="303">
        <v>6.2500000000000003E-3</v>
      </c>
      <c r="C31" s="301">
        <v>0.63</v>
      </c>
      <c r="D31" s="552" t="s">
        <v>477</v>
      </c>
      <c r="E31" s="553"/>
      <c r="F31" s="552" t="s">
        <v>478</v>
      </c>
      <c r="G31" s="553"/>
      <c r="H31" s="160" t="s">
        <v>402</v>
      </c>
      <c r="I31" s="203" t="s">
        <v>479</v>
      </c>
      <c r="J31" s="203" t="s">
        <v>480</v>
      </c>
    </row>
    <row r="32" spans="1:15" s="95" customFormat="1" ht="45" customHeight="1" thickBot="1">
      <c r="A32" s="543" t="s">
        <v>255</v>
      </c>
      <c r="B32" s="184" t="s">
        <v>240</v>
      </c>
      <c r="C32" s="187" t="s">
        <v>241</v>
      </c>
      <c r="D32" s="545" t="s">
        <v>242</v>
      </c>
      <c r="E32" s="546"/>
      <c r="F32" s="545" t="s">
        <v>243</v>
      </c>
      <c r="G32" s="546"/>
      <c r="H32" s="187" t="s">
        <v>244</v>
      </c>
      <c r="I32" s="185" t="s">
        <v>245</v>
      </c>
      <c r="J32" s="185" t="s">
        <v>436</v>
      </c>
    </row>
    <row r="33" spans="1:10" s="68" customFormat="1" ht="409.5" customHeight="1" thickBot="1">
      <c r="A33" s="544"/>
      <c r="B33" s="303">
        <v>6.2500000000000003E-3</v>
      </c>
      <c r="C33" s="340">
        <v>6.3E-3</v>
      </c>
      <c r="D33" s="552" t="s">
        <v>481</v>
      </c>
      <c r="E33" s="553"/>
      <c r="F33" s="552" t="s">
        <v>482</v>
      </c>
      <c r="G33" s="553"/>
      <c r="H33" s="160" t="s">
        <v>402</v>
      </c>
      <c r="I33" s="203" t="s">
        <v>476</v>
      </c>
      <c r="J33" s="311" t="s">
        <v>483</v>
      </c>
    </row>
    <row r="34" spans="1:10" s="95" customFormat="1" ht="47.25" customHeight="1" thickBot="1">
      <c r="A34" s="543" t="s">
        <v>259</v>
      </c>
      <c r="B34" s="184" t="s">
        <v>240</v>
      </c>
      <c r="C34" s="184" t="s">
        <v>241</v>
      </c>
      <c r="D34" s="545" t="s">
        <v>242</v>
      </c>
      <c r="E34" s="546"/>
      <c r="F34" s="545" t="s">
        <v>243</v>
      </c>
      <c r="G34" s="546"/>
      <c r="H34" s="187" t="s">
        <v>244</v>
      </c>
      <c r="I34" s="187" t="s">
        <v>245</v>
      </c>
      <c r="J34" s="185" t="s">
        <v>436</v>
      </c>
    </row>
    <row r="35" spans="1:10" s="68" customFormat="1" ht="120.75" customHeight="1" thickBot="1">
      <c r="A35" s="544"/>
      <c r="B35" s="303">
        <v>6.2500000000000003E-3</v>
      </c>
      <c r="C35" s="161">
        <f>+E59</f>
        <v>0</v>
      </c>
      <c r="D35" s="550"/>
      <c r="E35" s="551"/>
      <c r="F35" s="550"/>
      <c r="G35" s="551"/>
      <c r="H35" s="204"/>
      <c r="I35" s="205"/>
      <c r="J35" s="205"/>
    </row>
    <row r="36" spans="1:10" s="95" customFormat="1" ht="47.25" customHeight="1" thickBot="1">
      <c r="A36" s="543" t="s">
        <v>260</v>
      </c>
      <c r="B36" s="184" t="s">
        <v>240</v>
      </c>
      <c r="C36" s="187" t="s">
        <v>241</v>
      </c>
      <c r="D36" s="545" t="s">
        <v>242</v>
      </c>
      <c r="E36" s="546"/>
      <c r="F36" s="545" t="s">
        <v>243</v>
      </c>
      <c r="G36" s="546"/>
      <c r="H36" s="187" t="s">
        <v>244</v>
      </c>
      <c r="I36" s="185" t="s">
        <v>245</v>
      </c>
      <c r="J36" s="185" t="s">
        <v>436</v>
      </c>
    </row>
    <row r="37" spans="1:10" s="68" customFormat="1" ht="120.75" customHeight="1" thickBot="1">
      <c r="A37" s="544"/>
      <c r="B37" s="303">
        <v>6.2500000000000003E-3</v>
      </c>
      <c r="C37" s="161">
        <f>+F59</f>
        <v>0</v>
      </c>
      <c r="D37" s="547"/>
      <c r="E37" s="548"/>
      <c r="F37" s="547"/>
      <c r="G37" s="548"/>
      <c r="H37" s="160"/>
      <c r="I37" s="206"/>
      <c r="J37" s="206"/>
    </row>
    <row r="38" spans="1:10" s="95" customFormat="1" ht="48.75" customHeight="1" thickBot="1">
      <c r="A38" s="543" t="s">
        <v>261</v>
      </c>
      <c r="B38" s="184" t="s">
        <v>240</v>
      </c>
      <c r="C38" s="187" t="s">
        <v>241</v>
      </c>
      <c r="D38" s="545" t="s">
        <v>242</v>
      </c>
      <c r="E38" s="546"/>
      <c r="F38" s="545" t="s">
        <v>243</v>
      </c>
      <c r="G38" s="546"/>
      <c r="H38" s="187" t="s">
        <v>244</v>
      </c>
      <c r="I38" s="185" t="s">
        <v>245</v>
      </c>
      <c r="J38" s="185" t="s">
        <v>436</v>
      </c>
    </row>
    <row r="39" spans="1:10" s="68" customFormat="1" ht="120.75" customHeight="1" thickBot="1">
      <c r="A39" s="544"/>
      <c r="B39" s="303">
        <v>6.2500000000000003E-3</v>
      </c>
      <c r="C39" s="162">
        <f>+G59</f>
        <v>0</v>
      </c>
      <c r="D39" s="547"/>
      <c r="E39" s="548"/>
      <c r="F39" s="547"/>
      <c r="G39" s="548"/>
      <c r="H39" s="160"/>
      <c r="I39" s="206"/>
      <c r="J39" s="206"/>
    </row>
    <row r="40" spans="1:10" s="68" customFormat="1" ht="46.5" customHeight="1" thickBot="1">
      <c r="A40" s="543" t="s">
        <v>262</v>
      </c>
      <c r="B40" s="186" t="s">
        <v>240</v>
      </c>
      <c r="C40" s="195" t="s">
        <v>241</v>
      </c>
      <c r="D40" s="545" t="s">
        <v>242</v>
      </c>
      <c r="E40" s="546"/>
      <c r="F40" s="545" t="s">
        <v>243</v>
      </c>
      <c r="G40" s="546"/>
      <c r="H40" s="187" t="s">
        <v>244</v>
      </c>
      <c r="I40" s="185" t="s">
        <v>245</v>
      </c>
      <c r="J40" s="185" t="s">
        <v>436</v>
      </c>
    </row>
    <row r="41" spans="1:10" s="68" customFormat="1" ht="120.75" customHeight="1" thickBot="1">
      <c r="A41" s="544"/>
      <c r="B41" s="303">
        <v>6.2500000000000003E-3</v>
      </c>
      <c r="C41" s="162">
        <f>+H59</f>
        <v>0</v>
      </c>
      <c r="D41" s="547"/>
      <c r="E41" s="549"/>
      <c r="F41" s="547"/>
      <c r="G41" s="548"/>
      <c r="H41" s="160"/>
      <c r="I41" s="206"/>
      <c r="J41" s="206"/>
    </row>
    <row r="42" spans="1:10" s="68" customFormat="1" ht="48.75" customHeight="1" thickBot="1">
      <c r="A42" s="543" t="s">
        <v>263</v>
      </c>
      <c r="B42" s="186" t="s">
        <v>240</v>
      </c>
      <c r="C42" s="195" t="s">
        <v>241</v>
      </c>
      <c r="D42" s="545" t="s">
        <v>242</v>
      </c>
      <c r="E42" s="546"/>
      <c r="F42" s="545" t="s">
        <v>243</v>
      </c>
      <c r="G42" s="546"/>
      <c r="H42" s="187" t="s">
        <v>244</v>
      </c>
      <c r="I42" s="185" t="s">
        <v>245</v>
      </c>
      <c r="J42" s="185" t="s">
        <v>436</v>
      </c>
    </row>
    <row r="43" spans="1:10" s="68" customFormat="1" ht="120.75" customHeight="1" thickBot="1">
      <c r="A43" s="544"/>
      <c r="B43" s="303">
        <v>6.2500000000000003E-3</v>
      </c>
      <c r="C43" s="162">
        <f>+I59</f>
        <v>0</v>
      </c>
      <c r="D43" s="547"/>
      <c r="E43" s="549"/>
      <c r="F43" s="547"/>
      <c r="G43" s="548"/>
      <c r="H43" s="207"/>
      <c r="I43" s="160"/>
      <c r="J43" s="206"/>
    </row>
    <row r="44" spans="1:10" s="68" customFormat="1" ht="42.75" customHeight="1" thickBot="1">
      <c r="A44" s="543" t="s">
        <v>264</v>
      </c>
      <c r="B44" s="186" t="s">
        <v>240</v>
      </c>
      <c r="C44" s="195" t="s">
        <v>241</v>
      </c>
      <c r="D44" s="545" t="s">
        <v>242</v>
      </c>
      <c r="E44" s="546"/>
      <c r="F44" s="545" t="s">
        <v>243</v>
      </c>
      <c r="G44" s="546"/>
      <c r="H44" s="187" t="s">
        <v>244</v>
      </c>
      <c r="I44" s="185" t="s">
        <v>245</v>
      </c>
      <c r="J44" s="185" t="s">
        <v>436</v>
      </c>
    </row>
    <row r="45" spans="1:10" s="68" customFormat="1" ht="120.75" customHeight="1" thickBot="1">
      <c r="A45" s="544"/>
      <c r="B45" s="303">
        <v>6.2500000000000003E-3</v>
      </c>
      <c r="C45" s="162">
        <f>+J59</f>
        <v>0</v>
      </c>
      <c r="D45" s="547"/>
      <c r="E45" s="548"/>
      <c r="F45" s="547"/>
      <c r="G45" s="548"/>
      <c r="H45" s="160"/>
      <c r="I45" s="160"/>
      <c r="J45" s="160"/>
    </row>
    <row r="46" spans="1:10" s="68" customFormat="1" ht="45" customHeight="1" thickBot="1">
      <c r="A46" s="543" t="s">
        <v>265</v>
      </c>
      <c r="B46" s="186" t="s">
        <v>240</v>
      </c>
      <c r="C46" s="195" t="s">
        <v>241</v>
      </c>
      <c r="D46" s="545" t="s">
        <v>242</v>
      </c>
      <c r="E46" s="546"/>
      <c r="F46" s="545" t="s">
        <v>243</v>
      </c>
      <c r="G46" s="546"/>
      <c r="H46" s="187" t="s">
        <v>244</v>
      </c>
      <c r="I46" s="185" t="s">
        <v>245</v>
      </c>
      <c r="J46" s="185" t="s">
        <v>436</v>
      </c>
    </row>
    <row r="47" spans="1:10" s="68" customFormat="1" ht="120.75" customHeight="1" thickBot="1">
      <c r="A47" s="544"/>
      <c r="B47" s="303">
        <v>6.2500000000000003E-3</v>
      </c>
      <c r="C47" s="162">
        <f>+K59</f>
        <v>0</v>
      </c>
      <c r="D47" s="547"/>
      <c r="E47" s="548"/>
      <c r="F47" s="547"/>
      <c r="G47" s="548"/>
      <c r="H47" s="160"/>
      <c r="I47" s="206"/>
      <c r="J47" s="206"/>
    </row>
    <row r="48" spans="1:10" s="68" customFormat="1" ht="46.5" customHeight="1" thickBot="1">
      <c r="A48" s="543" t="s">
        <v>266</v>
      </c>
      <c r="B48" s="186" t="s">
        <v>240</v>
      </c>
      <c r="C48" s="195" t="s">
        <v>241</v>
      </c>
      <c r="D48" s="545" t="s">
        <v>242</v>
      </c>
      <c r="E48" s="546"/>
      <c r="F48" s="545" t="s">
        <v>243</v>
      </c>
      <c r="G48" s="546"/>
      <c r="H48" s="187" t="s">
        <v>244</v>
      </c>
      <c r="I48" s="185" t="s">
        <v>245</v>
      </c>
      <c r="J48" s="185" t="s">
        <v>436</v>
      </c>
    </row>
    <row r="49" spans="1:13" s="68" customFormat="1" ht="120.75" customHeight="1" thickBot="1">
      <c r="A49" s="544"/>
      <c r="B49" s="303">
        <v>6.2500000000000003E-3</v>
      </c>
      <c r="C49" s="162">
        <f>+L59</f>
        <v>0</v>
      </c>
      <c r="D49" s="547"/>
      <c r="E49" s="548"/>
      <c r="F49" s="549"/>
      <c r="G49" s="549"/>
      <c r="H49" s="160"/>
      <c r="I49" s="160"/>
      <c r="J49" s="160"/>
    </row>
    <row r="50" spans="1:13" s="68" customFormat="1" ht="48.75" customHeight="1" thickBot="1">
      <c r="A50" s="543" t="s">
        <v>267</v>
      </c>
      <c r="B50" s="186" t="s">
        <v>240</v>
      </c>
      <c r="C50" s="195" t="s">
        <v>241</v>
      </c>
      <c r="D50" s="545" t="s">
        <v>242</v>
      </c>
      <c r="E50" s="546"/>
      <c r="F50" s="545" t="s">
        <v>243</v>
      </c>
      <c r="G50" s="546"/>
      <c r="H50" s="187" t="s">
        <v>244</v>
      </c>
      <c r="I50" s="185" t="s">
        <v>245</v>
      </c>
      <c r="J50" s="185" t="s">
        <v>436</v>
      </c>
    </row>
    <row r="51" spans="1:13" s="68" customFormat="1" ht="120.75" customHeight="1" thickBot="1">
      <c r="A51" s="544"/>
      <c r="B51" s="303">
        <v>6.2500000000000003E-3</v>
      </c>
      <c r="C51" s="162">
        <f>+M59</f>
        <v>0</v>
      </c>
      <c r="D51" s="547"/>
      <c r="E51" s="548"/>
      <c r="F51" s="547"/>
      <c r="G51" s="548"/>
      <c r="H51" s="160"/>
      <c r="I51" s="160"/>
      <c r="J51" s="160"/>
    </row>
    <row r="52" spans="1:13" s="68" customFormat="1" ht="14.1">
      <c r="B52" s="304"/>
    </row>
    <row r="53" spans="1:13" s="68" customFormat="1" ht="14.1"/>
    <row r="54" spans="1:13" s="68" customFormat="1" ht="14.1"/>
    <row r="55" spans="1:13" s="68" customFormat="1" ht="18">
      <c r="A55" s="123" t="s">
        <v>447</v>
      </c>
    </row>
    <row r="56" spans="1:13" s="68" customFormat="1" ht="57.75" customHeight="1">
      <c r="A56" s="104"/>
    </row>
    <row r="57" spans="1:13" s="68" customFormat="1" ht="14.1"/>
    <row r="58" spans="1:13" s="68" customFormat="1" ht="48">
      <c r="A58" s="542" t="s">
        <v>448</v>
      </c>
      <c r="B58" s="105" t="s">
        <v>191</v>
      </c>
      <c r="C58" s="105" t="s">
        <v>192</v>
      </c>
      <c r="D58" s="105" t="s">
        <v>193</v>
      </c>
      <c r="E58" s="105" t="s">
        <v>194</v>
      </c>
      <c r="F58" s="105" t="s">
        <v>197</v>
      </c>
      <c r="G58" s="105" t="s">
        <v>198</v>
      </c>
      <c r="H58" s="105" t="s">
        <v>199</v>
      </c>
      <c r="I58" s="105" t="s">
        <v>200</v>
      </c>
      <c r="J58" s="105" t="s">
        <v>202</v>
      </c>
      <c r="K58" s="105" t="s">
        <v>203</v>
      </c>
      <c r="L58" s="105" t="s">
        <v>204</v>
      </c>
      <c r="M58" s="105" t="s">
        <v>205</v>
      </c>
    </row>
    <row r="59" spans="1:13" s="68" customFormat="1" ht="24.75" customHeight="1">
      <c r="A59" s="542"/>
      <c r="B59" s="106">
        <v>0.63</v>
      </c>
      <c r="C59" s="106">
        <v>0.63</v>
      </c>
      <c r="D59" s="106">
        <v>0.63</v>
      </c>
      <c r="E59" s="106"/>
      <c r="F59" s="106"/>
      <c r="G59" s="106"/>
      <c r="H59" s="106"/>
      <c r="I59" s="106"/>
      <c r="J59" s="106"/>
      <c r="K59" s="106"/>
      <c r="L59" s="106"/>
      <c r="M59" s="106"/>
    </row>
    <row r="60" spans="1:13" s="68" customFormat="1" ht="24.75" customHeight="1">
      <c r="B60" s="75"/>
      <c r="C60" s="75"/>
      <c r="D60" s="75"/>
      <c r="E60" s="75"/>
      <c r="F60" s="75"/>
      <c r="G60" s="75"/>
    </row>
    <row r="61" spans="1:13" s="94" customFormat="1" ht="30" customHeight="1">
      <c r="A61" s="68"/>
      <c r="B61" s="68"/>
      <c r="C61" s="68"/>
      <c r="D61" s="68"/>
      <c r="E61" s="68"/>
      <c r="F61" s="68"/>
      <c r="G61" s="68"/>
      <c r="H61" s="68"/>
      <c r="I61" s="68"/>
    </row>
    <row r="62" spans="1:13" s="68" customFormat="1" thickBot="1"/>
    <row r="63" spans="1:13" s="68" customFormat="1" ht="63" customHeight="1" thickBot="1">
      <c r="A63" s="578" t="s">
        <v>449</v>
      </c>
      <c r="B63" s="213" t="s">
        <v>450</v>
      </c>
      <c r="C63" s="214"/>
      <c r="D63" s="577" t="s">
        <v>451</v>
      </c>
      <c r="E63" s="213" t="s">
        <v>450</v>
      </c>
      <c r="F63" s="214"/>
      <c r="G63" s="577" t="s">
        <v>452</v>
      </c>
      <c r="H63" s="213" t="s">
        <v>453</v>
      </c>
      <c r="I63" s="473"/>
      <c r="J63" s="473"/>
    </row>
    <row r="64" spans="1:13" s="68" customFormat="1" thickBot="1">
      <c r="A64" s="578"/>
      <c r="B64" s="213" t="s">
        <v>454</v>
      </c>
      <c r="C64" s="213" t="s">
        <v>455</v>
      </c>
      <c r="D64" s="577"/>
      <c r="E64" s="213" t="s">
        <v>454</v>
      </c>
      <c r="F64" s="213" t="s">
        <v>456</v>
      </c>
      <c r="G64" s="577"/>
      <c r="H64" s="213" t="s">
        <v>457</v>
      </c>
      <c r="I64" s="473"/>
      <c r="J64" s="473"/>
    </row>
    <row r="65" spans="1:10" s="68" customFormat="1" thickBot="1">
      <c r="A65" s="578"/>
      <c r="B65" s="213" t="s">
        <v>458</v>
      </c>
      <c r="C65" s="213" t="s">
        <v>459</v>
      </c>
      <c r="D65" s="577"/>
      <c r="E65" s="213" t="s">
        <v>458</v>
      </c>
      <c r="F65" s="213" t="s">
        <v>460</v>
      </c>
      <c r="G65" s="577"/>
      <c r="H65" s="213" t="s">
        <v>461</v>
      </c>
      <c r="I65" s="473"/>
      <c r="J65" s="473"/>
    </row>
    <row r="66" spans="1:10" s="68" customFormat="1" ht="66" customHeight="1" thickBot="1">
      <c r="A66" s="578"/>
      <c r="B66" s="213" t="s">
        <v>450</v>
      </c>
      <c r="C66" s="214"/>
      <c r="D66" s="577"/>
      <c r="E66" s="213" t="s">
        <v>450</v>
      </c>
      <c r="F66" s="213"/>
      <c r="G66" s="577"/>
      <c r="H66" s="213" t="s">
        <v>453</v>
      </c>
      <c r="I66" s="473"/>
      <c r="J66" s="473"/>
    </row>
    <row r="67" spans="1:10" s="68" customFormat="1" thickBot="1">
      <c r="A67" s="578"/>
      <c r="B67" s="213" t="s">
        <v>454</v>
      </c>
      <c r="C67" s="214"/>
      <c r="D67" s="577"/>
      <c r="E67" s="213" t="s">
        <v>454</v>
      </c>
      <c r="F67" s="213" t="s">
        <v>462</v>
      </c>
      <c r="G67" s="577"/>
      <c r="H67" s="213" t="s">
        <v>457</v>
      </c>
      <c r="I67" s="473"/>
      <c r="J67" s="473"/>
    </row>
    <row r="68" spans="1:10" s="68" customFormat="1" thickBot="1">
      <c r="A68" s="578"/>
      <c r="B68" s="213" t="s">
        <v>458</v>
      </c>
      <c r="C68" s="214"/>
      <c r="D68" s="577"/>
      <c r="E68" s="213" t="s">
        <v>458</v>
      </c>
      <c r="F68" s="213" t="s">
        <v>463</v>
      </c>
      <c r="G68" s="577"/>
      <c r="H68" s="213" t="s">
        <v>461</v>
      </c>
      <c r="I68" s="473"/>
      <c r="J68" s="473"/>
    </row>
    <row r="69" spans="1:10" s="68" customFormat="1" ht="14.1"/>
  </sheetData>
  <mergeCells count="90">
    <mergeCell ref="A63:A68"/>
    <mergeCell ref="D63:D68"/>
    <mergeCell ref="G63:G68"/>
    <mergeCell ref="I63:J63"/>
    <mergeCell ref="I64:J64"/>
    <mergeCell ref="I65:J65"/>
    <mergeCell ref="I66:J66"/>
    <mergeCell ref="I67:J67"/>
    <mergeCell ref="I68:J68"/>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A875DA0E-F8D9-2F40-8CF5-0EBC99C38A8E}"/>
    <hyperlink ref="J33" r:id="rId2" xr:uid="{CC50AE24-5868-47E4-86BE-5DEAB3ACE528}"/>
  </hyperlinks>
  <pageMargins left="0.7" right="0.7" top="0.75" bottom="0.75" header="0.3" footer="0.3"/>
  <pageSetup scale="17" orientation="portrait" horizontalDpi="0" verticalDpi="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67BDDCEC-0035-C648-A7B5-A18C8EFB354E}">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FD64-6C0A-474F-B891-C049A33DF72A}">
  <sheetPr>
    <tabColor theme="7" tint="0.39997558519241921"/>
  </sheetPr>
  <dimension ref="A1:L27"/>
  <sheetViews>
    <sheetView workbookViewId="0">
      <selection activeCell="M19" sqref="M19"/>
    </sheetView>
  </sheetViews>
  <sheetFormatPr defaultColWidth="11.42578125" defaultRowHeight="15"/>
  <sheetData>
    <row r="1" spans="1:12">
      <c r="A1" s="492"/>
      <c r="B1" s="493"/>
      <c r="C1" s="493"/>
      <c r="D1" s="493"/>
      <c r="E1" s="494"/>
      <c r="F1" s="501" t="s">
        <v>292</v>
      </c>
      <c r="G1" s="502"/>
      <c r="H1" s="502"/>
      <c r="I1" s="502"/>
      <c r="J1" s="502"/>
      <c r="K1" s="502"/>
      <c r="L1" s="215"/>
    </row>
    <row r="2" spans="1:12">
      <c r="A2" s="495"/>
      <c r="B2" s="496"/>
      <c r="C2" s="496"/>
      <c r="D2" s="496"/>
      <c r="E2" s="497"/>
      <c r="F2" s="503"/>
      <c r="G2" s="504"/>
      <c r="H2" s="504"/>
      <c r="I2" s="504"/>
      <c r="J2" s="504"/>
      <c r="K2" s="504"/>
      <c r="L2" s="215"/>
    </row>
    <row r="3" spans="1:12">
      <c r="A3" s="495"/>
      <c r="B3" s="496"/>
      <c r="C3" s="496"/>
      <c r="D3" s="496"/>
      <c r="E3" s="497"/>
      <c r="F3" s="501" t="s">
        <v>293</v>
      </c>
      <c r="G3" s="502"/>
      <c r="H3" s="502"/>
      <c r="I3" s="502"/>
      <c r="J3" s="502"/>
      <c r="K3" s="502"/>
      <c r="L3" s="215"/>
    </row>
    <row r="4" spans="1:12">
      <c r="A4" s="498"/>
      <c r="B4" s="499"/>
      <c r="C4" s="499"/>
      <c r="D4" s="499"/>
      <c r="E4" s="500"/>
      <c r="F4" s="503"/>
      <c r="G4" s="504"/>
      <c r="H4" s="504"/>
      <c r="I4" s="504"/>
      <c r="J4" s="504"/>
      <c r="K4" s="504"/>
      <c r="L4" s="215"/>
    </row>
    <row r="5" spans="1:12">
      <c r="A5" s="579" t="s">
        <v>294</v>
      </c>
      <c r="B5" s="580"/>
      <c r="C5" s="580"/>
      <c r="D5" s="580"/>
      <c r="E5" s="580"/>
      <c r="F5" s="580"/>
      <c r="G5" s="580"/>
      <c r="H5" s="580"/>
      <c r="I5" s="580"/>
      <c r="J5" s="580"/>
      <c r="K5" s="580"/>
      <c r="L5" s="581"/>
    </row>
    <row r="6" spans="1:12">
      <c r="A6" s="579" t="s">
        <v>295</v>
      </c>
      <c r="B6" s="580"/>
      <c r="C6" s="582"/>
      <c r="D6" s="509" t="s">
        <v>12</v>
      </c>
      <c r="E6" s="510"/>
      <c r="F6" s="510"/>
      <c r="G6" s="510"/>
      <c r="H6" s="511"/>
      <c r="I6" s="579" t="s">
        <v>296</v>
      </c>
      <c r="J6" s="582"/>
      <c r="K6" s="509" t="s">
        <v>37</v>
      </c>
      <c r="L6" s="511"/>
    </row>
    <row r="7" spans="1:12">
      <c r="A7" s="579" t="s">
        <v>297</v>
      </c>
      <c r="B7" s="580"/>
      <c r="C7" s="582"/>
      <c r="D7" s="509" t="s">
        <v>26</v>
      </c>
      <c r="E7" s="510"/>
      <c r="F7" s="510"/>
      <c r="G7" s="510"/>
      <c r="H7" s="511"/>
      <c r="I7" s="579" t="s">
        <v>98</v>
      </c>
      <c r="J7" s="582"/>
      <c r="K7" s="509" t="s">
        <v>15</v>
      </c>
      <c r="L7" s="511"/>
    </row>
    <row r="8" spans="1:12">
      <c r="A8" s="579" t="s">
        <v>298</v>
      </c>
      <c r="B8" s="580"/>
      <c r="C8" s="582"/>
      <c r="D8" s="509" t="s">
        <v>68</v>
      </c>
      <c r="E8" s="510"/>
      <c r="F8" s="510"/>
      <c r="G8" s="510"/>
      <c r="H8" s="511"/>
      <c r="I8" s="579" t="s">
        <v>299</v>
      </c>
      <c r="J8" s="582"/>
      <c r="K8" s="509" t="s">
        <v>69</v>
      </c>
      <c r="L8" s="511"/>
    </row>
    <row r="9" spans="1:12">
      <c r="A9" s="583" t="s">
        <v>300</v>
      </c>
      <c r="B9" s="584"/>
      <c r="C9" s="584"/>
      <c r="D9" s="584"/>
      <c r="E9" s="584"/>
      <c r="F9" s="584"/>
      <c r="G9" s="584"/>
      <c r="H9" s="584"/>
      <c r="I9" s="584"/>
      <c r="J9" s="584"/>
      <c r="K9" s="584"/>
      <c r="L9" s="585"/>
    </row>
    <row r="10" spans="1:12" ht="61.35" customHeight="1">
      <c r="A10" s="586" t="s">
        <v>220</v>
      </c>
      <c r="B10" s="586"/>
      <c r="C10" s="586"/>
      <c r="D10" s="586"/>
      <c r="E10" s="599" t="s">
        <v>484</v>
      </c>
      <c r="F10" s="599"/>
      <c r="G10" s="599"/>
      <c r="H10" s="599"/>
      <c r="I10" s="599"/>
      <c r="J10" s="599"/>
      <c r="K10" s="599"/>
      <c r="L10" s="599"/>
    </row>
    <row r="11" spans="1:12" ht="29.1" customHeight="1">
      <c r="A11" s="590" t="s">
        <v>302</v>
      </c>
      <c r="B11" s="591"/>
      <c r="C11" s="591"/>
      <c r="D11" s="581"/>
      <c r="E11" s="599" t="s">
        <v>474</v>
      </c>
      <c r="F11" s="599"/>
      <c r="G11" s="599"/>
      <c r="H11" s="599"/>
      <c r="I11" s="599"/>
      <c r="J11" s="599"/>
      <c r="K11" s="599"/>
      <c r="L11" s="599"/>
    </row>
    <row r="12" spans="1:12" ht="42" customHeight="1">
      <c r="A12" s="579" t="s">
        <v>303</v>
      </c>
      <c r="B12" s="580"/>
      <c r="C12" s="580"/>
      <c r="D12" s="582"/>
      <c r="E12" s="516" t="s">
        <v>485</v>
      </c>
      <c r="F12" s="517"/>
      <c r="G12" s="517"/>
      <c r="H12" s="517"/>
      <c r="I12" s="517"/>
      <c r="J12" s="517"/>
      <c r="K12" s="517"/>
      <c r="L12" s="518"/>
    </row>
    <row r="13" spans="1:12" ht="30" customHeight="1">
      <c r="A13" s="579" t="s">
        <v>305</v>
      </c>
      <c r="B13" s="580"/>
      <c r="C13" s="582"/>
      <c r="D13" s="509">
        <v>3969</v>
      </c>
      <c r="E13" s="510"/>
      <c r="F13" s="510"/>
      <c r="G13" s="510"/>
      <c r="H13" s="511"/>
      <c r="I13" s="579" t="s">
        <v>306</v>
      </c>
      <c r="J13" s="582"/>
      <c r="K13" s="509" t="s">
        <v>18</v>
      </c>
      <c r="L13" s="511"/>
    </row>
    <row r="14" spans="1:12">
      <c r="A14" s="579" t="s">
        <v>307</v>
      </c>
      <c r="B14" s="580"/>
      <c r="C14" s="580"/>
      <c r="D14" s="580"/>
      <c r="E14" s="580"/>
      <c r="F14" s="580"/>
      <c r="G14" s="580"/>
      <c r="H14" s="580"/>
      <c r="I14" s="580"/>
      <c r="J14" s="580"/>
      <c r="K14" s="580"/>
      <c r="L14" s="581"/>
    </row>
    <row r="15" spans="1:12">
      <c r="A15" s="579" t="s">
        <v>308</v>
      </c>
      <c r="B15" s="580"/>
      <c r="C15" s="582"/>
      <c r="D15" s="509" t="s">
        <v>19</v>
      </c>
      <c r="E15" s="510"/>
      <c r="F15" s="510"/>
      <c r="G15" s="510"/>
      <c r="H15" s="511"/>
      <c r="I15" s="579" t="s">
        <v>309</v>
      </c>
      <c r="J15" s="582"/>
      <c r="K15" s="509" t="s">
        <v>20</v>
      </c>
      <c r="L15" s="511"/>
    </row>
    <row r="16" spans="1:12">
      <c r="A16" s="579" t="s">
        <v>310</v>
      </c>
      <c r="B16" s="580"/>
      <c r="C16" s="582"/>
      <c r="D16" s="600">
        <v>0.3</v>
      </c>
      <c r="E16" s="601"/>
      <c r="F16" s="601"/>
      <c r="G16" s="601"/>
      <c r="H16" s="602"/>
      <c r="I16" s="579" t="s">
        <v>236</v>
      </c>
      <c r="J16" s="582"/>
      <c r="K16" s="509" t="s">
        <v>471</v>
      </c>
      <c r="L16" s="511"/>
    </row>
    <row r="17" spans="1:12">
      <c r="A17" s="579" t="s">
        <v>311</v>
      </c>
      <c r="B17" s="580"/>
      <c r="C17" s="582"/>
      <c r="D17" s="509" t="s">
        <v>486</v>
      </c>
      <c r="E17" s="510"/>
      <c r="F17" s="510"/>
      <c r="G17" s="510"/>
      <c r="H17" s="511"/>
      <c r="I17" s="519"/>
      <c r="J17" s="520"/>
      <c r="K17" s="520"/>
      <c r="L17" s="521"/>
    </row>
    <row r="18" spans="1:12">
      <c r="A18" s="297" t="s">
        <v>312</v>
      </c>
      <c r="B18" s="297" t="s">
        <v>313</v>
      </c>
      <c r="C18" s="579" t="s">
        <v>314</v>
      </c>
      <c r="D18" s="580"/>
      <c r="E18" s="580"/>
      <c r="F18" s="580"/>
      <c r="G18" s="582"/>
      <c r="H18" s="579" t="s">
        <v>315</v>
      </c>
      <c r="I18" s="582"/>
      <c r="J18" s="579" t="s">
        <v>316</v>
      </c>
      <c r="K18" s="582"/>
      <c r="L18" s="297" t="s">
        <v>317</v>
      </c>
    </row>
    <row r="19" spans="1:12" ht="149.1" customHeight="1">
      <c r="A19" s="217">
        <v>1</v>
      </c>
      <c r="B19" s="218" t="s">
        <v>487</v>
      </c>
      <c r="C19" s="509" t="s">
        <v>488</v>
      </c>
      <c r="D19" s="510"/>
      <c r="E19" s="510"/>
      <c r="F19" s="510"/>
      <c r="G19" s="511"/>
      <c r="H19" s="509" t="s">
        <v>489</v>
      </c>
      <c r="I19" s="511"/>
      <c r="J19" s="519" t="s">
        <v>34</v>
      </c>
      <c r="K19" s="521"/>
      <c r="L19" s="218" t="s">
        <v>490</v>
      </c>
    </row>
    <row r="20" spans="1:12" ht="128.1" customHeight="1">
      <c r="A20" s="217">
        <v>2</v>
      </c>
      <c r="B20" s="218" t="s">
        <v>487</v>
      </c>
      <c r="C20" s="509" t="s">
        <v>491</v>
      </c>
      <c r="D20" s="510"/>
      <c r="E20" s="510"/>
      <c r="F20" s="510"/>
      <c r="G20" s="511"/>
      <c r="H20" s="509" t="s">
        <v>492</v>
      </c>
      <c r="I20" s="511"/>
      <c r="J20" s="519" t="s">
        <v>34</v>
      </c>
      <c r="K20" s="521"/>
      <c r="L20" s="218" t="s">
        <v>490</v>
      </c>
    </row>
    <row r="21" spans="1:12" ht="42">
      <c r="A21" s="297" t="s">
        <v>312</v>
      </c>
      <c r="B21" s="579" t="s">
        <v>322</v>
      </c>
      <c r="C21" s="580"/>
      <c r="D21" s="580"/>
      <c r="E21" s="580"/>
      <c r="F21" s="580"/>
      <c r="G21" s="580"/>
      <c r="H21" s="580"/>
      <c r="I21" s="580"/>
      <c r="J21" s="580"/>
      <c r="K21" s="582"/>
      <c r="L21" s="297" t="s">
        <v>323</v>
      </c>
    </row>
    <row r="22" spans="1:12" ht="39" customHeight="1">
      <c r="A22" s="217">
        <v>1</v>
      </c>
      <c r="B22" s="509" t="s">
        <v>493</v>
      </c>
      <c r="C22" s="510"/>
      <c r="D22" s="510"/>
      <c r="E22" s="510"/>
      <c r="F22" s="510"/>
      <c r="G22" s="510"/>
      <c r="H22" s="510"/>
      <c r="I22" s="510"/>
      <c r="J22" s="510"/>
      <c r="K22" s="511"/>
      <c r="L22" s="218" t="s">
        <v>34</v>
      </c>
    </row>
    <row r="23" spans="1:12">
      <c r="A23" s="579" t="s">
        <v>325</v>
      </c>
      <c r="B23" s="580"/>
      <c r="C23" s="580"/>
      <c r="D23" s="580"/>
      <c r="E23" s="580"/>
      <c r="F23" s="584"/>
      <c r="G23" s="584"/>
      <c r="H23" s="580"/>
      <c r="I23" s="584"/>
      <c r="J23" s="584"/>
      <c r="K23" s="580"/>
      <c r="L23" s="598"/>
    </row>
    <row r="24" spans="1:12">
      <c r="A24" s="579" t="s">
        <v>326</v>
      </c>
      <c r="B24" s="580"/>
      <c r="C24" s="582"/>
      <c r="D24" s="509">
        <v>10</v>
      </c>
      <c r="E24" s="510"/>
      <c r="F24" s="586" t="s">
        <v>327</v>
      </c>
      <c r="G24" s="586"/>
      <c r="H24" s="230">
        <v>2024</v>
      </c>
      <c r="I24" s="586" t="s">
        <v>328</v>
      </c>
      <c r="J24" s="586"/>
      <c r="K24" s="216"/>
      <c r="L24" s="218" t="s">
        <v>321</v>
      </c>
    </row>
    <row r="25" spans="1:12" ht="39" customHeight="1">
      <c r="A25" s="579" t="s">
        <v>330</v>
      </c>
      <c r="B25" s="580"/>
      <c r="C25" s="582"/>
      <c r="D25" s="509" t="s">
        <v>494</v>
      </c>
      <c r="E25" s="510"/>
      <c r="F25" s="527"/>
      <c r="G25" s="527"/>
      <c r="H25" s="510"/>
      <c r="I25" s="527"/>
      <c r="J25" s="527"/>
      <c r="K25" s="510"/>
      <c r="L25" s="528"/>
    </row>
    <row r="26" spans="1:12" ht="64.349999999999994" customHeight="1">
      <c r="A26" s="579" t="s">
        <v>332</v>
      </c>
      <c r="B26" s="580"/>
      <c r="C26" s="582"/>
      <c r="D26" s="519" t="s">
        <v>495</v>
      </c>
      <c r="E26" s="520"/>
      <c r="F26" s="520"/>
      <c r="G26" s="520"/>
      <c r="H26" s="520"/>
      <c r="I26" s="520"/>
      <c r="J26" s="520"/>
      <c r="K26" s="520"/>
      <c r="L26" s="521"/>
    </row>
    <row r="27" spans="1:12" ht="137.1" customHeight="1">
      <c r="A27" s="579" t="s">
        <v>333</v>
      </c>
      <c r="B27" s="580"/>
      <c r="C27" s="582"/>
      <c r="D27" s="519" t="s">
        <v>496</v>
      </c>
      <c r="E27" s="520"/>
      <c r="F27" s="520"/>
      <c r="G27" s="520"/>
      <c r="H27" s="520"/>
      <c r="I27" s="520"/>
      <c r="J27" s="520"/>
      <c r="K27" s="520"/>
      <c r="L27" s="521"/>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9"/>
  <sheetViews>
    <sheetView showGridLines="0" topLeftCell="E1" zoomScale="70" zoomScaleNormal="70" workbookViewId="0">
      <selection activeCell="I6" sqref="I6"/>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0" customFormat="1" ht="32.25" customHeight="1" thickBot="1">
      <c r="A1" s="468"/>
      <c r="B1" s="445" t="s">
        <v>182</v>
      </c>
      <c r="C1" s="446"/>
      <c r="D1" s="446"/>
      <c r="E1" s="446"/>
      <c r="F1" s="446"/>
      <c r="G1" s="446"/>
      <c r="H1" s="446"/>
      <c r="I1" s="447"/>
      <c r="J1" s="442" t="s">
        <v>183</v>
      </c>
      <c r="K1" s="443"/>
      <c r="L1" s="444"/>
    </row>
    <row r="2" spans="1:15" s="150" customFormat="1" ht="30.75" customHeight="1" thickBot="1">
      <c r="A2" s="469"/>
      <c r="B2" s="448" t="s">
        <v>184</v>
      </c>
      <c r="C2" s="449"/>
      <c r="D2" s="449"/>
      <c r="E2" s="449"/>
      <c r="F2" s="449"/>
      <c r="G2" s="449"/>
      <c r="H2" s="449"/>
      <c r="I2" s="450"/>
      <c r="J2" s="442" t="s">
        <v>185</v>
      </c>
      <c r="K2" s="443"/>
      <c r="L2" s="444"/>
    </row>
    <row r="3" spans="1:15" s="150" customFormat="1" ht="24" customHeight="1" thickBot="1">
      <c r="A3" s="469"/>
      <c r="B3" s="448" t="s">
        <v>186</v>
      </c>
      <c r="C3" s="449"/>
      <c r="D3" s="449"/>
      <c r="E3" s="449"/>
      <c r="F3" s="449"/>
      <c r="G3" s="449"/>
      <c r="H3" s="449"/>
      <c r="I3" s="450"/>
      <c r="J3" s="442" t="s">
        <v>187</v>
      </c>
      <c r="K3" s="443"/>
      <c r="L3" s="444"/>
    </row>
    <row r="4" spans="1:15" s="150" customFormat="1" ht="21.75" customHeight="1" thickBot="1">
      <c r="A4" s="470"/>
      <c r="B4" s="451" t="s">
        <v>497</v>
      </c>
      <c r="C4" s="452"/>
      <c r="D4" s="452"/>
      <c r="E4" s="452"/>
      <c r="F4" s="452"/>
      <c r="G4" s="452"/>
      <c r="H4" s="452"/>
      <c r="I4" s="453"/>
      <c r="J4" s="442" t="s">
        <v>189</v>
      </c>
      <c r="K4" s="443"/>
      <c r="L4" s="444"/>
    </row>
    <row r="5" spans="1:15" s="150" customFormat="1" ht="21.75" customHeight="1" thickBot="1">
      <c r="A5" s="151"/>
      <c r="B5" s="152"/>
      <c r="C5" s="152"/>
      <c r="D5" s="152"/>
      <c r="E5" s="152"/>
      <c r="F5" s="152"/>
      <c r="G5" s="152"/>
      <c r="H5" s="152"/>
      <c r="I5" s="152"/>
      <c r="J5" s="152"/>
      <c r="K5" s="152"/>
      <c r="L5" s="152"/>
      <c r="M5" s="153"/>
      <c r="N5" s="153"/>
      <c r="O5" s="153"/>
    </row>
    <row r="6" spans="1:15" s="150" customFormat="1" ht="21.75" customHeight="1" thickBot="1">
      <c r="A6" s="627" t="s">
        <v>190</v>
      </c>
      <c r="B6" s="209" t="s">
        <v>191</v>
      </c>
      <c r="C6" s="188"/>
      <c r="D6" s="209" t="s">
        <v>192</v>
      </c>
      <c r="E6" s="189"/>
      <c r="F6" s="209" t="s">
        <v>193</v>
      </c>
      <c r="G6" s="306">
        <v>45719</v>
      </c>
      <c r="H6" s="209" t="s">
        <v>194</v>
      </c>
      <c r="I6" s="190"/>
      <c r="J6" s="628" t="s">
        <v>195</v>
      </c>
      <c r="K6" s="208" t="s">
        <v>196</v>
      </c>
      <c r="L6" s="154" t="s">
        <v>498</v>
      </c>
      <c r="M6" s="626"/>
      <c r="N6" s="626"/>
      <c r="O6" s="626"/>
    </row>
    <row r="7" spans="1:15" s="150" customFormat="1" ht="21.75" customHeight="1" thickBot="1">
      <c r="A7" s="627"/>
      <c r="B7" s="210" t="s">
        <v>197</v>
      </c>
      <c r="C7" s="191"/>
      <c r="D7" s="209" t="s">
        <v>198</v>
      </c>
      <c r="E7" s="192"/>
      <c r="F7" s="209" t="s">
        <v>199</v>
      </c>
      <c r="G7" s="192"/>
      <c r="H7" s="209" t="s">
        <v>200</v>
      </c>
      <c r="I7" s="190"/>
      <c r="J7" s="628"/>
      <c r="K7" s="208" t="s">
        <v>201</v>
      </c>
      <c r="L7" s="154"/>
      <c r="M7" s="626"/>
      <c r="N7" s="626"/>
      <c r="O7" s="626"/>
    </row>
    <row r="8" spans="1:15" s="150" customFormat="1" ht="21.75" customHeight="1" thickBot="1">
      <c r="A8" s="627"/>
      <c r="B8" s="209" t="s">
        <v>202</v>
      </c>
      <c r="C8" s="188"/>
      <c r="D8" s="209" t="s">
        <v>203</v>
      </c>
      <c r="E8" s="192"/>
      <c r="F8" s="209" t="s">
        <v>204</v>
      </c>
      <c r="G8" s="192"/>
      <c r="H8" s="209" t="s">
        <v>205</v>
      </c>
      <c r="I8" s="190"/>
      <c r="J8" s="628"/>
      <c r="K8" s="208" t="s">
        <v>206</v>
      </c>
      <c r="L8" s="154"/>
      <c r="M8" s="626"/>
      <c r="N8" s="626"/>
      <c r="O8" s="626"/>
    </row>
    <row r="9" spans="1:15" s="150" customFormat="1" ht="21.75" customHeight="1">
      <c r="A9" s="151"/>
      <c r="B9" s="152"/>
      <c r="C9" s="152"/>
      <c r="D9" s="152"/>
      <c r="E9" s="152"/>
      <c r="F9" s="152"/>
      <c r="G9" s="152"/>
      <c r="H9" s="152"/>
      <c r="I9" s="152"/>
      <c r="J9" s="152"/>
      <c r="K9" s="152"/>
      <c r="L9" s="152"/>
      <c r="M9" s="153"/>
      <c r="N9" s="153"/>
      <c r="O9" s="153"/>
    </row>
    <row r="10" spans="1:15" ht="15" customHeight="1">
      <c r="A10" s="71"/>
      <c r="B10" s="72"/>
      <c r="C10" s="72"/>
      <c r="D10" s="74"/>
      <c r="E10" s="73"/>
      <c r="F10" s="73"/>
      <c r="G10" s="294"/>
      <c r="H10" s="294"/>
      <c r="I10" s="75"/>
      <c r="J10" s="75"/>
      <c r="K10" s="72"/>
      <c r="L10" s="72"/>
      <c r="M10" s="72"/>
      <c r="N10" s="72"/>
      <c r="O10" s="72"/>
    </row>
    <row r="11" spans="1:15" ht="16.5" customHeight="1" thickBot="1">
      <c r="A11" s="147"/>
      <c r="B11" s="148"/>
      <c r="C11" s="148"/>
      <c r="D11" s="148"/>
      <c r="E11" s="148"/>
      <c r="F11" s="148"/>
      <c r="G11" s="148"/>
      <c r="H11" s="148"/>
      <c r="I11" s="148"/>
      <c r="J11" s="148"/>
      <c r="K11" s="148"/>
      <c r="L11" s="148"/>
      <c r="M11" s="148"/>
    </row>
    <row r="12" spans="1:15" ht="32.1" customHeight="1" thickBot="1">
      <c r="A12" s="614" t="s">
        <v>499</v>
      </c>
      <c r="B12" s="615"/>
      <c r="C12" s="615"/>
      <c r="D12" s="615"/>
      <c r="E12" s="615"/>
      <c r="F12" s="615"/>
      <c r="G12" s="615"/>
      <c r="H12" s="615"/>
      <c r="I12" s="615"/>
      <c r="J12" s="615"/>
      <c r="K12" s="615"/>
      <c r="L12" s="616"/>
    </row>
    <row r="13" spans="1:15" ht="32.1" customHeight="1" thickBot="1">
      <c r="A13" s="624" t="s">
        <v>500</v>
      </c>
      <c r="B13" s="606" t="s">
        <v>301</v>
      </c>
      <c r="C13" s="608" t="s">
        <v>212</v>
      </c>
      <c r="D13" s="603" t="s">
        <v>239</v>
      </c>
      <c r="E13" s="604"/>
      <c r="F13" s="605"/>
      <c r="G13" s="603" t="s">
        <v>250</v>
      </c>
      <c r="H13" s="604"/>
      <c r="I13" s="605"/>
      <c r="J13" s="454" t="s">
        <v>255</v>
      </c>
      <c r="K13" s="455"/>
      <c r="L13" s="456"/>
    </row>
    <row r="14" spans="1:15" ht="32.1" customHeight="1" thickBot="1">
      <c r="A14" s="625"/>
      <c r="B14" s="607"/>
      <c r="C14" s="609"/>
      <c r="D14" s="177" t="s">
        <v>227</v>
      </c>
      <c r="E14" s="175" t="s">
        <v>228</v>
      </c>
      <c r="F14" s="320" t="s">
        <v>501</v>
      </c>
      <c r="G14" s="177" t="s">
        <v>227</v>
      </c>
      <c r="H14" s="175" t="s">
        <v>228</v>
      </c>
      <c r="I14" s="176" t="s">
        <v>501</v>
      </c>
      <c r="J14" s="177" t="s">
        <v>227</v>
      </c>
      <c r="K14" s="175" t="s">
        <v>228</v>
      </c>
      <c r="L14" s="176" t="s">
        <v>501</v>
      </c>
    </row>
    <row r="15" spans="1:15" ht="54" customHeight="1">
      <c r="A15" s="623" t="s">
        <v>502</v>
      </c>
      <c r="B15" s="246" t="s">
        <v>503</v>
      </c>
      <c r="C15" s="621" t="s">
        <v>504</v>
      </c>
      <c r="D15" s="317">
        <v>144275000</v>
      </c>
      <c r="E15" s="318" t="s">
        <v>336</v>
      </c>
      <c r="F15" s="620">
        <v>4</v>
      </c>
      <c r="G15" s="315">
        <v>276875000</v>
      </c>
      <c r="H15" s="225">
        <v>1200600</v>
      </c>
      <c r="I15" s="620">
        <v>4</v>
      </c>
      <c r="J15" s="178"/>
      <c r="K15" s="173"/>
      <c r="L15" s="174"/>
    </row>
    <row r="16" spans="1:15" ht="52.35" customHeight="1">
      <c r="A16" s="611"/>
      <c r="B16" s="248" t="s">
        <v>505</v>
      </c>
      <c r="C16" s="622"/>
      <c r="D16" s="247" t="s">
        <v>336</v>
      </c>
      <c r="E16" s="319" t="s">
        <v>336</v>
      </c>
      <c r="F16" s="620"/>
      <c r="G16" s="315">
        <v>84735000</v>
      </c>
      <c r="H16" s="225">
        <v>0</v>
      </c>
      <c r="I16" s="620"/>
      <c r="J16" s="178"/>
      <c r="K16" s="173"/>
      <c r="L16" s="174"/>
    </row>
    <row r="17" spans="1:13" ht="63" customHeight="1">
      <c r="A17" s="610" t="s">
        <v>506</v>
      </c>
      <c r="B17" s="250" t="s">
        <v>507</v>
      </c>
      <c r="C17" s="612" t="s">
        <v>508</v>
      </c>
      <c r="D17" s="251">
        <v>72875000</v>
      </c>
      <c r="E17" s="225"/>
      <c r="F17" s="620">
        <v>1</v>
      </c>
      <c r="G17" s="224">
        <v>180454000</v>
      </c>
      <c r="H17" s="225">
        <v>782100</v>
      </c>
      <c r="I17" s="620">
        <v>1</v>
      </c>
      <c r="J17" s="178"/>
      <c r="K17" s="173"/>
      <c r="L17" s="174"/>
    </row>
    <row r="18" spans="1:13" ht="61.35" customHeight="1">
      <c r="A18" s="611"/>
      <c r="B18" s="252" t="s">
        <v>509</v>
      </c>
      <c r="C18" s="613"/>
      <c r="D18" s="251">
        <v>71400000</v>
      </c>
      <c r="E18" s="225"/>
      <c r="F18" s="620"/>
      <c r="G18" s="224">
        <v>333069248</v>
      </c>
      <c r="H18" s="225">
        <v>238000</v>
      </c>
      <c r="I18" s="620"/>
      <c r="J18" s="178"/>
      <c r="K18" s="173"/>
      <c r="L18" s="174"/>
    </row>
    <row r="19" spans="1:13" ht="31.5" customHeight="1">
      <c r="A19" s="223"/>
      <c r="B19" s="172"/>
      <c r="C19" s="316"/>
      <c r="D19" s="315"/>
      <c r="E19" s="225"/>
      <c r="F19" s="226"/>
      <c r="G19" s="178"/>
      <c r="H19" s="173"/>
      <c r="I19" s="174"/>
      <c r="J19" s="178"/>
      <c r="K19" s="173"/>
      <c r="L19" s="174"/>
    </row>
    <row r="20" spans="1:13" ht="32.1" customHeight="1">
      <c r="A20" s="168"/>
      <c r="B20" s="167"/>
      <c r="C20" s="249"/>
      <c r="D20" s="179"/>
      <c r="E20" s="87"/>
      <c r="F20" s="88"/>
      <c r="G20" s="179"/>
      <c r="H20" s="87"/>
      <c r="I20" s="88"/>
      <c r="J20" s="179"/>
      <c r="K20" s="87"/>
      <c r="L20" s="88"/>
    </row>
    <row r="21" spans="1:13" ht="32.1" customHeight="1">
      <c r="A21" s="168"/>
      <c r="B21" s="167"/>
      <c r="C21" s="182"/>
      <c r="D21" s="179"/>
      <c r="E21" s="87"/>
      <c r="F21" s="88"/>
      <c r="G21" s="179"/>
      <c r="H21" s="87"/>
      <c r="I21" s="88"/>
      <c r="J21" s="179"/>
      <c r="K21" s="87"/>
      <c r="L21" s="88"/>
    </row>
    <row r="22" spans="1:13" ht="32.1" customHeight="1" thickBot="1">
      <c r="A22" s="169"/>
      <c r="B22" s="170"/>
      <c r="C22" s="183"/>
      <c r="D22" s="180"/>
      <c r="E22" s="90"/>
      <c r="F22" s="93"/>
      <c r="G22" s="180"/>
      <c r="H22" s="90"/>
      <c r="I22" s="93"/>
      <c r="J22" s="180"/>
      <c r="K22" s="90"/>
      <c r="L22" s="93"/>
    </row>
    <row r="23" spans="1:13" s="91" customFormat="1" ht="16.5" customHeight="1">
      <c r="M23" s="68"/>
    </row>
    <row r="24" spans="1:13" ht="15" thickBot="1"/>
    <row r="25" spans="1:13" ht="35.1" customHeight="1" thickBot="1">
      <c r="A25" s="614" t="s">
        <v>510</v>
      </c>
      <c r="B25" s="615"/>
      <c r="C25" s="615"/>
      <c r="D25" s="615"/>
      <c r="E25" s="615"/>
      <c r="F25" s="615"/>
      <c r="G25" s="615"/>
      <c r="H25" s="615"/>
      <c r="I25" s="615"/>
      <c r="J25" s="615"/>
      <c r="K25" s="615"/>
      <c r="L25" s="616"/>
    </row>
    <row r="26" spans="1:13" ht="35.1" customHeight="1">
      <c r="A26" s="624" t="s">
        <v>500</v>
      </c>
      <c r="B26" s="606" t="s">
        <v>301</v>
      </c>
      <c r="C26" s="608" t="s">
        <v>212</v>
      </c>
      <c r="D26" s="603" t="s">
        <v>259</v>
      </c>
      <c r="E26" s="604"/>
      <c r="F26" s="605"/>
      <c r="G26" s="603" t="s">
        <v>260</v>
      </c>
      <c r="H26" s="604"/>
      <c r="I26" s="605"/>
      <c r="J26" s="603" t="s">
        <v>261</v>
      </c>
      <c r="K26" s="604"/>
      <c r="L26" s="605"/>
    </row>
    <row r="27" spans="1:13" ht="35.1" customHeight="1" thickBot="1">
      <c r="A27" s="625"/>
      <c r="B27" s="607"/>
      <c r="C27" s="609"/>
      <c r="D27" s="177" t="s">
        <v>227</v>
      </c>
      <c r="E27" s="175" t="s">
        <v>228</v>
      </c>
      <c r="F27" s="176" t="s">
        <v>501</v>
      </c>
      <c r="G27" s="177" t="s">
        <v>227</v>
      </c>
      <c r="H27" s="175" t="s">
        <v>228</v>
      </c>
      <c r="I27" s="176" t="s">
        <v>501</v>
      </c>
      <c r="J27" s="177" t="s">
        <v>227</v>
      </c>
      <c r="K27" s="175" t="s">
        <v>228</v>
      </c>
      <c r="L27" s="176" t="s">
        <v>501</v>
      </c>
    </row>
    <row r="28" spans="1:13" ht="35.1" customHeight="1">
      <c r="A28" s="171"/>
      <c r="B28" s="172"/>
      <c r="C28" s="181" t="s">
        <v>504</v>
      </c>
      <c r="D28" s="178"/>
      <c r="E28" s="173"/>
      <c r="F28" s="174"/>
      <c r="G28" s="178"/>
      <c r="H28" s="173"/>
      <c r="I28" s="174"/>
      <c r="J28" s="178"/>
      <c r="K28" s="173"/>
      <c r="L28" s="174"/>
    </row>
    <row r="29" spans="1:13" ht="35.1" customHeight="1">
      <c r="A29" s="168"/>
      <c r="B29" s="167"/>
      <c r="C29" s="182" t="s">
        <v>508</v>
      </c>
      <c r="D29" s="179"/>
      <c r="E29" s="87"/>
      <c r="F29" s="88"/>
      <c r="G29" s="179"/>
      <c r="H29" s="87"/>
      <c r="I29" s="88"/>
      <c r="J29" s="179"/>
      <c r="K29" s="87"/>
      <c r="L29" s="88"/>
    </row>
    <row r="30" spans="1:13" ht="35.1" customHeight="1">
      <c r="A30" s="168"/>
      <c r="B30" s="167"/>
      <c r="C30" s="182" t="s">
        <v>511</v>
      </c>
      <c r="D30" s="179"/>
      <c r="E30" s="87"/>
      <c r="F30" s="88"/>
      <c r="G30" s="179"/>
      <c r="H30" s="87"/>
      <c r="I30" s="88"/>
      <c r="J30" s="179"/>
      <c r="K30" s="87"/>
      <c r="L30" s="88"/>
    </row>
    <row r="31" spans="1:13" ht="35.1" customHeight="1" thickBot="1">
      <c r="A31" s="169"/>
      <c r="B31" s="170"/>
      <c r="C31" s="183" t="s">
        <v>512</v>
      </c>
      <c r="D31" s="180"/>
      <c r="E31" s="90"/>
      <c r="F31" s="93"/>
      <c r="G31" s="180"/>
      <c r="H31" s="90"/>
      <c r="I31" s="93"/>
      <c r="J31" s="180"/>
      <c r="K31" s="90"/>
      <c r="L31" s="93"/>
    </row>
    <row r="33" spans="1:12" ht="15" thickBot="1"/>
    <row r="34" spans="1:12" ht="35.1" customHeight="1" thickBot="1">
      <c r="A34" s="617" t="s">
        <v>513</v>
      </c>
      <c r="B34" s="618"/>
      <c r="C34" s="618"/>
      <c r="D34" s="618"/>
      <c r="E34" s="618"/>
      <c r="F34" s="618"/>
      <c r="G34" s="618"/>
      <c r="H34" s="618"/>
      <c r="I34" s="618"/>
      <c r="J34" s="618"/>
      <c r="K34" s="618"/>
      <c r="L34" s="619"/>
    </row>
    <row r="35" spans="1:12" ht="35.1" customHeight="1">
      <c r="A35" s="624" t="s">
        <v>500</v>
      </c>
      <c r="B35" s="606" t="s">
        <v>301</v>
      </c>
      <c r="C35" s="608" t="s">
        <v>212</v>
      </c>
      <c r="D35" s="603" t="s">
        <v>262</v>
      </c>
      <c r="E35" s="604"/>
      <c r="F35" s="605"/>
      <c r="G35" s="603" t="s">
        <v>263</v>
      </c>
      <c r="H35" s="604"/>
      <c r="I35" s="605"/>
      <c r="J35" s="603" t="s">
        <v>264</v>
      </c>
      <c r="K35" s="604"/>
      <c r="L35" s="605"/>
    </row>
    <row r="36" spans="1:12" ht="35.1" customHeight="1" thickBot="1">
      <c r="A36" s="625"/>
      <c r="B36" s="607"/>
      <c r="C36" s="609"/>
      <c r="D36" s="177" t="s">
        <v>227</v>
      </c>
      <c r="E36" s="175" t="s">
        <v>228</v>
      </c>
      <c r="F36" s="176" t="s">
        <v>501</v>
      </c>
      <c r="G36" s="177" t="s">
        <v>227</v>
      </c>
      <c r="H36" s="175" t="s">
        <v>228</v>
      </c>
      <c r="I36" s="176" t="s">
        <v>501</v>
      </c>
      <c r="J36" s="177" t="s">
        <v>227</v>
      </c>
      <c r="K36" s="175" t="s">
        <v>228</v>
      </c>
      <c r="L36" s="176" t="s">
        <v>501</v>
      </c>
    </row>
    <row r="37" spans="1:12" ht="35.1" customHeight="1">
      <c r="A37" s="171"/>
      <c r="B37" s="172"/>
      <c r="C37" s="181" t="s">
        <v>504</v>
      </c>
      <c r="D37" s="178"/>
      <c r="E37" s="173"/>
      <c r="F37" s="174"/>
      <c r="G37" s="178"/>
      <c r="H37" s="173"/>
      <c r="I37" s="174"/>
      <c r="J37" s="178"/>
      <c r="K37" s="173"/>
      <c r="L37" s="174"/>
    </row>
    <row r="38" spans="1:12" ht="35.1" customHeight="1">
      <c r="A38" s="168"/>
      <c r="B38" s="167"/>
      <c r="C38" s="182" t="s">
        <v>508</v>
      </c>
      <c r="D38" s="179"/>
      <c r="E38" s="87"/>
      <c r="F38" s="88"/>
      <c r="G38" s="179"/>
      <c r="H38" s="87"/>
      <c r="I38" s="88"/>
      <c r="J38" s="179"/>
      <c r="K38" s="87"/>
      <c r="L38" s="88"/>
    </row>
    <row r="39" spans="1:12" ht="35.1" customHeight="1">
      <c r="A39" s="168"/>
      <c r="B39" s="167"/>
      <c r="C39" s="182" t="s">
        <v>511</v>
      </c>
      <c r="D39" s="179"/>
      <c r="E39" s="87"/>
      <c r="F39" s="88"/>
      <c r="G39" s="179"/>
      <c r="H39" s="87"/>
      <c r="I39" s="88"/>
      <c r="J39" s="179"/>
      <c r="K39" s="87"/>
      <c r="L39" s="88"/>
    </row>
    <row r="40" spans="1:12" ht="35.1" customHeight="1" thickBot="1">
      <c r="A40" s="169"/>
      <c r="B40" s="170"/>
      <c r="C40" s="183" t="s">
        <v>512</v>
      </c>
      <c r="D40" s="180"/>
      <c r="E40" s="90"/>
      <c r="F40" s="93"/>
      <c r="G40" s="180"/>
      <c r="H40" s="90"/>
      <c r="I40" s="93"/>
      <c r="J40" s="180"/>
      <c r="K40" s="90"/>
      <c r="L40" s="93"/>
    </row>
    <row r="42" spans="1:12" ht="15" thickBot="1"/>
    <row r="43" spans="1:12" ht="35.1" customHeight="1" thickBot="1">
      <c r="A43" s="617" t="s">
        <v>514</v>
      </c>
      <c r="B43" s="618"/>
      <c r="C43" s="618"/>
      <c r="D43" s="618"/>
      <c r="E43" s="618"/>
      <c r="F43" s="618"/>
      <c r="G43" s="618"/>
      <c r="H43" s="618"/>
      <c r="I43" s="618"/>
      <c r="J43" s="618"/>
      <c r="K43" s="618"/>
      <c r="L43" s="619"/>
    </row>
    <row r="44" spans="1:12" ht="35.1" customHeight="1">
      <c r="A44" s="624" t="s">
        <v>500</v>
      </c>
      <c r="B44" s="606" t="s">
        <v>301</v>
      </c>
      <c r="C44" s="608" t="s">
        <v>212</v>
      </c>
      <c r="D44" s="603" t="s">
        <v>265</v>
      </c>
      <c r="E44" s="604"/>
      <c r="F44" s="605"/>
      <c r="G44" s="603" t="s">
        <v>515</v>
      </c>
      <c r="H44" s="604"/>
      <c r="I44" s="605"/>
      <c r="J44" s="603" t="s">
        <v>267</v>
      </c>
      <c r="K44" s="604"/>
      <c r="L44" s="605"/>
    </row>
    <row r="45" spans="1:12" ht="35.1" customHeight="1" thickBot="1">
      <c r="A45" s="625"/>
      <c r="B45" s="607"/>
      <c r="C45" s="609"/>
      <c r="D45" s="177" t="s">
        <v>227</v>
      </c>
      <c r="E45" s="175" t="s">
        <v>228</v>
      </c>
      <c r="F45" s="176" t="s">
        <v>501</v>
      </c>
      <c r="G45" s="177" t="s">
        <v>227</v>
      </c>
      <c r="H45" s="175" t="s">
        <v>228</v>
      </c>
      <c r="I45" s="176" t="s">
        <v>501</v>
      </c>
      <c r="J45" s="177" t="s">
        <v>227</v>
      </c>
      <c r="K45" s="175" t="s">
        <v>228</v>
      </c>
      <c r="L45" s="176" t="s">
        <v>501</v>
      </c>
    </row>
    <row r="46" spans="1:12" ht="35.1" customHeight="1">
      <c r="A46" s="171"/>
      <c r="B46" s="172"/>
      <c r="C46" s="181" t="s">
        <v>504</v>
      </c>
      <c r="D46" s="178"/>
      <c r="E46" s="173"/>
      <c r="F46" s="174"/>
      <c r="G46" s="178"/>
      <c r="H46" s="173"/>
      <c r="I46" s="174"/>
      <c r="J46" s="178"/>
      <c r="K46" s="173"/>
      <c r="L46" s="174"/>
    </row>
    <row r="47" spans="1:12" ht="35.1" customHeight="1">
      <c r="A47" s="168"/>
      <c r="B47" s="167"/>
      <c r="C47" s="182" t="s">
        <v>508</v>
      </c>
      <c r="D47" s="179"/>
      <c r="E47" s="87"/>
      <c r="F47" s="88"/>
      <c r="G47" s="179"/>
      <c r="H47" s="87"/>
      <c r="I47" s="88"/>
      <c r="J47" s="179"/>
      <c r="K47" s="87"/>
      <c r="L47" s="88"/>
    </row>
    <row r="48" spans="1:12" ht="35.1" customHeight="1">
      <c r="A48" s="168"/>
      <c r="B48" s="167"/>
      <c r="C48" s="182" t="s">
        <v>511</v>
      </c>
      <c r="D48" s="179"/>
      <c r="E48" s="87"/>
      <c r="F48" s="88"/>
      <c r="G48" s="179"/>
      <c r="H48" s="87"/>
      <c r="I48" s="88"/>
      <c r="J48" s="179"/>
      <c r="K48" s="87"/>
      <c r="L48" s="88"/>
    </row>
    <row r="49" spans="1:12" ht="35.1" customHeight="1" thickBot="1">
      <c r="A49" s="169"/>
      <c r="B49" s="170"/>
      <c r="C49" s="183" t="s">
        <v>512</v>
      </c>
      <c r="D49" s="180"/>
      <c r="E49" s="90"/>
      <c r="F49" s="93"/>
      <c r="G49" s="180"/>
      <c r="H49" s="90"/>
      <c r="I49" s="93"/>
      <c r="J49" s="180"/>
      <c r="K49" s="90"/>
      <c r="L49" s="93"/>
    </row>
  </sheetData>
  <mergeCells count="50">
    <mergeCell ref="M6:O6"/>
    <mergeCell ref="M7:O7"/>
    <mergeCell ref="M8:O8"/>
    <mergeCell ref="A1:A4"/>
    <mergeCell ref="J1:L1"/>
    <mergeCell ref="J2:L2"/>
    <mergeCell ref="J3:L3"/>
    <mergeCell ref="J4:L4"/>
    <mergeCell ref="B1:I1"/>
    <mergeCell ref="B2:I2"/>
    <mergeCell ref="B3:I3"/>
    <mergeCell ref="B4:I4"/>
    <mergeCell ref="A6:A8"/>
    <mergeCell ref="J6:J8"/>
    <mergeCell ref="A43:L43"/>
    <mergeCell ref="C44:C45"/>
    <mergeCell ref="D44:F44"/>
    <mergeCell ref="G44:I44"/>
    <mergeCell ref="J44:L44"/>
    <mergeCell ref="A44:A45"/>
    <mergeCell ref="B44:B45"/>
    <mergeCell ref="A12:L12"/>
    <mergeCell ref="G26:I26"/>
    <mergeCell ref="B35:B36"/>
    <mergeCell ref="C35:C36"/>
    <mergeCell ref="D35:F35"/>
    <mergeCell ref="F15:F16"/>
    <mergeCell ref="C15:C16"/>
    <mergeCell ref="A15:A16"/>
    <mergeCell ref="A26:A27"/>
    <mergeCell ref="A13:A14"/>
    <mergeCell ref="B13:B14"/>
    <mergeCell ref="C13:C14"/>
    <mergeCell ref="D13:F13"/>
    <mergeCell ref="G13:I13"/>
    <mergeCell ref="D26:F26"/>
    <mergeCell ref="A35:A36"/>
    <mergeCell ref="J13:L13"/>
    <mergeCell ref="J35:L35"/>
    <mergeCell ref="B26:B27"/>
    <mergeCell ref="C26:C27"/>
    <mergeCell ref="A17:A18"/>
    <mergeCell ref="C17:C18"/>
    <mergeCell ref="G35:I35"/>
    <mergeCell ref="A25:L25"/>
    <mergeCell ref="A34:L34"/>
    <mergeCell ref="J26:L26"/>
    <mergeCell ref="F17:F18"/>
    <mergeCell ref="I15:I16"/>
    <mergeCell ref="I17:I18"/>
  </mergeCells>
  <pageMargins left="0.25" right="0.25" top="0.75" bottom="0.75" header="0.3" footer="0.3"/>
  <pageSetup scale="21"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I23" sqref="I23"/>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631"/>
      <c r="B1" s="632" t="s">
        <v>182</v>
      </c>
      <c r="C1" s="632"/>
      <c r="D1" s="632"/>
      <c r="E1" s="156" t="s">
        <v>516</v>
      </c>
    </row>
    <row r="2" spans="1:5" ht="22.5" customHeight="1" thickBot="1">
      <c r="A2" s="631"/>
      <c r="B2" s="633" t="s">
        <v>184</v>
      </c>
      <c r="C2" s="633"/>
      <c r="D2" s="633"/>
      <c r="E2" s="156" t="s">
        <v>185</v>
      </c>
    </row>
    <row r="3" spans="1:5" ht="22.5" customHeight="1" thickBot="1">
      <c r="A3" s="631"/>
      <c r="B3" s="565" t="s">
        <v>186</v>
      </c>
      <c r="C3" s="566"/>
      <c r="D3" s="567"/>
      <c r="E3" s="156" t="s">
        <v>187</v>
      </c>
    </row>
    <row r="4" spans="1:5" ht="22.5" customHeight="1" thickBot="1">
      <c r="A4" s="631"/>
      <c r="B4" s="568" t="s">
        <v>517</v>
      </c>
      <c r="C4" s="569"/>
      <c r="D4" s="570"/>
      <c r="E4" s="157" t="s">
        <v>518</v>
      </c>
    </row>
    <row r="5" spans="1:5" ht="15.95" thickBot="1">
      <c r="A5" s="126"/>
      <c r="B5" s="126"/>
      <c r="C5" s="126"/>
      <c r="D5" s="126"/>
      <c r="E5" s="126"/>
    </row>
    <row r="6" spans="1:5">
      <c r="A6" s="603" t="s">
        <v>519</v>
      </c>
      <c r="B6" s="604"/>
      <c r="C6" s="604"/>
      <c r="D6" s="604"/>
      <c r="E6" s="605"/>
    </row>
    <row r="7" spans="1:5" ht="45.75" customHeight="1" thickBot="1">
      <c r="A7" s="127" t="s">
        <v>520</v>
      </c>
      <c r="B7" s="127" t="s">
        <v>521</v>
      </c>
      <c r="C7" s="128" t="s">
        <v>522</v>
      </c>
      <c r="D7" s="629" t="s">
        <v>523</v>
      </c>
      <c r="E7" s="630"/>
    </row>
    <row r="8" spans="1:5" ht="45">
      <c r="A8" s="129">
        <v>45716</v>
      </c>
      <c r="B8" s="130"/>
      <c r="C8" s="143" t="s">
        <v>524</v>
      </c>
      <c r="D8" s="634" t="s">
        <v>525</v>
      </c>
      <c r="E8" s="635"/>
    </row>
    <row r="9" spans="1:5">
      <c r="A9" s="129"/>
      <c r="B9" s="130"/>
      <c r="C9" s="144"/>
      <c r="D9" s="636"/>
      <c r="E9" s="637"/>
    </row>
    <row r="10" spans="1:5">
      <c r="A10" s="129"/>
      <c r="B10" s="130"/>
      <c r="C10" s="144"/>
      <c r="D10" s="636"/>
      <c r="E10" s="637"/>
    </row>
    <row r="11" spans="1:5">
      <c r="A11" s="131"/>
      <c r="B11" s="132"/>
      <c r="C11" s="144"/>
      <c r="D11" s="636"/>
      <c r="E11" s="637"/>
    </row>
    <row r="12" spans="1:5">
      <c r="A12" s="133"/>
      <c r="B12" s="132"/>
      <c r="C12" s="144"/>
      <c r="D12" s="636"/>
      <c r="E12" s="637"/>
    </row>
    <row r="13" spans="1:5">
      <c r="A13" s="133"/>
      <c r="B13" s="132"/>
      <c r="C13" s="145"/>
      <c r="D13" s="636"/>
      <c r="E13" s="637"/>
    </row>
    <row r="14" spans="1:5">
      <c r="A14" s="133"/>
      <c r="B14" s="132"/>
      <c r="C14" s="145"/>
      <c r="D14" s="636"/>
      <c r="E14" s="637"/>
    </row>
    <row r="15" spans="1:5">
      <c r="A15" s="134"/>
      <c r="B15" s="132"/>
      <c r="C15" s="144"/>
      <c r="D15" s="636"/>
      <c r="E15" s="637"/>
    </row>
    <row r="16" spans="1:5">
      <c r="A16" s="135"/>
      <c r="B16" s="136"/>
      <c r="C16" s="146"/>
      <c r="D16" s="636"/>
      <c r="E16" s="637"/>
    </row>
    <row r="17" spans="1:5">
      <c r="A17" s="135"/>
      <c r="B17" s="136"/>
      <c r="C17" s="146"/>
      <c r="D17" s="636"/>
      <c r="E17" s="637"/>
    </row>
    <row r="18" spans="1:5">
      <c r="A18" s="137"/>
      <c r="B18" s="138"/>
      <c r="C18" s="140"/>
      <c r="D18" s="636"/>
      <c r="E18" s="637"/>
    </row>
    <row r="19" spans="1:5">
      <c r="A19" s="139"/>
      <c r="B19" s="140"/>
      <c r="C19" s="140"/>
      <c r="D19" s="636"/>
      <c r="E19" s="637"/>
    </row>
    <row r="20" spans="1:5">
      <c r="A20" s="139"/>
      <c r="B20" s="140"/>
      <c r="C20" s="140"/>
      <c r="D20" s="636"/>
      <c r="E20" s="637"/>
    </row>
    <row r="21" spans="1:5">
      <c r="A21" s="139"/>
      <c r="B21" s="140"/>
      <c r="C21" s="140"/>
      <c r="D21" s="636"/>
      <c r="E21" s="637"/>
    </row>
    <row r="22" spans="1:5">
      <c r="A22" s="139"/>
      <c r="B22" s="140"/>
      <c r="C22" s="140"/>
      <c r="D22" s="636"/>
      <c r="E22" s="637"/>
    </row>
    <row r="23" spans="1:5">
      <c r="A23" s="139"/>
      <c r="B23" s="140"/>
      <c r="C23" s="140"/>
      <c r="D23" s="636"/>
      <c r="E23" s="637"/>
    </row>
    <row r="24" spans="1:5">
      <c r="A24" s="139"/>
      <c r="B24" s="140"/>
      <c r="C24" s="140"/>
      <c r="D24" s="636"/>
      <c r="E24" s="637"/>
    </row>
    <row r="25" spans="1:5">
      <c r="A25" s="139"/>
      <c r="B25" s="140"/>
      <c r="C25" s="140"/>
      <c r="D25" s="636"/>
      <c r="E25" s="637"/>
    </row>
    <row r="26" spans="1:5">
      <c r="A26" s="139"/>
      <c r="B26" s="140"/>
      <c r="C26" s="140"/>
      <c r="D26" s="636"/>
      <c r="E26" s="637"/>
    </row>
    <row r="27" spans="1:5">
      <c r="A27" s="139"/>
      <c r="B27" s="140"/>
      <c r="C27" s="140"/>
      <c r="D27" s="636"/>
      <c r="E27" s="637"/>
    </row>
    <row r="28" spans="1:5">
      <c r="A28" s="139"/>
      <c r="B28" s="140"/>
      <c r="C28" s="140"/>
      <c r="D28" s="636"/>
      <c r="E28" s="637"/>
    </row>
    <row r="29" spans="1:5">
      <c r="A29" s="139"/>
      <c r="B29" s="140"/>
      <c r="C29" s="140"/>
      <c r="D29" s="636"/>
      <c r="E29" s="637"/>
    </row>
    <row r="30" spans="1:5">
      <c r="A30" s="139"/>
      <c r="B30" s="140"/>
      <c r="C30" s="140"/>
      <c r="D30" s="636"/>
      <c r="E30" s="637"/>
    </row>
    <row r="31" spans="1:5">
      <c r="A31" s="139"/>
      <c r="B31" s="140"/>
      <c r="C31" s="140"/>
      <c r="D31" s="636"/>
      <c r="E31" s="637"/>
    </row>
    <row r="32" spans="1:5">
      <c r="A32" s="139"/>
      <c r="B32" s="140"/>
      <c r="C32" s="140"/>
      <c r="D32" s="636"/>
      <c r="E32" s="637"/>
    </row>
    <row r="33" spans="1:5">
      <c r="A33" s="139"/>
      <c r="B33" s="140"/>
      <c r="C33" s="140"/>
      <c r="D33" s="636"/>
      <c r="E33" s="637"/>
    </row>
    <row r="34" spans="1:5">
      <c r="A34" s="139"/>
      <c r="B34" s="140"/>
      <c r="C34" s="140"/>
      <c r="D34" s="636"/>
      <c r="E34" s="637"/>
    </row>
    <row r="35" spans="1:5" ht="15.95" thickBot="1">
      <c r="A35" s="141"/>
      <c r="B35" s="142"/>
      <c r="C35" s="142"/>
      <c r="D35" s="638"/>
      <c r="E35" s="639"/>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scale="57" orientation="portrait" horizontalDpi="0" verticalDpi="0"/>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63" t="s">
        <v>23</v>
      </c>
      <c r="D2" s="163" t="s">
        <v>526</v>
      </c>
      <c r="F2" s="163" t="s">
        <v>20</v>
      </c>
    </row>
    <row r="3" spans="2:6">
      <c r="B3" s="163" t="s">
        <v>33</v>
      </c>
      <c r="D3" s="163" t="s">
        <v>34</v>
      </c>
      <c r="F3" s="163" t="s">
        <v>42</v>
      </c>
    </row>
    <row r="4" spans="2:6">
      <c r="B4" s="163" t="s">
        <v>21</v>
      </c>
      <c r="F4" s="163" t="s">
        <v>50</v>
      </c>
    </row>
    <row r="5" spans="2:6">
      <c r="F5" s="163" t="s">
        <v>62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527</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9" t="s">
        <v>125</v>
      </c>
      <c r="D12" s="662"/>
      <c r="E12" s="388" t="s">
        <v>528</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row>
    <row r="15" spans="1:30" ht="29.25" customHeight="1">
      <c r="A15" s="260"/>
      <c r="B15" s="31"/>
      <c r="C15" s="363" t="s">
        <v>529</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row>
    <row r="16" spans="1:30"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row>
    <row r="17" spans="1:30"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row>
    <row r="18" spans="1:30"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row>
    <row r="19" spans="1:30"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row>
    <row r="20" spans="1:30"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row>
    <row r="21" spans="1:30"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row>
    <row r="22" spans="1:30"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row>
    <row r="23" spans="1:30"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23</v>
      </c>
      <c r="X23" s="661"/>
      <c r="Y23" s="661"/>
      <c r="Z23" s="661"/>
      <c r="AA23" s="648"/>
      <c r="AB23" s="268"/>
      <c r="AC23" s="260"/>
      <c r="AD23" s="260"/>
    </row>
    <row r="24" spans="1:30"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row>
    <row r="25" spans="1:30"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row>
    <row r="26" spans="1:30" ht="29.25" customHeight="1">
      <c r="A26" s="260"/>
      <c r="B26" s="31"/>
      <c r="C26" s="390" t="s">
        <v>530</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row>
    <row r="27" spans="1:30"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row>
    <row r="28" spans="1:30"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row>
    <row r="29" spans="1:30" ht="29.25" customHeight="1">
      <c r="A29" s="260"/>
      <c r="B29" s="31"/>
      <c r="C29" s="390" t="s">
        <v>527</v>
      </c>
      <c r="D29" s="661"/>
      <c r="E29" s="661"/>
      <c r="F29" s="661"/>
      <c r="G29" s="661"/>
      <c r="H29" s="661"/>
      <c r="I29" s="661"/>
      <c r="J29" s="661"/>
      <c r="K29" s="648"/>
      <c r="L29" s="270"/>
      <c r="M29" s="390" t="s">
        <v>531</v>
      </c>
      <c r="N29" s="661"/>
      <c r="O29" s="661"/>
      <c r="P29" s="661"/>
      <c r="Q29" s="661"/>
      <c r="R29" s="661"/>
      <c r="S29" s="661"/>
      <c r="T29" s="661"/>
      <c r="U29" s="661"/>
      <c r="V29" s="661"/>
      <c r="W29" s="661"/>
      <c r="X29" s="661"/>
      <c r="Y29" s="661"/>
      <c r="Z29" s="661"/>
      <c r="AA29" s="648"/>
      <c r="AB29" s="276"/>
      <c r="AC29" s="260"/>
      <c r="AD29" s="260"/>
    </row>
    <row r="30" spans="1:30"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row>
    <row r="31" spans="1:30"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row>
    <row r="32" spans="1:30" ht="90" customHeight="1">
      <c r="A32" s="260"/>
      <c r="B32" s="31"/>
      <c r="C32" s="391" t="s">
        <v>532</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row>
    <row r="33" spans="1:30"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row>
    <row r="34" spans="1:30" ht="15.75" customHeight="1">
      <c r="A34" s="260"/>
      <c r="B34" s="31"/>
      <c r="C34" s="378" t="s">
        <v>139</v>
      </c>
      <c r="D34" s="657"/>
      <c r="E34" s="273"/>
      <c r="F34" s="363" t="s">
        <v>22</v>
      </c>
      <c r="G34" s="648"/>
      <c r="H34" s="273"/>
      <c r="I34" s="260"/>
      <c r="J34" s="280" t="s">
        <v>140</v>
      </c>
      <c r="K34" s="363">
        <v>1</v>
      </c>
      <c r="L34" s="661"/>
      <c r="M34" s="661"/>
      <c r="N34" s="648"/>
      <c r="O34" s="273"/>
      <c r="P34" s="273"/>
      <c r="Q34" s="264" t="s">
        <v>141</v>
      </c>
      <c r="R34" s="260"/>
      <c r="S34" s="273"/>
      <c r="T34" s="273"/>
      <c r="U34" s="273"/>
      <c r="V34" s="273"/>
      <c r="W34" s="363" t="s">
        <v>20</v>
      </c>
      <c r="X34" s="661"/>
      <c r="Y34" s="661"/>
      <c r="Z34" s="661"/>
      <c r="AA34" s="648"/>
      <c r="AB34" s="272"/>
      <c r="AC34" s="260"/>
      <c r="AD34" s="260"/>
    </row>
    <row r="35" spans="1:30"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row>
    <row r="36" spans="1:30" ht="32.25" customHeight="1">
      <c r="A36" s="260"/>
      <c r="B36" s="31"/>
      <c r="C36" s="260"/>
      <c r="D36" s="280" t="s">
        <v>142</v>
      </c>
      <c r="E36" s="273"/>
      <c r="F36" s="391" t="s">
        <v>533</v>
      </c>
      <c r="G36" s="661"/>
      <c r="H36" s="661"/>
      <c r="I36" s="661"/>
      <c r="J36" s="661"/>
      <c r="K36" s="661"/>
      <c r="L36" s="661"/>
      <c r="M36" s="648"/>
      <c r="N36" s="260"/>
      <c r="O36" s="280" t="s">
        <v>144</v>
      </c>
      <c r="P36" s="390">
        <v>1</v>
      </c>
      <c r="Q36" s="661"/>
      <c r="R36" s="661"/>
      <c r="S36" s="661"/>
      <c r="T36" s="661"/>
      <c r="U36" s="661"/>
      <c r="V36" s="661"/>
      <c r="W36" s="661"/>
      <c r="X36" s="661"/>
      <c r="Y36" s="661"/>
      <c r="Z36" s="661"/>
      <c r="AA36" s="648"/>
      <c r="AB36" s="268"/>
      <c r="AC36" s="260"/>
      <c r="AD36" s="260"/>
    </row>
    <row r="37" spans="1:30"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row>
    <row r="38" spans="1:30"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row>
    <row r="39" spans="1:30"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row>
    <row r="40" spans="1:30"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row>
    <row r="41" spans="1:30"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row>
    <row r="42" spans="1:30" ht="15.75" customHeight="1">
      <c r="A42" s="260"/>
      <c r="B42" s="31"/>
      <c r="C42" s="273" t="s">
        <v>140</v>
      </c>
      <c r="D42" s="390">
        <v>1</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row>
    <row r="43" spans="1:30"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row>
    <row r="44" spans="1:30"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row>
    <row r="45" spans="1:30"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row>
    <row r="46" spans="1:30"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row>
    <row r="47" spans="1:30"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row>
    <row r="48" spans="1:30"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row>
    <row r="49" spans="1:30"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row>
    <row r="50" spans="1:30" ht="15.75" customHeight="1">
      <c r="A50" s="287"/>
      <c r="B50" s="41"/>
      <c r="C50" s="44">
        <v>2024</v>
      </c>
      <c r="D50" s="45">
        <v>45474</v>
      </c>
      <c r="E50" s="373">
        <v>45656</v>
      </c>
      <c r="F50" s="648"/>
      <c r="G50" s="46">
        <v>1</v>
      </c>
      <c r="H50" s="376" t="s">
        <v>527</v>
      </c>
      <c r="I50" s="661"/>
      <c r="J50" s="661"/>
      <c r="K50" s="661"/>
      <c r="L50" s="661"/>
      <c r="M50" s="661"/>
      <c r="N50" s="661"/>
      <c r="O50" s="661"/>
      <c r="P50" s="661"/>
      <c r="Q50" s="661"/>
      <c r="R50" s="661"/>
      <c r="S50" s="661"/>
      <c r="T50" s="661"/>
      <c r="U50" s="661"/>
      <c r="V50" s="661"/>
      <c r="W50" s="661"/>
      <c r="X50" s="661"/>
      <c r="Y50" s="661"/>
      <c r="Z50" s="661"/>
      <c r="AA50" s="648"/>
      <c r="AB50" s="282"/>
      <c r="AC50" s="287"/>
      <c r="AD50" s="287"/>
    </row>
    <row r="51" spans="1:30" ht="15.75" customHeight="1">
      <c r="A51" s="287"/>
      <c r="B51" s="41"/>
      <c r="C51" s="44">
        <v>2025</v>
      </c>
      <c r="D51" s="45">
        <v>45658</v>
      </c>
      <c r="E51" s="373">
        <v>46021</v>
      </c>
      <c r="F51" s="648"/>
      <c r="G51" s="46">
        <v>1</v>
      </c>
      <c r="H51" s="376" t="s">
        <v>527</v>
      </c>
      <c r="I51" s="661"/>
      <c r="J51" s="661"/>
      <c r="K51" s="661"/>
      <c r="L51" s="661"/>
      <c r="M51" s="661"/>
      <c r="N51" s="661"/>
      <c r="O51" s="661"/>
      <c r="P51" s="661"/>
      <c r="Q51" s="661"/>
      <c r="R51" s="661"/>
      <c r="S51" s="661"/>
      <c r="T51" s="661"/>
      <c r="U51" s="661"/>
      <c r="V51" s="661"/>
      <c r="W51" s="661"/>
      <c r="X51" s="661"/>
      <c r="Y51" s="661"/>
      <c r="Z51" s="661"/>
      <c r="AA51" s="648"/>
      <c r="AB51" s="282"/>
      <c r="AC51" s="287"/>
      <c r="AD51" s="287"/>
    </row>
    <row r="52" spans="1:30" ht="15.75" customHeight="1">
      <c r="A52" s="287"/>
      <c r="B52" s="41"/>
      <c r="C52" s="44">
        <v>2026</v>
      </c>
      <c r="D52" s="45">
        <v>46023</v>
      </c>
      <c r="E52" s="373">
        <v>46386</v>
      </c>
      <c r="F52" s="648"/>
      <c r="G52" s="46">
        <v>1</v>
      </c>
      <c r="H52" s="376" t="s">
        <v>527</v>
      </c>
      <c r="I52" s="661"/>
      <c r="J52" s="661"/>
      <c r="K52" s="661"/>
      <c r="L52" s="661"/>
      <c r="M52" s="661"/>
      <c r="N52" s="661"/>
      <c r="O52" s="661"/>
      <c r="P52" s="661"/>
      <c r="Q52" s="661"/>
      <c r="R52" s="661"/>
      <c r="S52" s="661"/>
      <c r="T52" s="661"/>
      <c r="U52" s="661"/>
      <c r="V52" s="661"/>
      <c r="W52" s="661"/>
      <c r="X52" s="661"/>
      <c r="Y52" s="661"/>
      <c r="Z52" s="661"/>
      <c r="AA52" s="648"/>
      <c r="AB52" s="282"/>
      <c r="AC52" s="287"/>
      <c r="AD52" s="287"/>
    </row>
    <row r="53" spans="1:30" ht="15.75" customHeight="1">
      <c r="A53" s="287"/>
      <c r="B53" s="41"/>
      <c r="C53" s="44">
        <v>2027</v>
      </c>
      <c r="D53" s="45">
        <v>46388</v>
      </c>
      <c r="E53" s="373">
        <v>46751</v>
      </c>
      <c r="F53" s="648"/>
      <c r="G53" s="46">
        <v>1</v>
      </c>
      <c r="H53" s="376" t="s">
        <v>527</v>
      </c>
      <c r="I53" s="661"/>
      <c r="J53" s="661"/>
      <c r="K53" s="661"/>
      <c r="L53" s="661"/>
      <c r="M53" s="661"/>
      <c r="N53" s="661"/>
      <c r="O53" s="661"/>
      <c r="P53" s="661"/>
      <c r="Q53" s="661"/>
      <c r="R53" s="661"/>
      <c r="S53" s="661"/>
      <c r="T53" s="661"/>
      <c r="U53" s="661"/>
      <c r="V53" s="661"/>
      <c r="W53" s="661"/>
      <c r="X53" s="661"/>
      <c r="Y53" s="661"/>
      <c r="Z53" s="661"/>
      <c r="AA53" s="648"/>
      <c r="AB53" s="282"/>
      <c r="AC53" s="287"/>
      <c r="AD53" s="287"/>
    </row>
    <row r="54" spans="1:30"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row>
    <row r="55" spans="1:30"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row>
    <row r="56" spans="1:30"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row>
    <row r="57" spans="1:30"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row>
    <row r="58" spans="1:30"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row>
    <row r="59" spans="1:30"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row>
    <row r="60" spans="1:30"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row>
    <row r="61" spans="1:30"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row>
    <row r="62" spans="1:30"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row>
    <row r="63" spans="1:30"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row>
    <row r="64" spans="1:30"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row>
    <row r="65" spans="1:30"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row>
    <row r="66" spans="1:30"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row>
    <row r="67" spans="1:30"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row>
    <row r="68" spans="1:30"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row>
    <row r="69" spans="1:30"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row>
    <row r="70" spans="1:30"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row>
    <row r="71" spans="1:30"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row>
    <row r="72" spans="1:30"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row>
    <row r="73" spans="1:30"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row>
    <row r="74" spans="1:30"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row>
    <row r="75" spans="1:30"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row>
    <row r="76" spans="1:30"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row>
    <row r="77" spans="1:30"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351"/>
      <c r="B3" s="647"/>
      <c r="C3" s="647"/>
      <c r="D3" s="647"/>
      <c r="E3" s="647"/>
      <c r="F3" s="647"/>
      <c r="G3" s="647"/>
      <c r="H3" s="647"/>
      <c r="I3" s="647"/>
      <c r="J3" s="647"/>
      <c r="K3" s="647"/>
      <c r="L3" s="647"/>
      <c r="M3" s="647"/>
      <c r="N3" s="647"/>
      <c r="O3" s="647"/>
      <c r="P3" s="2"/>
      <c r="Q3" s="1"/>
      <c r="R3" s="1"/>
      <c r="S3" s="1"/>
      <c r="T3" s="1"/>
      <c r="U3" s="1"/>
      <c r="V3" s="1"/>
      <c r="W3" s="1"/>
      <c r="X3" s="1"/>
      <c r="Y3" s="1"/>
      <c r="Z3" s="1"/>
      <c r="AA3" s="1"/>
      <c r="AB3" s="1"/>
    </row>
    <row r="4" spans="1:28" ht="39.75" customHeight="1">
      <c r="A4" s="352" t="s">
        <v>91</v>
      </c>
      <c r="B4" s="647"/>
      <c r="C4" s="647"/>
      <c r="D4" s="647"/>
      <c r="E4" s="647"/>
      <c r="F4" s="647"/>
      <c r="G4" s="647"/>
      <c r="H4" s="647"/>
      <c r="I4" s="647"/>
      <c r="J4" s="647"/>
      <c r="K4" s="647"/>
      <c r="L4" s="647"/>
      <c r="M4" s="647"/>
      <c r="N4" s="647"/>
      <c r="O4" s="647"/>
      <c r="P4" s="2"/>
      <c r="Q4" s="1"/>
      <c r="R4" s="1"/>
      <c r="S4" s="1"/>
      <c r="T4" s="1"/>
      <c r="U4" s="1"/>
      <c r="V4" s="1"/>
      <c r="W4" s="1"/>
      <c r="X4" s="1"/>
      <c r="Y4" s="1"/>
      <c r="Z4" s="1"/>
      <c r="AA4" s="1"/>
      <c r="AB4" s="1"/>
    </row>
    <row r="5" spans="1:28" ht="21" hidden="1" customHeight="1">
      <c r="A5" s="351"/>
      <c r="B5" s="647"/>
      <c r="C5" s="647"/>
      <c r="D5" s="647"/>
      <c r="E5" s="647"/>
      <c r="F5" s="647"/>
      <c r="G5" s="647"/>
      <c r="H5" s="647"/>
      <c r="I5" s="647"/>
      <c r="J5" s="647"/>
      <c r="K5" s="647"/>
      <c r="L5" s="647"/>
      <c r="M5" s="647"/>
      <c r="N5" s="647"/>
      <c r="O5" s="647"/>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353" t="s">
        <v>92</v>
      </c>
      <c r="C7" s="647"/>
      <c r="D7" s="647"/>
      <c r="E7" s="1"/>
      <c r="F7" s="354">
        <v>2024</v>
      </c>
      <c r="G7" s="648"/>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647"/>
      <c r="C8" s="647"/>
      <c r="D8" s="647"/>
      <c r="E8" s="1"/>
      <c r="F8" s="355">
        <v>16263770000</v>
      </c>
      <c r="G8" s="648"/>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253"/>
      <c r="Q10" s="1"/>
      <c r="R10" s="1"/>
      <c r="S10" s="1"/>
      <c r="T10" s="1"/>
      <c r="U10" s="1"/>
      <c r="V10" s="1"/>
      <c r="W10" s="1"/>
      <c r="X10" s="1"/>
      <c r="Y10" s="1"/>
      <c r="Z10" s="1"/>
      <c r="AA10" s="1"/>
      <c r="AB10" s="1"/>
    </row>
    <row r="11" spans="1:28" ht="20.25" customHeight="1">
      <c r="A11" s="348" t="s">
        <v>94</v>
      </c>
      <c r="B11" s="647"/>
      <c r="C11" s="647"/>
      <c r="D11" s="647"/>
      <c r="E11" s="647"/>
      <c r="F11" s="647"/>
      <c r="G11" s="647"/>
      <c r="H11" s="647"/>
      <c r="I11" s="647"/>
      <c r="J11" s="647"/>
      <c r="K11" s="647"/>
      <c r="L11" s="647"/>
      <c r="M11" s="647"/>
      <c r="N11" s="647"/>
      <c r="O11" s="647"/>
      <c r="P11" s="254"/>
      <c r="Q11" s="255"/>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254"/>
      <c r="Q12" s="255"/>
      <c r="R12" s="1"/>
      <c r="S12" s="1"/>
      <c r="T12" s="1"/>
      <c r="U12" s="1"/>
      <c r="V12" s="1"/>
      <c r="W12" s="1"/>
      <c r="X12" s="1"/>
      <c r="Y12" s="1"/>
      <c r="Z12" s="1"/>
      <c r="AA12" s="1"/>
      <c r="AB12" s="1"/>
    </row>
    <row r="13" spans="1:28" ht="21.75" customHeight="1">
      <c r="A13" s="343" t="s">
        <v>95</v>
      </c>
      <c r="B13" s="347" t="s">
        <v>96</v>
      </c>
      <c r="C13" s="5"/>
      <c r="D13" s="7" t="s">
        <v>97</v>
      </c>
      <c r="E13" s="5"/>
      <c r="F13" s="8" t="s">
        <v>98</v>
      </c>
      <c r="G13" s="5"/>
      <c r="H13" s="8" t="s">
        <v>98</v>
      </c>
      <c r="I13" s="5"/>
      <c r="J13" s="8" t="s">
        <v>99</v>
      </c>
      <c r="K13" s="9">
        <v>2024</v>
      </c>
      <c r="L13" s="9">
        <v>2025</v>
      </c>
      <c r="M13" s="9">
        <v>2026</v>
      </c>
      <c r="N13" s="9">
        <v>2027</v>
      </c>
      <c r="O13" s="9" t="s">
        <v>93</v>
      </c>
      <c r="P13" s="256"/>
      <c r="Q13" s="1"/>
      <c r="R13" s="1"/>
      <c r="S13" s="1"/>
      <c r="T13" s="1"/>
      <c r="U13" s="1"/>
      <c r="V13" s="1"/>
      <c r="W13" s="1"/>
      <c r="X13" s="1"/>
      <c r="Y13" s="1"/>
      <c r="Z13" s="1"/>
      <c r="AA13" s="1"/>
      <c r="AB13" s="1"/>
    </row>
    <row r="14" spans="1:28" ht="21.75" customHeight="1">
      <c r="A14" s="647"/>
      <c r="B14" s="649"/>
      <c r="C14" s="5"/>
      <c r="D14" s="346">
        <v>1</v>
      </c>
      <c r="E14" s="5"/>
      <c r="F14" s="346" t="s">
        <v>21</v>
      </c>
      <c r="G14" s="5"/>
      <c r="H14" s="346"/>
      <c r="I14" s="5"/>
      <c r="J14" s="10" t="s">
        <v>100</v>
      </c>
      <c r="K14" s="11">
        <v>15</v>
      </c>
      <c r="L14" s="12">
        <v>50</v>
      </c>
      <c r="M14" s="12">
        <v>85</v>
      </c>
      <c r="N14" s="13">
        <v>100</v>
      </c>
      <c r="O14" s="11">
        <v>100</v>
      </c>
      <c r="P14" s="253"/>
      <c r="Q14" s="1"/>
      <c r="R14" s="1"/>
      <c r="S14" s="1"/>
      <c r="T14" s="1"/>
      <c r="U14" s="1"/>
      <c r="V14" s="1"/>
      <c r="W14" s="1"/>
      <c r="X14" s="1"/>
      <c r="Y14" s="1"/>
      <c r="Z14" s="1"/>
      <c r="AA14" s="1"/>
      <c r="AB14" s="1"/>
    </row>
    <row r="15" spans="1:28" ht="21.75" customHeight="1">
      <c r="A15" s="647"/>
      <c r="B15" s="650"/>
      <c r="C15" s="5"/>
      <c r="D15" s="650"/>
      <c r="E15" s="5"/>
      <c r="F15" s="650"/>
      <c r="G15" s="5"/>
      <c r="H15" s="650"/>
      <c r="I15" s="5"/>
      <c r="J15" s="10" t="s">
        <v>101</v>
      </c>
      <c r="K15" s="4"/>
      <c r="L15" s="4"/>
      <c r="M15" s="4"/>
      <c r="N15" s="4"/>
      <c r="O15" s="4">
        <f t="shared" ref="O15" si="0">SUM(K15:N15)</f>
        <v>0</v>
      </c>
      <c r="P15" s="253"/>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257"/>
      <c r="Q16" s="1"/>
      <c r="R16" s="1"/>
      <c r="S16" s="1"/>
      <c r="T16" s="1"/>
      <c r="U16" s="1"/>
      <c r="V16" s="1"/>
      <c r="W16" s="1"/>
      <c r="X16" s="1"/>
      <c r="Y16" s="1"/>
      <c r="Z16" s="1"/>
      <c r="AA16" s="1"/>
      <c r="AB16" s="1"/>
    </row>
    <row r="17" spans="1:28" ht="15" customHeight="1">
      <c r="A17" s="356" t="s">
        <v>102</v>
      </c>
      <c r="B17" s="647"/>
      <c r="C17" s="647"/>
      <c r="D17" s="647"/>
      <c r="E17" s="647"/>
      <c r="F17" s="647"/>
      <c r="G17" s="647"/>
      <c r="H17" s="647"/>
      <c r="I17" s="647"/>
      <c r="J17" s="647"/>
      <c r="K17" s="647"/>
      <c r="L17" s="647"/>
      <c r="M17" s="647"/>
      <c r="N17" s="647"/>
      <c r="O17" s="647"/>
      <c r="P17" s="258"/>
      <c r="Q17" s="1"/>
      <c r="R17" s="1"/>
      <c r="S17" s="1"/>
      <c r="T17" s="1"/>
      <c r="U17" s="1"/>
      <c r="V17" s="1"/>
      <c r="W17" s="1"/>
      <c r="X17" s="1"/>
      <c r="Y17" s="1"/>
      <c r="Z17" s="1"/>
      <c r="AA17" s="1"/>
      <c r="AB17" s="1"/>
    </row>
    <row r="18" spans="1:28" ht="26.25" customHeight="1">
      <c r="A18" s="343" t="s">
        <v>103</v>
      </c>
      <c r="B18" s="349" t="s">
        <v>104</v>
      </c>
      <c r="C18" s="5"/>
      <c r="D18" s="55" t="s">
        <v>105</v>
      </c>
      <c r="E18" s="5"/>
      <c r="F18" s="56" t="s">
        <v>98</v>
      </c>
      <c r="G18" s="5"/>
      <c r="H18" s="58" t="s">
        <v>106</v>
      </c>
      <c r="I18" s="5"/>
      <c r="J18" s="56" t="s">
        <v>99</v>
      </c>
      <c r="K18" s="57">
        <v>2024</v>
      </c>
      <c r="L18" s="57">
        <v>2025</v>
      </c>
      <c r="M18" s="57">
        <v>2026</v>
      </c>
      <c r="N18" s="57">
        <v>2027</v>
      </c>
      <c r="O18" s="57" t="s">
        <v>93</v>
      </c>
      <c r="P18" s="256"/>
      <c r="Q18" s="1"/>
      <c r="R18" s="1"/>
      <c r="S18" s="1"/>
      <c r="T18" s="1"/>
      <c r="U18" s="1"/>
      <c r="V18" s="1"/>
      <c r="W18" s="1"/>
      <c r="X18" s="1"/>
      <c r="Y18" s="1"/>
      <c r="Z18" s="1"/>
      <c r="AA18" s="1"/>
      <c r="AB18" s="1"/>
    </row>
    <row r="19" spans="1:28" ht="15" customHeight="1">
      <c r="A19" s="647"/>
      <c r="B19" s="649"/>
      <c r="C19" s="5"/>
      <c r="D19" s="346">
        <v>1</v>
      </c>
      <c r="E19" s="5"/>
      <c r="F19" s="346" t="s">
        <v>23</v>
      </c>
      <c r="G19" s="5"/>
      <c r="H19" s="346">
        <v>10</v>
      </c>
      <c r="I19" s="5"/>
      <c r="J19" s="10" t="s">
        <v>100</v>
      </c>
      <c r="K19" s="11">
        <v>1</v>
      </c>
      <c r="L19" s="12">
        <v>1</v>
      </c>
      <c r="M19" s="12">
        <v>1</v>
      </c>
      <c r="N19" s="12">
        <v>1</v>
      </c>
      <c r="O19" s="15">
        <v>1</v>
      </c>
      <c r="P19" s="253"/>
      <c r="Q19" s="1"/>
      <c r="R19" s="1"/>
      <c r="S19" s="1"/>
      <c r="T19" s="1"/>
      <c r="U19" s="1"/>
      <c r="V19" s="1"/>
      <c r="W19" s="1"/>
      <c r="X19" s="1"/>
      <c r="Y19" s="1"/>
      <c r="Z19" s="1"/>
      <c r="AA19" s="1"/>
      <c r="AB19" s="1"/>
    </row>
    <row r="20" spans="1:28" ht="15" customHeight="1">
      <c r="A20" s="647"/>
      <c r="B20" s="650"/>
      <c r="C20" s="5"/>
      <c r="D20" s="650"/>
      <c r="E20" s="5"/>
      <c r="F20" s="650"/>
      <c r="G20" s="5"/>
      <c r="H20" s="650"/>
      <c r="I20" s="5"/>
      <c r="J20" s="10" t="s">
        <v>101</v>
      </c>
      <c r="K20" s="16">
        <v>888953000</v>
      </c>
      <c r="L20" s="16">
        <v>1449000000</v>
      </c>
      <c r="M20" s="16">
        <v>1491000000</v>
      </c>
      <c r="N20" s="16">
        <v>1535000000</v>
      </c>
      <c r="O20" s="15">
        <f>+SUM(K20:N20)</f>
        <v>5363953000</v>
      </c>
      <c r="P20" s="259"/>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253"/>
      <c r="Q21" s="1"/>
      <c r="R21" s="1"/>
      <c r="S21" s="1"/>
      <c r="T21" s="1"/>
      <c r="U21" s="1"/>
      <c r="V21" s="1"/>
      <c r="W21" s="1"/>
      <c r="X21" s="1"/>
      <c r="Y21" s="1"/>
      <c r="Z21" s="1"/>
      <c r="AA21" s="1"/>
      <c r="AB21" s="1"/>
    </row>
    <row r="22" spans="1:28" ht="26.25" customHeight="1">
      <c r="A22" s="343" t="s">
        <v>103</v>
      </c>
      <c r="B22" s="344" t="s">
        <v>107</v>
      </c>
      <c r="C22" s="5"/>
      <c r="D22" s="59" t="s">
        <v>105</v>
      </c>
      <c r="E22" s="5"/>
      <c r="F22" s="60" t="s">
        <v>98</v>
      </c>
      <c r="G22" s="5"/>
      <c r="H22" s="60" t="s">
        <v>106</v>
      </c>
      <c r="I22" s="5"/>
      <c r="J22" s="60" t="s">
        <v>99</v>
      </c>
      <c r="K22" s="61">
        <v>2024</v>
      </c>
      <c r="L22" s="61">
        <v>2025</v>
      </c>
      <c r="M22" s="61">
        <v>2026</v>
      </c>
      <c r="N22" s="61">
        <v>2027</v>
      </c>
      <c r="O22" s="61" t="s">
        <v>93</v>
      </c>
      <c r="P22" s="256"/>
      <c r="Q22" s="1"/>
      <c r="R22" s="1"/>
      <c r="S22" s="1"/>
      <c r="T22" s="1"/>
      <c r="U22" s="1"/>
      <c r="V22" s="1"/>
      <c r="W22" s="1"/>
      <c r="X22" s="1"/>
      <c r="Y22" s="1"/>
      <c r="Z22" s="1"/>
      <c r="AA22" s="1"/>
      <c r="AB22" s="1"/>
    </row>
    <row r="23" spans="1:28" ht="15" customHeight="1">
      <c r="A23" s="647"/>
      <c r="B23" s="649"/>
      <c r="C23" s="5"/>
      <c r="D23" s="346">
        <v>1</v>
      </c>
      <c r="E23" s="5"/>
      <c r="F23" s="346" t="s">
        <v>23</v>
      </c>
      <c r="G23" s="5"/>
      <c r="H23" s="346">
        <v>10</v>
      </c>
      <c r="I23" s="5"/>
      <c r="J23" s="10" t="s">
        <v>100</v>
      </c>
      <c r="K23" s="11">
        <v>1</v>
      </c>
      <c r="L23" s="12">
        <v>1</v>
      </c>
      <c r="M23" s="12">
        <v>1</v>
      </c>
      <c r="N23" s="12">
        <v>1</v>
      </c>
      <c r="O23" s="15">
        <v>1</v>
      </c>
      <c r="P23" s="253"/>
      <c r="Q23" s="14"/>
      <c r="R23" s="1"/>
      <c r="S23" s="1"/>
      <c r="T23" s="1"/>
      <c r="U23" s="1"/>
      <c r="V23" s="1"/>
      <c r="W23" s="1"/>
      <c r="X23" s="1"/>
      <c r="Y23" s="1"/>
      <c r="Z23" s="1"/>
      <c r="AA23" s="1"/>
      <c r="AB23" s="1"/>
    </row>
    <row r="24" spans="1:28" ht="15" customHeight="1">
      <c r="A24" s="647"/>
      <c r="B24" s="650"/>
      <c r="C24" s="5"/>
      <c r="D24" s="650"/>
      <c r="E24" s="5"/>
      <c r="F24" s="650"/>
      <c r="G24" s="5"/>
      <c r="H24" s="650"/>
      <c r="I24" s="5"/>
      <c r="J24" s="10" t="s">
        <v>101</v>
      </c>
      <c r="K24" s="16">
        <v>4981991000</v>
      </c>
      <c r="L24" s="16">
        <v>4590500000</v>
      </c>
      <c r="M24" s="16">
        <v>4888100000</v>
      </c>
      <c r="N24" s="16">
        <v>10463515000</v>
      </c>
      <c r="O24" s="15">
        <f>+SUM(K24:N24)</f>
        <v>24924106000</v>
      </c>
      <c r="P24" s="259"/>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253"/>
      <c r="Q25" s="1"/>
      <c r="R25" s="1"/>
      <c r="S25" s="1"/>
      <c r="T25" s="1"/>
      <c r="U25" s="1"/>
      <c r="V25" s="1"/>
      <c r="W25" s="1"/>
      <c r="X25" s="1"/>
      <c r="Y25" s="1"/>
      <c r="Z25" s="1"/>
      <c r="AA25" s="1"/>
      <c r="AB25" s="1"/>
    </row>
    <row r="26" spans="1:28" ht="26.25" customHeight="1">
      <c r="A26" s="343" t="s">
        <v>103</v>
      </c>
      <c r="B26" s="350" t="s">
        <v>108</v>
      </c>
      <c r="C26" s="5"/>
      <c r="D26" s="62" t="s">
        <v>105</v>
      </c>
      <c r="E26" s="5"/>
      <c r="F26" s="63" t="s">
        <v>98</v>
      </c>
      <c r="G26" s="5"/>
      <c r="H26" s="63" t="s">
        <v>106</v>
      </c>
      <c r="I26" s="5"/>
      <c r="J26" s="63" t="s">
        <v>99</v>
      </c>
      <c r="K26" s="64">
        <v>2024</v>
      </c>
      <c r="L26" s="64">
        <v>2025</v>
      </c>
      <c r="M26" s="64">
        <v>2026</v>
      </c>
      <c r="N26" s="64">
        <v>2027</v>
      </c>
      <c r="O26" s="64" t="s">
        <v>93</v>
      </c>
      <c r="P26" s="256"/>
      <c r="Q26" s="1"/>
      <c r="R26" s="1"/>
      <c r="S26" s="1"/>
      <c r="T26" s="1"/>
      <c r="U26" s="1"/>
      <c r="V26" s="1"/>
      <c r="W26" s="1"/>
      <c r="X26" s="1"/>
      <c r="Y26" s="1"/>
      <c r="Z26" s="1"/>
      <c r="AA26" s="1"/>
      <c r="AB26" s="1"/>
    </row>
    <row r="27" spans="1:28" ht="15" customHeight="1">
      <c r="A27" s="647"/>
      <c r="B27" s="651"/>
      <c r="C27" s="5"/>
      <c r="D27" s="346">
        <v>1</v>
      </c>
      <c r="E27" s="5"/>
      <c r="F27" s="346" t="s">
        <v>23</v>
      </c>
      <c r="G27" s="5"/>
      <c r="H27" s="346">
        <v>10</v>
      </c>
      <c r="I27" s="5"/>
      <c r="J27" s="10" t="s">
        <v>100</v>
      </c>
      <c r="K27" s="11">
        <v>1</v>
      </c>
      <c r="L27" s="12">
        <v>1</v>
      </c>
      <c r="M27" s="12">
        <v>1</v>
      </c>
      <c r="N27" s="12">
        <v>1</v>
      </c>
      <c r="O27" s="15">
        <v>1</v>
      </c>
      <c r="P27" s="253"/>
      <c r="Q27" s="1"/>
      <c r="R27" s="1"/>
      <c r="S27" s="1"/>
      <c r="T27" s="1"/>
      <c r="U27" s="1"/>
      <c r="V27" s="1"/>
      <c r="W27" s="1"/>
      <c r="X27" s="1"/>
      <c r="Y27" s="1"/>
      <c r="Z27" s="1"/>
      <c r="AA27" s="1"/>
      <c r="AB27" s="1"/>
    </row>
    <row r="28" spans="1:28" ht="15" customHeight="1">
      <c r="A28" s="647"/>
      <c r="B28" s="652"/>
      <c r="C28" s="5"/>
      <c r="D28" s="650"/>
      <c r="E28" s="5"/>
      <c r="F28" s="650"/>
      <c r="G28" s="5"/>
      <c r="H28" s="650"/>
      <c r="I28" s="5"/>
      <c r="J28" s="10" t="s">
        <v>101</v>
      </c>
      <c r="K28" s="16">
        <v>140634000</v>
      </c>
      <c r="L28" s="16">
        <v>332000000</v>
      </c>
      <c r="M28" s="16">
        <v>400000000</v>
      </c>
      <c r="N28" s="16">
        <v>332000000</v>
      </c>
      <c r="O28" s="15">
        <f>+SUM(K28:N28)</f>
        <v>1204634000</v>
      </c>
      <c r="P28" s="259"/>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253"/>
      <c r="Q29" s="1"/>
      <c r="R29" s="1"/>
      <c r="S29" s="1"/>
      <c r="T29" s="1"/>
      <c r="U29" s="1"/>
      <c r="V29" s="1"/>
      <c r="W29" s="1"/>
      <c r="X29" s="1"/>
      <c r="Y29" s="1"/>
      <c r="Z29" s="1"/>
      <c r="AA29" s="1"/>
      <c r="AB29" s="1"/>
    </row>
    <row r="30" spans="1:28" ht="26.25" customHeight="1">
      <c r="A30" s="343" t="s">
        <v>103</v>
      </c>
      <c r="B30" s="362" t="s">
        <v>109</v>
      </c>
      <c r="C30" s="5"/>
      <c r="D30" s="65" t="s">
        <v>105</v>
      </c>
      <c r="E30" s="5"/>
      <c r="F30" s="66" t="s">
        <v>98</v>
      </c>
      <c r="G30" s="5"/>
      <c r="H30" s="66" t="s">
        <v>106</v>
      </c>
      <c r="I30" s="5"/>
      <c r="J30" s="66" t="s">
        <v>99</v>
      </c>
      <c r="K30" s="67">
        <v>2024</v>
      </c>
      <c r="L30" s="67">
        <v>2025</v>
      </c>
      <c r="M30" s="67">
        <v>2026</v>
      </c>
      <c r="N30" s="67">
        <v>2027</v>
      </c>
      <c r="O30" s="67" t="s">
        <v>93</v>
      </c>
      <c r="P30" s="256"/>
      <c r="Q30" s="1"/>
      <c r="R30" s="1"/>
      <c r="S30" s="1"/>
      <c r="T30" s="1"/>
      <c r="U30" s="1"/>
      <c r="V30" s="1"/>
      <c r="W30" s="1"/>
      <c r="X30" s="1"/>
      <c r="Y30" s="1"/>
      <c r="Z30" s="1"/>
      <c r="AA30" s="1"/>
      <c r="AB30" s="1"/>
    </row>
    <row r="31" spans="1:28" ht="15" customHeight="1">
      <c r="A31" s="647"/>
      <c r="B31" s="649"/>
      <c r="C31" s="5"/>
      <c r="D31" s="346">
        <v>100</v>
      </c>
      <c r="E31" s="5"/>
      <c r="F31" s="346" t="s">
        <v>33</v>
      </c>
      <c r="G31" s="5"/>
      <c r="H31" s="346">
        <v>15</v>
      </c>
      <c r="I31" s="5"/>
      <c r="J31" s="10" t="s">
        <v>100</v>
      </c>
      <c r="K31" s="19">
        <v>0.15</v>
      </c>
      <c r="L31" s="19">
        <v>0.5</v>
      </c>
      <c r="M31" s="19">
        <v>0.85</v>
      </c>
      <c r="N31" s="19">
        <v>1</v>
      </c>
      <c r="O31" s="20">
        <v>100</v>
      </c>
      <c r="P31" s="253"/>
      <c r="Q31" s="1"/>
      <c r="R31" s="1"/>
      <c r="S31" s="1"/>
      <c r="T31" s="1"/>
      <c r="U31" s="1"/>
      <c r="V31" s="1"/>
      <c r="W31" s="1"/>
      <c r="X31" s="1"/>
      <c r="Y31" s="1"/>
      <c r="Z31" s="1"/>
      <c r="AA31" s="1"/>
      <c r="AB31" s="1"/>
    </row>
    <row r="32" spans="1:28" ht="15" customHeight="1">
      <c r="A32" s="647"/>
      <c r="B32" s="650"/>
      <c r="C32" s="5"/>
      <c r="D32" s="650"/>
      <c r="E32" s="5"/>
      <c r="F32" s="650"/>
      <c r="G32" s="5"/>
      <c r="H32" s="650"/>
      <c r="I32" s="5"/>
      <c r="J32" s="10" t="s">
        <v>101</v>
      </c>
      <c r="K32" s="16">
        <v>265950000</v>
      </c>
      <c r="L32" s="16">
        <v>699000000</v>
      </c>
      <c r="M32" s="16">
        <v>808000000</v>
      </c>
      <c r="N32" s="16">
        <v>812000000</v>
      </c>
      <c r="O32" s="15">
        <f>+SUM(K32:N32)</f>
        <v>2584950000</v>
      </c>
      <c r="P32" s="259"/>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253"/>
      <c r="Q33" s="1"/>
      <c r="R33" s="1"/>
      <c r="S33" s="1"/>
      <c r="T33" s="1"/>
      <c r="U33" s="1"/>
      <c r="V33" s="1"/>
      <c r="W33" s="1"/>
      <c r="X33" s="1"/>
      <c r="Y33" s="1"/>
      <c r="Z33" s="1"/>
      <c r="AA33" s="1"/>
      <c r="AB33" s="1"/>
    </row>
    <row r="34" spans="1:28" ht="15" customHeight="1">
      <c r="A34" s="348" t="s">
        <v>110</v>
      </c>
      <c r="B34" s="647"/>
      <c r="C34" s="647"/>
      <c r="D34" s="647"/>
      <c r="E34" s="647"/>
      <c r="F34" s="647"/>
      <c r="G34" s="647"/>
      <c r="H34" s="647"/>
      <c r="I34" s="647"/>
      <c r="J34" s="647"/>
      <c r="K34" s="647"/>
      <c r="L34" s="647"/>
      <c r="M34" s="647"/>
      <c r="N34" s="647"/>
      <c r="O34" s="647"/>
      <c r="P34" s="253"/>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254"/>
      <c r="Q35" s="255"/>
      <c r="R35" s="1"/>
      <c r="S35" s="1"/>
      <c r="T35" s="1"/>
      <c r="U35" s="1"/>
      <c r="V35" s="1"/>
      <c r="W35" s="1"/>
      <c r="X35" s="1"/>
      <c r="Y35" s="1"/>
      <c r="Z35" s="1"/>
      <c r="AA35" s="1"/>
      <c r="AB35" s="1"/>
    </row>
    <row r="36" spans="1:28" ht="21.75" customHeight="1">
      <c r="A36" s="343" t="s">
        <v>95</v>
      </c>
      <c r="B36" s="347" t="s">
        <v>111</v>
      </c>
      <c r="C36" s="5"/>
      <c r="D36" s="7" t="s">
        <v>97</v>
      </c>
      <c r="E36" s="5"/>
      <c r="F36" s="8" t="s">
        <v>98</v>
      </c>
      <c r="G36" s="5"/>
      <c r="H36" s="8" t="s">
        <v>106</v>
      </c>
      <c r="I36" s="5"/>
      <c r="J36" s="8" t="s">
        <v>99</v>
      </c>
      <c r="K36" s="9">
        <v>2024</v>
      </c>
      <c r="L36" s="9">
        <v>2025</v>
      </c>
      <c r="M36" s="9">
        <v>2026</v>
      </c>
      <c r="N36" s="9">
        <v>2027</v>
      </c>
      <c r="O36" s="9" t="s">
        <v>93</v>
      </c>
      <c r="P36" s="256"/>
      <c r="Q36" s="1"/>
      <c r="R36" s="1"/>
      <c r="S36" s="1"/>
      <c r="T36" s="1"/>
      <c r="U36" s="1"/>
      <c r="V36" s="1"/>
      <c r="W36" s="1"/>
      <c r="X36" s="1"/>
      <c r="Y36" s="1"/>
      <c r="Z36" s="1"/>
      <c r="AA36" s="1"/>
      <c r="AB36" s="1"/>
    </row>
    <row r="37" spans="1:28" ht="21.75" customHeight="1">
      <c r="A37" s="647"/>
      <c r="B37" s="649"/>
      <c r="C37" s="5"/>
      <c r="D37" s="346">
        <v>5</v>
      </c>
      <c r="E37" s="5"/>
      <c r="F37" s="346" t="s">
        <v>21</v>
      </c>
      <c r="G37" s="5"/>
      <c r="H37" s="346">
        <v>15</v>
      </c>
      <c r="I37" s="5"/>
      <c r="J37" s="10" t="s">
        <v>100</v>
      </c>
      <c r="K37" s="21">
        <v>1.7</v>
      </c>
      <c r="L37" s="21">
        <v>1.6</v>
      </c>
      <c r="M37" s="21">
        <v>0.9</v>
      </c>
      <c r="N37" s="21">
        <v>0.8</v>
      </c>
      <c r="O37" s="22">
        <f t="shared" ref="O37:O38" si="1">SUM(K37:N37)</f>
        <v>5</v>
      </c>
      <c r="P37" s="253"/>
      <c r="Q37" s="1"/>
      <c r="R37" s="1"/>
      <c r="S37" s="1"/>
      <c r="T37" s="1"/>
      <c r="U37" s="1"/>
      <c r="V37" s="1"/>
      <c r="W37" s="1"/>
      <c r="X37" s="1"/>
      <c r="Y37" s="1"/>
      <c r="Z37" s="1"/>
      <c r="AA37" s="1"/>
      <c r="AB37" s="1"/>
    </row>
    <row r="38" spans="1:28" ht="21.75" customHeight="1">
      <c r="A38" s="647"/>
      <c r="B38" s="650"/>
      <c r="C38" s="5"/>
      <c r="D38" s="650"/>
      <c r="E38" s="5"/>
      <c r="F38" s="650"/>
      <c r="G38" s="5"/>
      <c r="H38" s="650"/>
      <c r="I38" s="5"/>
      <c r="J38" s="10" t="s">
        <v>101</v>
      </c>
      <c r="K38" s="4">
        <v>5128476000</v>
      </c>
      <c r="L38" s="4">
        <v>12620465000</v>
      </c>
      <c r="M38" s="4">
        <v>12136050000</v>
      </c>
      <c r="N38" s="4">
        <v>6868716000</v>
      </c>
      <c r="O38" s="23">
        <f t="shared" si="1"/>
        <v>36753707000</v>
      </c>
      <c r="P38" s="253"/>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253"/>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253"/>
      <c r="Q40" s="1"/>
      <c r="R40" s="1"/>
      <c r="S40" s="1"/>
      <c r="T40" s="1"/>
      <c r="U40" s="1"/>
      <c r="V40" s="1"/>
      <c r="W40" s="1"/>
      <c r="X40" s="1"/>
      <c r="Y40" s="1"/>
      <c r="Z40" s="1"/>
      <c r="AA40" s="1"/>
      <c r="AB40" s="1"/>
    </row>
    <row r="41" spans="1:28" ht="26.25" customHeight="1">
      <c r="A41" s="343" t="s">
        <v>103</v>
      </c>
      <c r="B41" s="349"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647"/>
      <c r="B42" s="649"/>
      <c r="C42" s="5"/>
      <c r="D42" s="346">
        <v>5</v>
      </c>
      <c r="E42" s="5"/>
      <c r="F42" s="346" t="s">
        <v>21</v>
      </c>
      <c r="G42" s="5"/>
      <c r="H42" s="346">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647"/>
      <c r="B43" s="650"/>
      <c r="C43" s="5"/>
      <c r="D43" s="650"/>
      <c r="E43" s="5"/>
      <c r="F43" s="650"/>
      <c r="G43" s="5"/>
      <c r="H43" s="65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348" t="s">
        <v>113</v>
      </c>
      <c r="B46" s="647"/>
      <c r="C46" s="647"/>
      <c r="D46" s="647"/>
      <c r="E46" s="647"/>
      <c r="F46" s="647"/>
      <c r="G46" s="647"/>
      <c r="H46" s="647"/>
      <c r="I46" s="647"/>
      <c r="J46" s="647"/>
      <c r="K46" s="647"/>
      <c r="L46" s="647"/>
      <c r="M46" s="647"/>
      <c r="N46" s="647"/>
      <c r="O46" s="647"/>
      <c r="P46" s="254"/>
      <c r="Q46" s="255"/>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254"/>
      <c r="Q47" s="255"/>
      <c r="R47" s="1"/>
      <c r="S47" s="1"/>
      <c r="T47" s="1"/>
      <c r="U47" s="1"/>
      <c r="V47" s="1"/>
      <c r="W47" s="1"/>
      <c r="X47" s="1"/>
      <c r="Y47" s="1"/>
      <c r="Z47" s="1"/>
      <c r="AA47" s="1"/>
      <c r="AB47" s="1"/>
    </row>
    <row r="48" spans="1:28" ht="30" customHeight="1">
      <c r="A48" s="343" t="s">
        <v>95</v>
      </c>
      <c r="B48" s="347" t="s">
        <v>114</v>
      </c>
      <c r="C48" s="5"/>
      <c r="D48" s="7" t="s">
        <v>97</v>
      </c>
      <c r="E48" s="5"/>
      <c r="F48" s="8" t="s">
        <v>98</v>
      </c>
      <c r="G48" s="5"/>
      <c r="H48" s="8" t="s">
        <v>106</v>
      </c>
      <c r="I48" s="5"/>
      <c r="J48" s="8" t="s">
        <v>99</v>
      </c>
      <c r="K48" s="9">
        <v>2024</v>
      </c>
      <c r="L48" s="9">
        <v>2025</v>
      </c>
      <c r="M48" s="9">
        <v>2026</v>
      </c>
      <c r="N48" s="9">
        <v>2027</v>
      </c>
      <c r="O48" s="9" t="s">
        <v>93</v>
      </c>
      <c r="P48" s="256"/>
      <c r="Q48" s="1"/>
      <c r="R48" s="1"/>
      <c r="S48" s="1"/>
      <c r="T48" s="1"/>
      <c r="U48" s="1"/>
      <c r="V48" s="1"/>
      <c r="W48" s="1"/>
      <c r="X48" s="1"/>
      <c r="Y48" s="1"/>
      <c r="Z48" s="1"/>
      <c r="AA48" s="1"/>
      <c r="AB48" s="1"/>
    </row>
    <row r="49" spans="1:28" ht="21.75" customHeight="1">
      <c r="A49" s="647"/>
      <c r="B49" s="649"/>
      <c r="C49" s="5"/>
      <c r="D49" s="346">
        <v>100</v>
      </c>
      <c r="E49" s="5"/>
      <c r="F49" s="346" t="s">
        <v>33</v>
      </c>
      <c r="G49" s="5"/>
      <c r="H49" s="346">
        <f>+H54+H58</f>
        <v>28</v>
      </c>
      <c r="I49" s="5"/>
      <c r="J49" s="10" t="s">
        <v>100</v>
      </c>
      <c r="K49" s="24"/>
      <c r="L49" s="24"/>
      <c r="M49" s="24"/>
      <c r="N49" s="24"/>
      <c r="O49" s="15">
        <v>100</v>
      </c>
      <c r="P49" s="253"/>
      <c r="Q49" s="1"/>
      <c r="R49" s="1"/>
      <c r="S49" s="1"/>
      <c r="T49" s="1"/>
      <c r="U49" s="1"/>
      <c r="V49" s="1"/>
      <c r="W49" s="1"/>
      <c r="X49" s="1"/>
      <c r="Y49" s="1"/>
      <c r="Z49" s="1"/>
      <c r="AA49" s="1"/>
      <c r="AB49" s="1"/>
    </row>
    <row r="50" spans="1:28" ht="21.75" customHeight="1">
      <c r="A50" s="647"/>
      <c r="B50" s="650"/>
      <c r="C50" s="5"/>
      <c r="D50" s="650"/>
      <c r="E50" s="5"/>
      <c r="F50" s="650"/>
      <c r="G50" s="5"/>
      <c r="H50" s="650"/>
      <c r="I50" s="5"/>
      <c r="J50" s="10" t="s">
        <v>101</v>
      </c>
      <c r="K50" s="4">
        <v>767728000</v>
      </c>
      <c r="L50" s="4">
        <v>1580000000</v>
      </c>
      <c r="M50" s="4">
        <v>1846000000</v>
      </c>
      <c r="N50" s="4">
        <v>631200000</v>
      </c>
      <c r="O50" s="23">
        <f>SUM(K50:N50)</f>
        <v>4824928000</v>
      </c>
      <c r="P50" s="253"/>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257"/>
      <c r="Q51" s="1"/>
      <c r="R51" s="1"/>
      <c r="S51" s="1"/>
      <c r="T51" s="1"/>
      <c r="U51" s="1"/>
      <c r="V51" s="1"/>
      <c r="W51" s="1"/>
      <c r="X51" s="1"/>
      <c r="Y51" s="1"/>
      <c r="Z51" s="1"/>
      <c r="AA51" s="1"/>
      <c r="AB51" s="1"/>
    </row>
    <row r="52" spans="1:28" ht="15" customHeight="1">
      <c r="A52" s="345" t="s">
        <v>102</v>
      </c>
      <c r="B52" s="345"/>
      <c r="C52" s="345"/>
      <c r="D52" s="345"/>
      <c r="E52" s="345"/>
      <c r="F52" s="345"/>
      <c r="G52" s="345"/>
      <c r="H52" s="345"/>
      <c r="I52" s="345"/>
      <c r="J52" s="345"/>
      <c r="K52" s="345"/>
      <c r="L52" s="345"/>
      <c r="M52" s="345"/>
      <c r="N52" s="345"/>
      <c r="O52" s="345"/>
      <c r="P52" s="258"/>
      <c r="Q52" s="1"/>
      <c r="R52" s="1"/>
      <c r="S52" s="1"/>
      <c r="T52" s="1"/>
      <c r="U52" s="1"/>
      <c r="V52" s="1"/>
      <c r="W52" s="1"/>
      <c r="X52" s="1"/>
      <c r="Y52" s="1"/>
      <c r="Z52" s="1"/>
      <c r="AA52" s="1"/>
      <c r="AB52" s="1"/>
    </row>
    <row r="53" spans="1:28" ht="26.25" customHeight="1">
      <c r="A53" s="357" t="s">
        <v>103</v>
      </c>
      <c r="B53" s="358" t="s">
        <v>115</v>
      </c>
      <c r="C53" s="5"/>
      <c r="D53" s="55" t="s">
        <v>105</v>
      </c>
      <c r="E53" s="5"/>
      <c r="F53" s="56" t="s">
        <v>98</v>
      </c>
      <c r="G53" s="5"/>
      <c r="H53" s="56" t="s">
        <v>106</v>
      </c>
      <c r="I53" s="5"/>
      <c r="J53" s="56" t="s">
        <v>99</v>
      </c>
      <c r="K53" s="57">
        <v>2024</v>
      </c>
      <c r="L53" s="57">
        <v>2025</v>
      </c>
      <c r="M53" s="57">
        <v>2026</v>
      </c>
      <c r="N53" s="57">
        <v>2027</v>
      </c>
      <c r="O53" s="57" t="s">
        <v>93</v>
      </c>
      <c r="P53" s="256"/>
      <c r="Q53" s="1"/>
      <c r="R53" s="1"/>
      <c r="S53" s="1"/>
      <c r="T53" s="1"/>
      <c r="U53" s="1"/>
      <c r="V53" s="1"/>
      <c r="W53" s="1"/>
      <c r="X53" s="1"/>
      <c r="Y53" s="1"/>
      <c r="Z53" s="1"/>
      <c r="AA53" s="1"/>
      <c r="AB53" s="1"/>
    </row>
    <row r="54" spans="1:28" ht="15" customHeight="1">
      <c r="A54" s="357"/>
      <c r="B54" s="359"/>
      <c r="C54" s="5"/>
      <c r="D54" s="346">
        <v>100</v>
      </c>
      <c r="E54" s="5"/>
      <c r="F54" s="346" t="s">
        <v>33</v>
      </c>
      <c r="G54" s="5"/>
      <c r="H54" s="346">
        <v>15</v>
      </c>
      <c r="I54" s="5"/>
      <c r="J54" s="10" t="s">
        <v>100</v>
      </c>
      <c r="K54" s="24">
        <v>0.1</v>
      </c>
      <c r="L54" s="24">
        <v>0.5</v>
      </c>
      <c r="M54" s="24"/>
      <c r="N54" s="24"/>
      <c r="O54" s="15">
        <v>100</v>
      </c>
      <c r="P54" s="253"/>
      <c r="Q54" s="1"/>
      <c r="R54" s="1"/>
      <c r="S54" s="1"/>
      <c r="T54" s="1"/>
      <c r="U54" s="1"/>
      <c r="V54" s="1"/>
      <c r="W54" s="1"/>
      <c r="X54" s="1"/>
      <c r="Y54" s="1"/>
      <c r="Z54" s="1"/>
      <c r="AA54" s="1"/>
      <c r="AB54" s="1"/>
    </row>
    <row r="55" spans="1:28" ht="15" customHeight="1">
      <c r="A55" s="357"/>
      <c r="B55" s="360"/>
      <c r="C55" s="5"/>
      <c r="D55" s="361"/>
      <c r="E55" s="5"/>
      <c r="F55" s="361"/>
      <c r="G55" s="5"/>
      <c r="H55" s="650"/>
      <c r="I55" s="5"/>
      <c r="J55" s="10" t="s">
        <v>101</v>
      </c>
      <c r="K55" s="16">
        <v>627228000</v>
      </c>
      <c r="L55" s="16">
        <v>1260000000</v>
      </c>
      <c r="M55" s="16">
        <v>1516000000</v>
      </c>
      <c r="N55" s="16">
        <v>516794000</v>
      </c>
      <c r="O55" s="15">
        <f>+SUM(K55:N55)</f>
        <v>3920022000</v>
      </c>
      <c r="P55" s="259"/>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253"/>
      <c r="Q56" s="1"/>
      <c r="R56" s="1"/>
      <c r="S56" s="1"/>
      <c r="T56" s="1"/>
      <c r="U56" s="1"/>
      <c r="V56" s="1"/>
      <c r="W56" s="1"/>
      <c r="X56" s="1"/>
      <c r="Y56" s="1"/>
      <c r="Z56" s="1"/>
      <c r="AA56" s="1"/>
      <c r="AB56" s="1"/>
    </row>
    <row r="57" spans="1:28" ht="26.25" customHeight="1">
      <c r="A57" s="343" t="s">
        <v>103</v>
      </c>
      <c r="B57" s="344" t="s">
        <v>116</v>
      </c>
      <c r="C57" s="5"/>
      <c r="D57" s="59" t="s">
        <v>105</v>
      </c>
      <c r="E57" s="5"/>
      <c r="F57" s="60" t="s">
        <v>98</v>
      </c>
      <c r="G57" s="5"/>
      <c r="H57" s="60" t="s">
        <v>106</v>
      </c>
      <c r="I57" s="5"/>
      <c r="J57" s="60" t="s">
        <v>99</v>
      </c>
      <c r="K57" s="61">
        <v>2024</v>
      </c>
      <c r="L57" s="61">
        <v>2025</v>
      </c>
      <c r="M57" s="61">
        <v>2026</v>
      </c>
      <c r="N57" s="61">
        <v>2027</v>
      </c>
      <c r="O57" s="61" t="s">
        <v>93</v>
      </c>
      <c r="P57" s="256"/>
      <c r="Q57" s="1"/>
      <c r="R57" s="1"/>
      <c r="S57" s="1"/>
      <c r="T57" s="1"/>
      <c r="U57" s="1"/>
      <c r="V57" s="1"/>
      <c r="W57" s="1"/>
      <c r="X57" s="1"/>
      <c r="Y57" s="1"/>
      <c r="Z57" s="1"/>
      <c r="AA57" s="1"/>
      <c r="AB57" s="1"/>
    </row>
    <row r="58" spans="1:28" ht="15" customHeight="1">
      <c r="A58" s="647"/>
      <c r="B58" s="649"/>
      <c r="C58" s="5"/>
      <c r="D58" s="346">
        <v>100</v>
      </c>
      <c r="E58" s="5"/>
      <c r="F58" s="346" t="s">
        <v>23</v>
      </c>
      <c r="G58" s="5"/>
      <c r="H58" s="346">
        <v>13</v>
      </c>
      <c r="I58" s="5"/>
      <c r="J58" s="10" t="s">
        <v>100</v>
      </c>
      <c r="K58" s="24">
        <v>0.05</v>
      </c>
      <c r="L58" s="24"/>
      <c r="M58" s="24"/>
      <c r="N58" s="24"/>
      <c r="O58" s="15">
        <v>100</v>
      </c>
      <c r="P58" s="253"/>
      <c r="Q58" s="14"/>
      <c r="R58" s="1"/>
      <c r="S58" s="1"/>
      <c r="T58" s="1"/>
      <c r="U58" s="1"/>
      <c r="V58" s="1"/>
      <c r="W58" s="1"/>
      <c r="X58" s="1"/>
      <c r="Y58" s="1"/>
      <c r="Z58" s="1"/>
      <c r="AA58" s="1"/>
      <c r="AB58" s="1"/>
    </row>
    <row r="59" spans="1:28" ht="15" customHeight="1">
      <c r="A59" s="647"/>
      <c r="B59" s="650"/>
      <c r="C59" s="5"/>
      <c r="D59" s="650"/>
      <c r="E59" s="5"/>
      <c r="F59" s="650"/>
      <c r="G59" s="5"/>
      <c r="H59" s="650"/>
      <c r="I59" s="5"/>
      <c r="J59" s="10" t="s">
        <v>101</v>
      </c>
      <c r="K59" s="16">
        <v>140500000</v>
      </c>
      <c r="L59" s="16">
        <v>320000000</v>
      </c>
      <c r="M59" s="16">
        <v>330000000</v>
      </c>
      <c r="N59" s="16">
        <v>114406000</v>
      </c>
      <c r="O59" s="15">
        <f>+SUM(K59:N59)</f>
        <v>904906000</v>
      </c>
      <c r="P59" s="259"/>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253"/>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348" t="s">
        <v>117</v>
      </c>
      <c r="B62" s="647"/>
      <c r="C62" s="647"/>
      <c r="D62" s="647"/>
      <c r="E62" s="647"/>
      <c r="F62" s="647"/>
      <c r="G62" s="647"/>
      <c r="H62" s="647"/>
      <c r="I62" s="647"/>
      <c r="J62" s="647"/>
      <c r="K62" s="647"/>
      <c r="L62" s="647"/>
      <c r="M62" s="647"/>
      <c r="N62" s="647"/>
      <c r="O62" s="647"/>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343" t="s">
        <v>95</v>
      </c>
      <c r="B64" s="347"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647"/>
      <c r="B65" s="649"/>
      <c r="C65" s="5"/>
      <c r="D65" s="346">
        <v>60</v>
      </c>
      <c r="E65" s="5"/>
      <c r="F65" s="346" t="s">
        <v>33</v>
      </c>
      <c r="G65" s="5"/>
      <c r="H65" s="346">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647"/>
      <c r="B66" s="650"/>
      <c r="C66" s="5"/>
      <c r="D66" s="650"/>
      <c r="E66" s="5"/>
      <c r="F66" s="650"/>
      <c r="G66" s="5"/>
      <c r="H66" s="65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356" t="s">
        <v>102</v>
      </c>
      <c r="B68" s="647"/>
      <c r="C68" s="647"/>
      <c r="D68" s="647"/>
      <c r="E68" s="647"/>
      <c r="F68" s="647"/>
      <c r="G68" s="647"/>
      <c r="H68" s="647"/>
      <c r="I68" s="647"/>
      <c r="J68" s="647"/>
      <c r="K68" s="647"/>
      <c r="L68" s="647"/>
      <c r="M68" s="647"/>
      <c r="N68" s="647"/>
      <c r="O68" s="647"/>
      <c r="P68" s="1"/>
      <c r="Q68" s="1"/>
      <c r="R68" s="1"/>
      <c r="S68" s="1"/>
      <c r="T68" s="1"/>
      <c r="U68" s="1"/>
      <c r="V68" s="1"/>
      <c r="W68" s="1"/>
      <c r="X68" s="1"/>
      <c r="Y68" s="1"/>
      <c r="Z68" s="1"/>
      <c r="AA68" s="1"/>
      <c r="AB68" s="1"/>
    </row>
    <row r="69" spans="1:28" ht="25.5" customHeight="1">
      <c r="A69" s="343" t="s">
        <v>103</v>
      </c>
      <c r="B69" s="349"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647"/>
      <c r="B70" s="649"/>
      <c r="C70" s="5"/>
      <c r="D70" s="346">
        <v>60</v>
      </c>
      <c r="E70" s="5"/>
      <c r="F70" s="346" t="s">
        <v>33</v>
      </c>
      <c r="G70" s="5"/>
      <c r="H70" s="346">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647"/>
      <c r="B71" s="650"/>
      <c r="C71" s="5"/>
      <c r="D71" s="650"/>
      <c r="E71" s="5"/>
      <c r="F71" s="650"/>
      <c r="G71" s="5"/>
      <c r="H71" s="65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534</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9" t="s">
        <v>125</v>
      </c>
      <c r="D12" s="662"/>
      <c r="E12" s="388" t="s">
        <v>535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row>
    <row r="15" spans="1:30" ht="29.25" customHeight="1">
      <c r="A15" s="260"/>
      <c r="B15" s="31"/>
      <c r="C15" s="363" t="s">
        <v>536</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row>
    <row r="16" spans="1:30"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row>
    <row r="17" spans="1:30"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row>
    <row r="18" spans="1:30"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row>
    <row r="19" spans="1:30"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row>
    <row r="20" spans="1:30"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row>
    <row r="21" spans="1:30"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row>
    <row r="22" spans="1:30"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row>
    <row r="23" spans="1:30"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21</v>
      </c>
      <c r="X23" s="661"/>
      <c r="Y23" s="661"/>
      <c r="Z23" s="661"/>
      <c r="AA23" s="648"/>
      <c r="AB23" s="268"/>
      <c r="AC23" s="260"/>
      <c r="AD23" s="260"/>
    </row>
    <row r="24" spans="1:30"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row>
    <row r="25" spans="1:30"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row>
    <row r="26" spans="1:30" ht="39.75" customHeight="1">
      <c r="A26" s="260"/>
      <c r="B26" s="31"/>
      <c r="C26" s="640" t="s">
        <v>537</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row>
    <row r="27" spans="1:30"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row>
    <row r="28" spans="1:30"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row>
    <row r="29" spans="1:30" ht="29.25" customHeight="1">
      <c r="A29" s="260"/>
      <c r="B29" s="31"/>
      <c r="C29" s="390" t="s">
        <v>538</v>
      </c>
      <c r="D29" s="661"/>
      <c r="E29" s="661"/>
      <c r="F29" s="661"/>
      <c r="G29" s="661"/>
      <c r="H29" s="661"/>
      <c r="I29" s="661"/>
      <c r="J29" s="661"/>
      <c r="K29" s="648"/>
      <c r="L29" s="270"/>
      <c r="M29" s="390"/>
      <c r="N29" s="661"/>
      <c r="O29" s="661"/>
      <c r="P29" s="661"/>
      <c r="Q29" s="661"/>
      <c r="R29" s="661"/>
      <c r="S29" s="661"/>
      <c r="T29" s="661"/>
      <c r="U29" s="661"/>
      <c r="V29" s="661"/>
      <c r="W29" s="661"/>
      <c r="X29" s="661"/>
      <c r="Y29" s="661"/>
      <c r="Z29" s="661"/>
      <c r="AA29" s="648"/>
      <c r="AB29" s="276"/>
      <c r="AC29" s="260"/>
      <c r="AD29" s="260"/>
    </row>
    <row r="30" spans="1:30"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row>
    <row r="31" spans="1:30"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row>
    <row r="32" spans="1:30" ht="90" customHeight="1">
      <c r="A32" s="260"/>
      <c r="B32" s="31"/>
      <c r="C32" s="391" t="s">
        <v>539</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row>
    <row r="33" spans="1:30"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row>
    <row r="34" spans="1:30" ht="15.75" customHeight="1">
      <c r="A34" s="260"/>
      <c r="B34" s="31"/>
      <c r="C34" s="378" t="s">
        <v>139</v>
      </c>
      <c r="D34" s="657"/>
      <c r="E34" s="273"/>
      <c r="F34" s="363" t="s">
        <v>22</v>
      </c>
      <c r="G34" s="648"/>
      <c r="H34" s="273"/>
      <c r="I34" s="260"/>
      <c r="J34" s="280" t="s">
        <v>140</v>
      </c>
      <c r="K34" s="363">
        <v>1.2</v>
      </c>
      <c r="L34" s="661"/>
      <c r="M34" s="661"/>
      <c r="N34" s="648"/>
      <c r="O34" s="273"/>
      <c r="P34" s="273"/>
      <c r="Q34" s="264" t="s">
        <v>141</v>
      </c>
      <c r="R34" s="260"/>
      <c r="S34" s="273"/>
      <c r="T34" s="273"/>
      <c r="U34" s="273"/>
      <c r="V34" s="273"/>
      <c r="W34" s="363" t="s">
        <v>20</v>
      </c>
      <c r="X34" s="661"/>
      <c r="Y34" s="661"/>
      <c r="Z34" s="661"/>
      <c r="AA34" s="648"/>
      <c r="AB34" s="272"/>
      <c r="AC34" s="260"/>
      <c r="AD34" s="260"/>
    </row>
    <row r="35" spans="1:30"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row>
    <row r="36" spans="1:30" ht="32.25" customHeight="1">
      <c r="A36" s="260"/>
      <c r="B36" s="31"/>
      <c r="C36" s="260"/>
      <c r="D36" s="280" t="s">
        <v>142</v>
      </c>
      <c r="E36" s="273"/>
      <c r="F36" s="391" t="s">
        <v>540</v>
      </c>
      <c r="G36" s="661"/>
      <c r="H36" s="661"/>
      <c r="I36" s="661"/>
      <c r="J36" s="661"/>
      <c r="K36" s="661"/>
      <c r="L36" s="661"/>
      <c r="M36" s="648"/>
      <c r="N36" s="260"/>
      <c r="O36" s="280" t="s">
        <v>144</v>
      </c>
      <c r="P36" s="390">
        <v>0</v>
      </c>
      <c r="Q36" s="661"/>
      <c r="R36" s="661"/>
      <c r="S36" s="661"/>
      <c r="T36" s="661"/>
      <c r="U36" s="661"/>
      <c r="V36" s="661"/>
      <c r="W36" s="661"/>
      <c r="X36" s="661"/>
      <c r="Y36" s="661"/>
      <c r="Z36" s="661"/>
      <c r="AA36" s="648"/>
      <c r="AB36" s="268"/>
      <c r="AC36" s="260"/>
      <c r="AD36" s="260"/>
    </row>
    <row r="37" spans="1:30"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row>
    <row r="38" spans="1:30"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row>
    <row r="39" spans="1:30"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row>
    <row r="40" spans="1:30"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row>
    <row r="41" spans="1:30"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row>
    <row r="42" spans="1:30" ht="15.75" customHeight="1">
      <c r="A42" s="260"/>
      <c r="B42" s="31"/>
      <c r="C42" s="273" t="s">
        <v>140</v>
      </c>
      <c r="D42" s="390">
        <v>1</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row>
    <row r="43" spans="1:30"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row>
    <row r="44" spans="1:30"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row>
    <row r="45" spans="1:30"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row>
    <row r="46" spans="1:30"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row>
    <row r="47" spans="1:30"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row>
    <row r="48" spans="1:30"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row>
    <row r="49" spans="1:30"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row>
    <row r="50" spans="1:30" ht="15.75" customHeight="1">
      <c r="A50" s="287"/>
      <c r="B50" s="41"/>
      <c r="C50" s="44">
        <v>2024</v>
      </c>
      <c r="D50" s="45">
        <v>45474</v>
      </c>
      <c r="E50" s="373">
        <v>45656</v>
      </c>
      <c r="F50" s="648"/>
      <c r="G50" s="46">
        <v>1.2</v>
      </c>
      <c r="H50" s="376" t="s">
        <v>541</v>
      </c>
      <c r="I50" s="661"/>
      <c r="J50" s="661"/>
      <c r="K50" s="661"/>
      <c r="L50" s="661"/>
      <c r="M50" s="661"/>
      <c r="N50" s="661"/>
      <c r="O50" s="661"/>
      <c r="P50" s="661"/>
      <c r="Q50" s="661"/>
      <c r="R50" s="661"/>
      <c r="S50" s="661"/>
      <c r="T50" s="661"/>
      <c r="U50" s="661"/>
      <c r="V50" s="661"/>
      <c r="W50" s="661"/>
      <c r="X50" s="661"/>
      <c r="Y50" s="661"/>
      <c r="Z50" s="661"/>
      <c r="AA50" s="648"/>
      <c r="AB50" s="282"/>
      <c r="AC50" s="287"/>
      <c r="AD50" s="287"/>
    </row>
    <row r="51" spans="1:30" ht="15.75" customHeight="1">
      <c r="A51" s="287"/>
      <c r="B51" s="41"/>
      <c r="C51" s="44">
        <v>2025</v>
      </c>
      <c r="D51" s="45">
        <v>45658</v>
      </c>
      <c r="E51" s="373">
        <v>46021</v>
      </c>
      <c r="F51" s="648"/>
      <c r="G51" s="46">
        <v>1.7</v>
      </c>
      <c r="H51" s="376" t="s">
        <v>541</v>
      </c>
      <c r="I51" s="661"/>
      <c r="J51" s="661"/>
      <c r="K51" s="661"/>
      <c r="L51" s="661"/>
      <c r="M51" s="661"/>
      <c r="N51" s="661"/>
      <c r="O51" s="661"/>
      <c r="P51" s="661"/>
      <c r="Q51" s="661"/>
      <c r="R51" s="661"/>
      <c r="S51" s="661"/>
      <c r="T51" s="661"/>
      <c r="U51" s="661"/>
      <c r="V51" s="661"/>
      <c r="W51" s="661"/>
      <c r="X51" s="661"/>
      <c r="Y51" s="661"/>
      <c r="Z51" s="661"/>
      <c r="AA51" s="648"/>
      <c r="AB51" s="282"/>
      <c r="AC51" s="287"/>
      <c r="AD51" s="287"/>
    </row>
    <row r="52" spans="1:30" ht="15.75" customHeight="1">
      <c r="A52" s="287"/>
      <c r="B52" s="41"/>
      <c r="C52" s="44">
        <v>2026</v>
      </c>
      <c r="D52" s="45">
        <v>46023</v>
      </c>
      <c r="E52" s="373">
        <v>46386</v>
      </c>
      <c r="F52" s="648"/>
      <c r="G52" s="46">
        <v>1.1000000000000001</v>
      </c>
      <c r="H52" s="376" t="s">
        <v>541</v>
      </c>
      <c r="I52" s="661"/>
      <c r="J52" s="661"/>
      <c r="K52" s="661"/>
      <c r="L52" s="661"/>
      <c r="M52" s="661"/>
      <c r="N52" s="661"/>
      <c r="O52" s="661"/>
      <c r="P52" s="661"/>
      <c r="Q52" s="661"/>
      <c r="R52" s="661"/>
      <c r="S52" s="661"/>
      <c r="T52" s="661"/>
      <c r="U52" s="661"/>
      <c r="V52" s="661"/>
      <c r="W52" s="661"/>
      <c r="X52" s="661"/>
      <c r="Y52" s="661"/>
      <c r="Z52" s="661"/>
      <c r="AA52" s="648"/>
      <c r="AB52" s="282"/>
      <c r="AC52" s="287"/>
      <c r="AD52" s="287"/>
    </row>
    <row r="53" spans="1:30" ht="15.75" customHeight="1">
      <c r="A53" s="287"/>
      <c r="B53" s="41"/>
      <c r="C53" s="44">
        <v>2027</v>
      </c>
      <c r="D53" s="45">
        <v>46388</v>
      </c>
      <c r="E53" s="373">
        <v>46751</v>
      </c>
      <c r="F53" s="648"/>
      <c r="G53" s="46">
        <v>1</v>
      </c>
      <c r="H53" s="376" t="s">
        <v>541</v>
      </c>
      <c r="I53" s="661"/>
      <c r="J53" s="661"/>
      <c r="K53" s="661"/>
      <c r="L53" s="661"/>
      <c r="M53" s="661"/>
      <c r="N53" s="661"/>
      <c r="O53" s="661"/>
      <c r="P53" s="661"/>
      <c r="Q53" s="661"/>
      <c r="R53" s="661"/>
      <c r="S53" s="661"/>
      <c r="T53" s="661"/>
      <c r="U53" s="661"/>
      <c r="V53" s="661"/>
      <c r="W53" s="661"/>
      <c r="X53" s="661"/>
      <c r="Y53" s="661"/>
      <c r="Z53" s="661"/>
      <c r="AA53" s="648"/>
      <c r="AB53" s="282"/>
      <c r="AC53" s="287"/>
      <c r="AD53" s="287"/>
    </row>
    <row r="54" spans="1:30"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row>
    <row r="55" spans="1:30"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row>
    <row r="56" spans="1:30"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row>
    <row r="57" spans="1:30"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row>
    <row r="58" spans="1:30"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row>
    <row r="59" spans="1:30"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row>
    <row r="60" spans="1:30"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row>
    <row r="61" spans="1:30"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row>
    <row r="62" spans="1:30"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row>
    <row r="63" spans="1:30"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row>
    <row r="64" spans="1:30"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row>
    <row r="65" spans="1:30"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row>
    <row r="66" spans="1:30"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row>
    <row r="67" spans="1:30"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row>
    <row r="68" spans="1:30"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row>
    <row r="69" spans="1:30"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row>
    <row r="70" spans="1:30"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row>
    <row r="71" spans="1:30"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row>
    <row r="72" spans="1:30"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row>
    <row r="73" spans="1:30"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row>
    <row r="74" spans="1:30"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row>
    <row r="75" spans="1:30"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row>
    <row r="76" spans="1:30"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row>
    <row r="77" spans="1:30"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c r="AE2" s="260"/>
      <c r="AF2" s="260"/>
      <c r="AG2" s="260"/>
    </row>
    <row r="3" spans="1:33"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c r="AE3" s="260"/>
      <c r="AF3" s="260"/>
      <c r="AG3" s="260"/>
    </row>
    <row r="4" spans="1:33"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c r="AE4" s="260"/>
      <c r="AF4" s="260"/>
      <c r="AG4" s="260"/>
    </row>
    <row r="5" spans="1:33"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c r="AE5" s="260"/>
      <c r="AF5" s="260"/>
      <c r="AG5" s="260"/>
    </row>
    <row r="6" spans="1:33"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c r="AE6" s="260"/>
      <c r="AF6" s="260"/>
      <c r="AG6" s="260"/>
    </row>
    <row r="7" spans="1:33"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c r="AE7" s="260"/>
      <c r="AF7" s="260"/>
      <c r="AG7" s="260"/>
    </row>
    <row r="8" spans="1:33"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c r="AE8" s="260"/>
      <c r="AF8" s="641" t="s">
        <v>542</v>
      </c>
      <c r="AG8" s="657"/>
    </row>
    <row r="9" spans="1:33"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c r="AE9" s="260"/>
      <c r="AF9" s="260"/>
      <c r="AG9" s="260"/>
    </row>
    <row r="10" spans="1:33" ht="30" customHeight="1">
      <c r="A10" s="260"/>
      <c r="B10" s="31"/>
      <c r="C10" s="386" t="s">
        <v>123</v>
      </c>
      <c r="D10" s="657"/>
      <c r="E10" s="363" t="s">
        <v>114</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c r="AE10" s="260"/>
      <c r="AF10" s="260"/>
      <c r="AG10" s="260"/>
    </row>
    <row r="11" spans="1:33"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c r="AE11" s="260"/>
      <c r="AF11" s="52" t="s">
        <v>543</v>
      </c>
      <c r="AG11" s="52" t="s">
        <v>544</v>
      </c>
    </row>
    <row r="12" spans="1:33" ht="29.25" customHeight="1">
      <c r="A12" s="260"/>
      <c r="B12" s="31"/>
      <c r="C12" s="389" t="s">
        <v>125</v>
      </c>
      <c r="D12" s="662"/>
      <c r="E12" s="388" t="s">
        <v>545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c r="AE12" s="260"/>
      <c r="AF12" s="37" t="s">
        <v>546</v>
      </c>
      <c r="AG12" s="37">
        <v>28</v>
      </c>
    </row>
    <row r="13" spans="1:33"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c r="AE13" s="260"/>
      <c r="AF13" s="37" t="s">
        <v>547</v>
      </c>
      <c r="AG13" s="37">
        <v>100</v>
      </c>
    </row>
    <row r="14" spans="1:33"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c r="AE14" s="260"/>
      <c r="AF14" s="37" t="s">
        <v>548</v>
      </c>
      <c r="AG14" s="37">
        <v>34</v>
      </c>
    </row>
    <row r="15" spans="1:33" ht="29.25" customHeight="1">
      <c r="A15" s="260"/>
      <c r="B15" s="31"/>
      <c r="C15" s="363" t="s">
        <v>549</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c r="AE15" s="260"/>
      <c r="AF15" s="37" t="s">
        <v>550</v>
      </c>
      <c r="AG15" s="37">
        <v>100</v>
      </c>
    </row>
    <row r="16" spans="1:33"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c r="AE16" s="260"/>
      <c r="AF16" s="37" t="s">
        <v>551</v>
      </c>
      <c r="AG16" s="37">
        <v>38</v>
      </c>
    </row>
    <row r="17" spans="1:33"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c r="AE17" s="260"/>
      <c r="AF17" s="37" t="s">
        <v>552</v>
      </c>
      <c r="AG17" s="37">
        <v>100</v>
      </c>
    </row>
    <row r="18" spans="1:33"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c r="AE18" s="260"/>
      <c r="AF18" s="37" t="s">
        <v>553</v>
      </c>
      <c r="AG18" s="37">
        <v>25</v>
      </c>
    </row>
    <row r="19" spans="1:33"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c r="AE19" s="260"/>
      <c r="AF19" s="260"/>
      <c r="AG19" s="260"/>
    </row>
    <row r="20" spans="1:33"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c r="AE20" s="260"/>
      <c r="AF20" s="260"/>
      <c r="AG20" s="260"/>
    </row>
    <row r="21" spans="1:33"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c r="AE21" s="260"/>
      <c r="AF21" s="260"/>
      <c r="AG21" s="260"/>
    </row>
    <row r="22" spans="1:33"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c r="AE22" s="260"/>
      <c r="AF22" s="260"/>
      <c r="AG22" s="260"/>
    </row>
    <row r="23" spans="1:33"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33</v>
      </c>
      <c r="X23" s="661"/>
      <c r="Y23" s="661"/>
      <c r="Z23" s="661"/>
      <c r="AA23" s="648"/>
      <c r="AB23" s="268"/>
      <c r="AC23" s="260"/>
      <c r="AD23" s="260"/>
      <c r="AE23" s="260"/>
      <c r="AF23" s="260"/>
      <c r="AG23" s="260"/>
    </row>
    <row r="24" spans="1:33"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c r="AE24" s="260"/>
      <c r="AF24" s="260"/>
      <c r="AG24" s="260"/>
    </row>
    <row r="25" spans="1:33"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c r="AE25" s="260"/>
      <c r="AF25" s="260"/>
      <c r="AG25" s="260"/>
    </row>
    <row r="26" spans="1:33" ht="39.75" customHeight="1">
      <c r="A26" s="260"/>
      <c r="B26" s="31"/>
      <c r="C26" s="642" t="s">
        <v>537</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c r="AE26" s="260"/>
      <c r="AF26" s="295">
        <f>+(((((AG12/100)*AG13)+((AG14/100)*AG15)+((AG16/100)*AG17))*AG18)/100)</f>
        <v>25</v>
      </c>
      <c r="AG26" s="260"/>
    </row>
    <row r="27" spans="1:33"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c r="AE27" s="260"/>
      <c r="AF27" s="260"/>
      <c r="AG27" s="260"/>
    </row>
    <row r="28" spans="1:33"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c r="AE28" s="260"/>
      <c r="AF28" s="260"/>
      <c r="AG28" s="260"/>
    </row>
    <row r="29" spans="1:33" ht="29.25" customHeight="1">
      <c r="A29" s="260"/>
      <c r="B29" s="31"/>
      <c r="C29" s="390" t="s">
        <v>538</v>
      </c>
      <c r="D29" s="661"/>
      <c r="E29" s="661"/>
      <c r="F29" s="661"/>
      <c r="G29" s="661"/>
      <c r="H29" s="661"/>
      <c r="I29" s="661"/>
      <c r="J29" s="661"/>
      <c r="K29" s="648"/>
      <c r="L29" s="270"/>
      <c r="M29" s="390"/>
      <c r="N29" s="661"/>
      <c r="O29" s="661"/>
      <c r="P29" s="661"/>
      <c r="Q29" s="661"/>
      <c r="R29" s="661"/>
      <c r="S29" s="661"/>
      <c r="T29" s="661"/>
      <c r="U29" s="661"/>
      <c r="V29" s="661"/>
      <c r="W29" s="661"/>
      <c r="X29" s="661"/>
      <c r="Y29" s="661"/>
      <c r="Z29" s="661"/>
      <c r="AA29" s="648"/>
      <c r="AB29" s="276"/>
      <c r="AC29" s="260"/>
      <c r="AD29" s="260"/>
      <c r="AE29" s="260"/>
      <c r="AF29" s="260"/>
      <c r="AG29" s="260"/>
    </row>
    <row r="30" spans="1:33"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c r="AE30" s="260"/>
      <c r="AF30" s="260"/>
      <c r="AG30" s="260"/>
    </row>
    <row r="31" spans="1:33"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c r="AE31" s="260"/>
      <c r="AF31" s="260"/>
      <c r="AG31" s="260"/>
    </row>
    <row r="32" spans="1:33" ht="90" customHeight="1">
      <c r="A32" s="260"/>
      <c r="B32" s="31"/>
      <c r="C32" s="391" t="s">
        <v>539</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c r="AE32" s="260"/>
      <c r="AF32" s="260"/>
      <c r="AG32" s="260"/>
    </row>
    <row r="33" spans="1:33"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c r="AE33" s="260"/>
      <c r="AF33" s="260"/>
      <c r="AG33" s="260"/>
    </row>
    <row r="34" spans="1:33" ht="15.75" customHeight="1">
      <c r="A34" s="260"/>
      <c r="B34" s="31"/>
      <c r="C34" s="378" t="s">
        <v>139</v>
      </c>
      <c r="D34" s="657"/>
      <c r="E34" s="273"/>
      <c r="F34" s="363" t="s">
        <v>34</v>
      </c>
      <c r="G34" s="648"/>
      <c r="H34" s="273"/>
      <c r="I34" s="260"/>
      <c r="J34" s="280" t="s">
        <v>140</v>
      </c>
      <c r="K34" s="363">
        <v>25</v>
      </c>
      <c r="L34" s="661"/>
      <c r="M34" s="661"/>
      <c r="N34" s="648"/>
      <c r="O34" s="273"/>
      <c r="P34" s="273"/>
      <c r="Q34" s="264" t="s">
        <v>141</v>
      </c>
      <c r="R34" s="260"/>
      <c r="S34" s="273"/>
      <c r="T34" s="273"/>
      <c r="U34" s="273"/>
      <c r="V34" s="273"/>
      <c r="W34" s="363" t="s">
        <v>20</v>
      </c>
      <c r="X34" s="661"/>
      <c r="Y34" s="661"/>
      <c r="Z34" s="661"/>
      <c r="AA34" s="648"/>
      <c r="AB34" s="272"/>
      <c r="AC34" s="260"/>
      <c r="AD34" s="260"/>
      <c r="AE34" s="260"/>
      <c r="AF34" s="260"/>
      <c r="AG34" s="260"/>
    </row>
    <row r="35" spans="1:33"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c r="AE35" s="260"/>
      <c r="AF35" s="260"/>
      <c r="AG35" s="260"/>
    </row>
    <row r="36" spans="1:33" ht="32.25" customHeight="1">
      <c r="A36" s="260"/>
      <c r="B36" s="31"/>
      <c r="C36" s="260"/>
      <c r="D36" s="280" t="s">
        <v>142</v>
      </c>
      <c r="E36" s="273"/>
      <c r="F36" s="391" t="s">
        <v>554</v>
      </c>
      <c r="G36" s="661"/>
      <c r="H36" s="661"/>
      <c r="I36" s="661"/>
      <c r="J36" s="661"/>
      <c r="K36" s="661"/>
      <c r="L36" s="661"/>
      <c r="M36" s="648"/>
      <c r="N36" s="260"/>
      <c r="O36" s="280" t="s">
        <v>144</v>
      </c>
      <c r="P36" s="390">
        <v>0</v>
      </c>
      <c r="Q36" s="661"/>
      <c r="R36" s="661"/>
      <c r="S36" s="661"/>
      <c r="T36" s="661"/>
      <c r="U36" s="661"/>
      <c r="V36" s="661"/>
      <c r="W36" s="661"/>
      <c r="X36" s="661"/>
      <c r="Y36" s="661"/>
      <c r="Z36" s="661"/>
      <c r="AA36" s="648"/>
      <c r="AB36" s="268"/>
      <c r="AC36" s="260"/>
      <c r="AD36" s="260"/>
      <c r="AE36" s="260"/>
      <c r="AF36" s="260"/>
      <c r="AG36" s="260"/>
    </row>
    <row r="37" spans="1:33"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c r="AE37" s="260"/>
      <c r="AF37" s="260"/>
      <c r="AG37" s="260"/>
    </row>
    <row r="38" spans="1:33"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c r="AE38" s="260"/>
      <c r="AF38" s="260"/>
      <c r="AG38" s="260"/>
    </row>
    <row r="39" spans="1:33"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c r="AE39" s="260"/>
      <c r="AF39" s="260"/>
      <c r="AG39" s="260"/>
    </row>
    <row r="40" spans="1:33"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c r="AE40" s="260"/>
      <c r="AF40" s="260"/>
      <c r="AG40" s="260"/>
    </row>
    <row r="41" spans="1:33"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c r="AE41" s="260"/>
      <c r="AF41" s="260"/>
      <c r="AG41" s="260"/>
    </row>
    <row r="42" spans="1:33" ht="15.75" customHeight="1">
      <c r="A42" s="260"/>
      <c r="B42" s="31"/>
      <c r="C42" s="273" t="s">
        <v>140</v>
      </c>
      <c r="D42" s="390">
        <v>25</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c r="AE42" s="260"/>
      <c r="AF42" s="260"/>
      <c r="AG42" s="260"/>
    </row>
    <row r="43" spans="1:33"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c r="AE43" s="260"/>
      <c r="AF43" s="260"/>
      <c r="AG43" s="260"/>
    </row>
    <row r="44" spans="1:33"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c r="AE44" s="260"/>
      <c r="AF44" s="260"/>
      <c r="AG44" s="260"/>
    </row>
    <row r="45" spans="1:33"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c r="AE45" s="260"/>
      <c r="AF45" s="260"/>
      <c r="AG45" s="260"/>
    </row>
    <row r="46" spans="1:33"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c r="AE46" s="283"/>
      <c r="AF46" s="283"/>
      <c r="AG46" s="283"/>
    </row>
    <row r="47" spans="1:33"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c r="AE47" s="260"/>
      <c r="AF47" s="260"/>
      <c r="AG47" s="260"/>
    </row>
    <row r="48" spans="1:33"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c r="AE48" s="287"/>
      <c r="AF48" s="287"/>
      <c r="AG48" s="287"/>
    </row>
    <row r="49" spans="1:33"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c r="AE49" s="287"/>
      <c r="AF49" s="287"/>
      <c r="AG49" s="287"/>
    </row>
    <row r="50" spans="1:33" ht="15.75" customHeight="1">
      <c r="A50" s="287"/>
      <c r="B50" s="41"/>
      <c r="C50" s="44">
        <v>2024</v>
      </c>
      <c r="D50" s="45">
        <v>45474</v>
      </c>
      <c r="E50" s="373">
        <v>45656</v>
      </c>
      <c r="F50" s="648"/>
      <c r="G50" s="46">
        <v>25</v>
      </c>
      <c r="H50" s="376" t="s">
        <v>555</v>
      </c>
      <c r="I50" s="661"/>
      <c r="J50" s="661"/>
      <c r="K50" s="661"/>
      <c r="L50" s="661"/>
      <c r="M50" s="661"/>
      <c r="N50" s="661"/>
      <c r="O50" s="661"/>
      <c r="P50" s="661"/>
      <c r="Q50" s="661"/>
      <c r="R50" s="661"/>
      <c r="S50" s="661"/>
      <c r="T50" s="661"/>
      <c r="U50" s="661"/>
      <c r="V50" s="661"/>
      <c r="W50" s="661"/>
      <c r="X50" s="661"/>
      <c r="Y50" s="661"/>
      <c r="Z50" s="661"/>
      <c r="AA50" s="648"/>
      <c r="AB50" s="282"/>
      <c r="AC50" s="287"/>
      <c r="AD50" s="287"/>
      <c r="AE50" s="287"/>
      <c r="AF50" s="287"/>
      <c r="AG50" s="287"/>
    </row>
    <row r="51" spans="1:33" ht="15.75" customHeight="1">
      <c r="A51" s="287"/>
      <c r="B51" s="41"/>
      <c r="C51" s="44">
        <v>2025</v>
      </c>
      <c r="D51" s="45">
        <v>45658</v>
      </c>
      <c r="E51" s="373">
        <v>46021</v>
      </c>
      <c r="F51" s="648"/>
      <c r="G51" s="46">
        <v>65</v>
      </c>
      <c r="H51" s="376" t="s">
        <v>555</v>
      </c>
      <c r="I51" s="661"/>
      <c r="J51" s="661"/>
      <c r="K51" s="661"/>
      <c r="L51" s="661"/>
      <c r="M51" s="661"/>
      <c r="N51" s="661"/>
      <c r="O51" s="661"/>
      <c r="P51" s="661"/>
      <c r="Q51" s="661"/>
      <c r="R51" s="661"/>
      <c r="S51" s="661"/>
      <c r="T51" s="661"/>
      <c r="U51" s="661"/>
      <c r="V51" s="661"/>
      <c r="W51" s="661"/>
      <c r="X51" s="661"/>
      <c r="Y51" s="661"/>
      <c r="Z51" s="661"/>
      <c r="AA51" s="648"/>
      <c r="AB51" s="282"/>
      <c r="AC51" s="287"/>
      <c r="AD51" s="287"/>
      <c r="AE51" s="287"/>
      <c r="AF51" s="287"/>
      <c r="AG51" s="287"/>
    </row>
    <row r="52" spans="1:33" ht="15.75" customHeight="1">
      <c r="A52" s="287"/>
      <c r="B52" s="41"/>
      <c r="C52" s="44">
        <v>2026</v>
      </c>
      <c r="D52" s="45">
        <v>46023</v>
      </c>
      <c r="E52" s="373">
        <v>46386</v>
      </c>
      <c r="F52" s="648"/>
      <c r="G52" s="46">
        <v>85</v>
      </c>
      <c r="H52" s="376" t="s">
        <v>555</v>
      </c>
      <c r="I52" s="661"/>
      <c r="J52" s="661"/>
      <c r="K52" s="661"/>
      <c r="L52" s="661"/>
      <c r="M52" s="661"/>
      <c r="N52" s="661"/>
      <c r="O52" s="661"/>
      <c r="P52" s="661"/>
      <c r="Q52" s="661"/>
      <c r="R52" s="661"/>
      <c r="S52" s="661"/>
      <c r="T52" s="661"/>
      <c r="U52" s="661"/>
      <c r="V52" s="661"/>
      <c r="W52" s="661"/>
      <c r="X52" s="661"/>
      <c r="Y52" s="661"/>
      <c r="Z52" s="661"/>
      <c r="AA52" s="648"/>
      <c r="AB52" s="282"/>
      <c r="AC52" s="287"/>
      <c r="AD52" s="287"/>
      <c r="AE52" s="287"/>
      <c r="AF52" s="287"/>
      <c r="AG52" s="287"/>
    </row>
    <row r="53" spans="1:33" ht="15.75" customHeight="1">
      <c r="A53" s="287"/>
      <c r="B53" s="41"/>
      <c r="C53" s="44">
        <v>2027</v>
      </c>
      <c r="D53" s="45">
        <v>46388</v>
      </c>
      <c r="E53" s="373">
        <v>46751</v>
      </c>
      <c r="F53" s="648"/>
      <c r="G53" s="46">
        <v>100</v>
      </c>
      <c r="H53" s="376" t="s">
        <v>555</v>
      </c>
      <c r="I53" s="661"/>
      <c r="J53" s="661"/>
      <c r="K53" s="661"/>
      <c r="L53" s="661"/>
      <c r="M53" s="661"/>
      <c r="N53" s="661"/>
      <c r="O53" s="661"/>
      <c r="P53" s="661"/>
      <c r="Q53" s="661"/>
      <c r="R53" s="661"/>
      <c r="S53" s="661"/>
      <c r="T53" s="661"/>
      <c r="U53" s="661"/>
      <c r="V53" s="661"/>
      <c r="W53" s="661"/>
      <c r="X53" s="661"/>
      <c r="Y53" s="661"/>
      <c r="Z53" s="661"/>
      <c r="AA53" s="648"/>
      <c r="AB53" s="282"/>
      <c r="AC53" s="287"/>
      <c r="AD53" s="287"/>
      <c r="AE53" s="287"/>
      <c r="AF53" s="287"/>
      <c r="AG53" s="287"/>
    </row>
    <row r="54" spans="1:33"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c r="AE54" s="287"/>
      <c r="AF54" s="287"/>
      <c r="AG54" s="287"/>
    </row>
    <row r="55" spans="1:33"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c r="AE55" s="260"/>
      <c r="AF55" s="260"/>
      <c r="AG55" s="260"/>
    </row>
    <row r="56" spans="1:33"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c r="AE56" s="260"/>
      <c r="AF56" s="260"/>
      <c r="AG56" s="260"/>
    </row>
    <row r="57" spans="1:33"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c r="AE57" s="260"/>
      <c r="AF57" s="260"/>
      <c r="AG57" s="260"/>
    </row>
    <row r="58" spans="1:33"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c r="AE58" s="260"/>
      <c r="AF58" s="260"/>
      <c r="AG58" s="260"/>
    </row>
    <row r="59" spans="1:33"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c r="AE59" s="260"/>
      <c r="AF59" s="260"/>
      <c r="AG59" s="260"/>
    </row>
    <row r="60" spans="1:33"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c r="AE60" s="260"/>
      <c r="AF60" s="260"/>
      <c r="AG60" s="260"/>
    </row>
    <row r="61" spans="1:33"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c r="AE61" s="260"/>
      <c r="AF61" s="260"/>
      <c r="AG61" s="260"/>
    </row>
    <row r="62" spans="1:33"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c r="AE62" s="260"/>
      <c r="AF62" s="260"/>
      <c r="AG62" s="260"/>
    </row>
    <row r="63" spans="1:33"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c r="AE63" s="260"/>
      <c r="AF63" s="260"/>
      <c r="AG63" s="260"/>
    </row>
    <row r="64" spans="1:33"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c r="AE64" s="260"/>
      <c r="AF64" s="260"/>
      <c r="AG64" s="260"/>
    </row>
    <row r="65" spans="1:33"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c r="AE65" s="260"/>
      <c r="AF65" s="260"/>
      <c r="AG65" s="260"/>
    </row>
    <row r="66" spans="1:33"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c r="AE66" s="260"/>
      <c r="AF66" s="260"/>
      <c r="AG66" s="260"/>
    </row>
    <row r="67" spans="1:33"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c r="AE67" s="260"/>
      <c r="AF67" s="260"/>
      <c r="AG67" s="260"/>
    </row>
    <row r="68" spans="1:33"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c r="AE68" s="260"/>
      <c r="AF68" s="260"/>
      <c r="AG68" s="260"/>
    </row>
    <row r="69" spans="1:33"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c r="AE69" s="260"/>
      <c r="AF69" s="260"/>
      <c r="AG69" s="260"/>
    </row>
    <row r="70" spans="1:33"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c r="AE70" s="260"/>
      <c r="AF70" s="260"/>
      <c r="AG70" s="260"/>
    </row>
    <row r="71" spans="1:33"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c r="AE71" s="260"/>
      <c r="AF71" s="260"/>
      <c r="AG71" s="260"/>
    </row>
    <row r="72" spans="1:33"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c r="AE72" s="260"/>
      <c r="AF72" s="260"/>
      <c r="AG72" s="260"/>
    </row>
    <row r="73" spans="1:33"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c r="AE73" s="260"/>
      <c r="AF73" s="260"/>
      <c r="AG73" s="260"/>
    </row>
    <row r="74" spans="1:33"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c r="AE74" s="260"/>
      <c r="AF74" s="260"/>
      <c r="AG74" s="260"/>
    </row>
    <row r="75" spans="1:33"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c r="AE75" s="260"/>
      <c r="AF75" s="260"/>
      <c r="AG75" s="260"/>
    </row>
    <row r="76" spans="1:33"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c r="AE76" s="260"/>
      <c r="AF76" s="260"/>
      <c r="AG76" s="260"/>
    </row>
    <row r="77" spans="1:33"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row>
    <row r="78" spans="1:33"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row>
    <row r="79" spans="1:33"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row>
    <row r="80" spans="1:33"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row>
    <row r="81" spans="1:33"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row>
    <row r="82" spans="1:33"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row>
    <row r="83" spans="1:33"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row>
    <row r="84" spans="1:33"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row>
    <row r="85" spans="1:33"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row>
    <row r="86" spans="1:33"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row>
    <row r="87" spans="1:33"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row>
    <row r="88" spans="1:33"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row>
    <row r="89" spans="1:33"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row>
    <row r="90" spans="1:33"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row>
    <row r="91" spans="1:33"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row>
    <row r="92" spans="1:33"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row>
    <row r="93" spans="1:33"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1:33"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1:33"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1:33"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row>
    <row r="97" spans="1:33"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row>
    <row r="98" spans="1:33"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row>
    <row r="99" spans="1:33"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row>
    <row r="100" spans="1:33"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row>
    <row r="101" spans="1:33"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1:33"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row>
    <row r="103" spans="1:33"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row>
    <row r="104" spans="1:33"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row>
    <row r="105" spans="1:33"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row>
    <row r="106" spans="1:33"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row>
    <row r="107" spans="1:33"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row>
    <row r="108" spans="1:33"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row>
    <row r="109" spans="1:33"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row>
    <row r="110" spans="1:33"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row>
    <row r="111" spans="1:33"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1:33"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1:33"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row>
    <row r="114" spans="1:33"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row>
    <row r="115" spans="1:33"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row>
    <row r="116" spans="1:33"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row>
    <row r="117" spans="1:33"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row>
    <row r="118" spans="1:33"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row>
    <row r="119" spans="1:33"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row>
    <row r="120" spans="1:33"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row>
    <row r="121" spans="1:33"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row>
    <row r="122" spans="1:33"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row>
    <row r="123" spans="1:33"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row>
    <row r="124" spans="1:33"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row>
    <row r="125" spans="1:33"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row>
    <row r="126" spans="1:33"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row>
    <row r="127" spans="1:33"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row>
    <row r="128" spans="1:33"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row>
    <row r="129" spans="1:33"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row>
    <row r="130" spans="1:33"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row>
    <row r="131" spans="1:33"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row>
    <row r="132" spans="1:33"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row>
    <row r="133" spans="1:33"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row>
    <row r="134" spans="1:33"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row>
    <row r="135" spans="1:33"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row>
    <row r="136" spans="1:33"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row>
    <row r="137" spans="1:33"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row>
    <row r="138" spans="1:33"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row>
    <row r="139" spans="1:33"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row>
    <row r="140" spans="1:33"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row>
    <row r="141" spans="1:33"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row>
    <row r="142" spans="1:33"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row>
    <row r="143" spans="1:33"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row>
    <row r="144" spans="1:33"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row>
    <row r="145" spans="1:33"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row>
    <row r="146" spans="1:33"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row>
    <row r="147" spans="1:33"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row>
    <row r="148" spans="1:33"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row>
    <row r="149" spans="1:33"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row>
    <row r="150" spans="1:33"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row>
    <row r="151" spans="1:33"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row>
    <row r="152" spans="1:33"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row>
    <row r="153" spans="1:33"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row>
    <row r="154" spans="1:33"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row>
    <row r="155" spans="1:33"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row>
    <row r="156" spans="1:33"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row>
    <row r="157" spans="1:33"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row>
    <row r="158" spans="1:33"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row>
    <row r="159" spans="1:33"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row>
    <row r="160" spans="1:33"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row>
    <row r="161" spans="1:33"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row>
    <row r="162" spans="1:33"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row>
    <row r="163" spans="1:33"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row>
    <row r="164" spans="1:33"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row>
    <row r="165" spans="1:33"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row>
    <row r="166" spans="1:33"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row>
    <row r="167" spans="1:33"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row>
    <row r="168" spans="1:33"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row>
    <row r="169" spans="1:33"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row>
    <row r="170" spans="1:33"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row>
    <row r="171" spans="1:33"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row>
    <row r="172" spans="1:33"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row>
    <row r="173" spans="1:33"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row>
    <row r="174" spans="1:33"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row>
    <row r="175" spans="1:33"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row>
    <row r="176" spans="1:33"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row>
    <row r="177" spans="1:33"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row>
    <row r="178" spans="1:33"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row>
    <row r="179" spans="1:33"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row>
    <row r="180" spans="1:33"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row>
    <row r="181" spans="1:33"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row>
    <row r="182" spans="1:33"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row>
    <row r="183" spans="1:33"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row>
    <row r="184" spans="1:33"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row>
    <row r="185" spans="1:33"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row>
    <row r="186" spans="1:33"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row>
    <row r="187" spans="1:33"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row>
    <row r="188" spans="1:33"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row>
    <row r="189" spans="1:33"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row>
    <row r="190" spans="1:33"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row>
    <row r="191" spans="1:33"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row>
    <row r="192" spans="1:33"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row>
    <row r="193" spans="1:33"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row>
    <row r="194" spans="1:33"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row>
    <row r="195" spans="1:33"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row>
    <row r="196" spans="1:33"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row>
    <row r="197" spans="1:33"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row>
    <row r="198" spans="1:33"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row>
    <row r="199" spans="1:33"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row>
    <row r="200" spans="1:33"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row>
    <row r="201" spans="1:33"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row>
    <row r="202" spans="1:33"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row>
    <row r="203" spans="1:33"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row>
    <row r="204" spans="1:33"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row>
    <row r="205" spans="1:33"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row>
    <row r="206" spans="1:33"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row>
    <row r="207" spans="1:33"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row>
    <row r="208" spans="1:33"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row>
    <row r="209" spans="1:33"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row>
    <row r="210" spans="1:33"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row>
    <row r="211" spans="1:33"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row>
    <row r="212" spans="1:33"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row>
    <row r="213" spans="1:33"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row>
    <row r="214" spans="1:33"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row>
    <row r="215" spans="1:33"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row>
    <row r="216" spans="1:33"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row>
    <row r="217" spans="1:33"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row>
    <row r="218" spans="1:33"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row>
    <row r="219" spans="1:33"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row>
    <row r="220" spans="1:33"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row>
    <row r="221" spans="1:33"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row>
    <row r="222" spans="1:33"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row>
    <row r="223" spans="1:33"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row>
    <row r="224" spans="1:33"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row>
    <row r="225" spans="1:33"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row>
    <row r="226" spans="1:33"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row>
    <row r="227" spans="1:33"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row>
    <row r="228" spans="1:33"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row>
    <row r="229" spans="1:33"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row>
    <row r="230" spans="1:33"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row>
    <row r="231" spans="1:33"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row>
    <row r="232" spans="1:33"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row>
    <row r="233" spans="1:33"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row>
    <row r="234" spans="1:33"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row>
    <row r="235" spans="1:33"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row>
    <row r="236" spans="1:33"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row>
    <row r="237" spans="1:33"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row>
    <row r="238" spans="1:33"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row>
    <row r="239" spans="1:33"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row>
    <row r="240" spans="1:33"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row>
    <row r="241" spans="1:33"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row>
    <row r="242" spans="1:33"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row>
    <row r="243" spans="1:33"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row>
    <row r="244" spans="1:33"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row>
    <row r="245" spans="1:33"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row>
    <row r="246" spans="1:33"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row>
    <row r="247" spans="1:33"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row>
    <row r="248" spans="1:33"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row>
    <row r="249" spans="1:33"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row>
    <row r="250" spans="1:33"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row>
    <row r="251" spans="1:33"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row>
    <row r="252" spans="1:33"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row>
    <row r="253" spans="1:33"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row>
    <row r="254" spans="1:33"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row>
    <row r="255" spans="1:33"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row>
    <row r="256" spans="1:33"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row>
    <row r="257" spans="1:33"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row>
    <row r="258" spans="1:33"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row>
    <row r="259" spans="1:33"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row>
    <row r="260" spans="1:33"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row>
    <row r="261" spans="1:33"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row>
    <row r="262" spans="1:33"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row>
    <row r="263" spans="1:33"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row>
    <row r="264" spans="1:33"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row>
    <row r="265" spans="1:33"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row>
    <row r="266" spans="1:33"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row>
    <row r="267" spans="1:33"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row>
    <row r="268" spans="1:33"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row>
    <row r="269" spans="1:33"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row>
    <row r="270" spans="1:33"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row>
    <row r="271" spans="1:33"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row>
    <row r="272" spans="1:33"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row>
    <row r="273" spans="1:33"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row>
    <row r="274" spans="1:33"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row>
    <row r="275" spans="1:33"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row>
    <row r="276" spans="1:33"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row>
    <row r="277" spans="1:33"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row>
    <row r="278" spans="1:33"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row>
    <row r="279" spans="1:33"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row>
    <row r="280" spans="1:33"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row>
    <row r="281" spans="1:33"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row>
    <row r="282" spans="1:33"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row>
    <row r="283" spans="1:33"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row>
    <row r="284" spans="1:33"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row>
    <row r="285" spans="1:33"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row>
    <row r="286" spans="1:33"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row>
    <row r="287" spans="1:33"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row>
    <row r="288" spans="1:33"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row>
    <row r="289" spans="1:33"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row>
    <row r="290" spans="1:33"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row>
    <row r="291" spans="1:33"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row>
    <row r="292" spans="1:33"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row>
    <row r="293" spans="1:33"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row>
    <row r="294" spans="1:33"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row>
    <row r="295" spans="1:33"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row>
    <row r="296" spans="1:33"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row>
    <row r="297" spans="1:33"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row>
    <row r="298" spans="1:33"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row>
    <row r="299" spans="1:33"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row>
    <row r="300" spans="1:33"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row>
    <row r="301" spans="1:33"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row>
    <row r="302" spans="1:33"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row>
    <row r="303" spans="1:33"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row>
    <row r="304" spans="1:33"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row>
    <row r="305" spans="1:33"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row>
    <row r="306" spans="1:33"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row>
    <row r="307" spans="1:33"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row>
    <row r="308" spans="1:33"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row>
    <row r="309" spans="1:33"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row>
    <row r="310" spans="1:33"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row>
    <row r="311" spans="1:33"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row>
    <row r="312" spans="1:33"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row>
    <row r="313" spans="1:33"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row>
    <row r="314" spans="1:33"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row>
    <row r="315" spans="1:33"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row>
    <row r="316" spans="1:33"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row>
    <row r="317" spans="1:33"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row>
    <row r="318" spans="1:33"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row>
    <row r="319" spans="1:33"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row>
    <row r="320" spans="1:33"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row>
    <row r="321" spans="1:33"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row>
    <row r="322" spans="1:33"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row>
    <row r="323" spans="1:33"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row>
    <row r="324" spans="1:33"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row>
    <row r="325" spans="1:33"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row>
    <row r="326" spans="1:33"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row>
    <row r="327" spans="1:33"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row>
    <row r="328" spans="1:33"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row>
    <row r="329" spans="1:33"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row>
    <row r="330" spans="1:33"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row>
    <row r="331" spans="1:33"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row>
    <row r="332" spans="1:33"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row>
    <row r="333" spans="1:33"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row>
    <row r="334" spans="1:33"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row>
    <row r="335" spans="1:33"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row>
    <row r="336" spans="1:33"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row>
    <row r="337" spans="1:33"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row>
    <row r="338" spans="1:33"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row>
    <row r="339" spans="1:33"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row>
    <row r="340" spans="1:33"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row>
    <row r="341" spans="1:33"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row>
    <row r="342" spans="1:33"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row>
    <row r="343" spans="1:33"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row>
    <row r="344" spans="1:33"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row>
    <row r="345" spans="1:33"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row>
    <row r="346" spans="1:33"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row>
    <row r="347" spans="1:33"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row>
    <row r="348" spans="1:33"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row>
    <row r="349" spans="1:33"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row>
    <row r="350" spans="1:33"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row>
    <row r="351" spans="1:33"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row>
    <row r="352" spans="1:33"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row>
    <row r="353" spans="1:33"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row>
    <row r="354" spans="1:33"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row>
    <row r="355" spans="1:33"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row>
    <row r="356" spans="1:33"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row>
    <row r="357" spans="1:33"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row>
    <row r="358" spans="1:33"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row>
    <row r="359" spans="1:33"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row>
    <row r="360" spans="1:33"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row>
    <row r="361" spans="1:33"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row>
    <row r="362" spans="1:33"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row>
    <row r="363" spans="1:33"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row>
    <row r="364" spans="1:33"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row>
    <row r="365" spans="1:33"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row>
    <row r="366" spans="1:33"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row>
    <row r="367" spans="1:33"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row>
    <row r="368" spans="1:33"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row>
    <row r="369" spans="1:33"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row>
    <row r="370" spans="1:33"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row>
    <row r="371" spans="1:33"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row>
    <row r="372" spans="1:33"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row>
    <row r="373" spans="1:33"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row>
    <row r="374" spans="1:33"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row>
    <row r="375" spans="1:33"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row>
    <row r="376" spans="1:33"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row>
    <row r="377" spans="1:33"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row>
    <row r="378" spans="1:33"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row>
    <row r="379" spans="1:33"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row>
    <row r="380" spans="1:33"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row>
    <row r="381" spans="1:33"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row>
    <row r="382" spans="1:33"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row>
    <row r="383" spans="1:33"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row>
    <row r="384" spans="1:33"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row>
    <row r="385" spans="1:33"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row>
    <row r="386" spans="1:33"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row>
    <row r="387" spans="1:33"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row>
    <row r="388" spans="1:33"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row>
    <row r="389" spans="1:33"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row>
    <row r="390" spans="1:33"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row>
    <row r="391" spans="1:33"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row>
    <row r="392" spans="1:33"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row>
    <row r="393" spans="1:33"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row>
    <row r="394" spans="1:33"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row>
    <row r="395" spans="1:33"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row>
    <row r="396" spans="1:33"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row>
    <row r="397" spans="1:33"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row>
    <row r="398" spans="1:33"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row>
    <row r="399" spans="1:33"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row>
    <row r="400" spans="1:33"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row>
    <row r="401" spans="1:33"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row>
    <row r="402" spans="1:33"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row>
    <row r="403" spans="1:33"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row>
    <row r="404" spans="1:33"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row>
    <row r="405" spans="1:33"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row>
    <row r="406" spans="1:33"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row>
    <row r="407" spans="1:33"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row>
    <row r="408" spans="1:33"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row>
    <row r="409" spans="1:33"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row>
    <row r="410" spans="1:33"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row>
    <row r="411" spans="1:33"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row>
    <row r="412" spans="1:33"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row>
    <row r="413" spans="1:33"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row>
    <row r="414" spans="1:33"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row>
    <row r="415" spans="1:33"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row>
    <row r="416" spans="1:33"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row>
    <row r="417" spans="1:33"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row>
    <row r="418" spans="1:33"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row>
    <row r="419" spans="1:33"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row>
    <row r="420" spans="1:33"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row>
    <row r="421" spans="1:33"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row>
    <row r="422" spans="1:33"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row>
    <row r="423" spans="1:33"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row>
    <row r="424" spans="1:33"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row>
    <row r="425" spans="1:33"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row>
    <row r="426" spans="1:33"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row>
    <row r="427" spans="1:33"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row>
    <row r="428" spans="1:33"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row>
    <row r="429" spans="1:33"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row>
    <row r="430" spans="1:33"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row>
    <row r="431" spans="1:33"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row>
    <row r="432" spans="1:33"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row>
    <row r="433" spans="1:33"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row>
    <row r="434" spans="1:33"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row>
    <row r="435" spans="1:33"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row>
    <row r="436" spans="1:33"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row>
    <row r="437" spans="1:33"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row>
    <row r="438" spans="1:33"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row>
    <row r="439" spans="1:33"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row>
    <row r="440" spans="1:33"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row>
    <row r="441" spans="1:33"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row>
    <row r="442" spans="1:33"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row>
    <row r="443" spans="1:33"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row>
    <row r="444" spans="1:33"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row>
    <row r="445" spans="1:33"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row>
    <row r="446" spans="1:33"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row>
    <row r="447" spans="1:33"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row>
    <row r="448" spans="1:33"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row>
    <row r="449" spans="1:33"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row>
    <row r="450" spans="1:33"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row>
    <row r="451" spans="1:33"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row>
    <row r="452" spans="1:33"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row>
    <row r="453" spans="1:33"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row>
    <row r="454" spans="1:33"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row>
    <row r="455" spans="1:33"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row>
    <row r="456" spans="1:33"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row>
    <row r="457" spans="1:33"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row>
    <row r="458" spans="1:33"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row>
    <row r="459" spans="1:33"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row>
    <row r="460" spans="1:33"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row>
    <row r="461" spans="1:33"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row>
    <row r="462" spans="1:33"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row>
    <row r="463" spans="1:33"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row>
    <row r="464" spans="1:33"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row>
    <row r="465" spans="1:33"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row>
    <row r="466" spans="1:33"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row>
    <row r="467" spans="1:33"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row>
    <row r="468" spans="1:33"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row>
    <row r="469" spans="1:33"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row>
    <row r="470" spans="1:33"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row>
    <row r="471" spans="1:33"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row>
    <row r="472" spans="1:33"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row>
    <row r="473" spans="1:33"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row>
    <row r="474" spans="1:33"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row>
    <row r="475" spans="1:33"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row>
    <row r="476" spans="1:33"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row>
    <row r="477" spans="1:33"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row>
    <row r="478" spans="1:33"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row>
    <row r="479" spans="1:33"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row>
    <row r="480" spans="1:33"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row>
    <row r="481" spans="1:33"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row>
    <row r="482" spans="1:33"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row>
    <row r="483" spans="1:33"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row>
    <row r="484" spans="1:33"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row>
    <row r="485" spans="1:33"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row>
    <row r="486" spans="1:33"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row>
    <row r="487" spans="1:33"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row>
    <row r="488" spans="1:33"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row>
    <row r="489" spans="1:33"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row>
    <row r="490" spans="1:33"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row>
    <row r="491" spans="1:33"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row>
    <row r="492" spans="1:33"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row>
    <row r="493" spans="1:33"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row>
    <row r="494" spans="1:33"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row>
    <row r="495" spans="1:33"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row>
    <row r="496" spans="1:33"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row>
    <row r="497" spans="1:33"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row>
    <row r="498" spans="1:33"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row>
    <row r="499" spans="1:33"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row>
    <row r="500" spans="1:33"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row>
    <row r="501" spans="1:33"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row>
    <row r="502" spans="1:33"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row>
    <row r="503" spans="1:33"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row>
    <row r="504" spans="1:33"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row>
    <row r="505" spans="1:33"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row>
    <row r="506" spans="1:33"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row>
    <row r="507" spans="1:33"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row>
    <row r="508" spans="1:33"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row>
    <row r="509" spans="1:33"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row>
    <row r="510" spans="1:33"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row>
    <row r="511" spans="1:33"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row>
    <row r="512" spans="1:33"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row>
    <row r="513" spans="1:33"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row>
    <row r="514" spans="1:33"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row>
    <row r="515" spans="1:33"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row>
    <row r="516" spans="1:33"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row>
    <row r="517" spans="1:33"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row>
    <row r="518" spans="1:33"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row>
    <row r="519" spans="1:33"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row>
    <row r="520" spans="1:33"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row>
    <row r="521" spans="1:33"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row>
    <row r="522" spans="1:33"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row>
    <row r="523" spans="1:33"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row>
    <row r="524" spans="1:33"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row>
    <row r="525" spans="1:33"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row>
    <row r="526" spans="1:33"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row>
    <row r="527" spans="1:33"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row>
    <row r="528" spans="1:33"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row>
    <row r="529" spans="1:33"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row>
    <row r="530" spans="1:33"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row>
    <row r="531" spans="1:33"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row>
    <row r="532" spans="1:33"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row>
    <row r="533" spans="1:33"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row>
    <row r="534" spans="1:33"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row>
    <row r="535" spans="1:33"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row>
    <row r="536" spans="1:33"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row>
    <row r="537" spans="1:33"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row>
    <row r="538" spans="1:33"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row>
    <row r="539" spans="1:33"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row>
    <row r="540" spans="1:33"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row>
    <row r="541" spans="1:33"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row>
    <row r="542" spans="1:33"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row>
    <row r="543" spans="1:33"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row>
    <row r="544" spans="1:33"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row>
    <row r="545" spans="1:33"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row>
    <row r="546" spans="1:33"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row>
    <row r="547" spans="1:33"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row>
    <row r="548" spans="1:33"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row>
    <row r="549" spans="1:33"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row>
    <row r="550" spans="1:33"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row>
    <row r="551" spans="1:33"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row>
    <row r="552" spans="1:33"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row>
    <row r="553" spans="1:33"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row>
    <row r="554" spans="1:33"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row>
    <row r="555" spans="1:33"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row>
    <row r="556" spans="1:33"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row>
    <row r="557" spans="1:33"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row>
    <row r="558" spans="1:33"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row>
    <row r="559" spans="1:33"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row>
    <row r="560" spans="1:33"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row>
    <row r="561" spans="1:33"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row>
    <row r="562" spans="1:33"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row>
    <row r="563" spans="1:33"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row>
    <row r="564" spans="1:33"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row>
    <row r="565" spans="1:33"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row>
    <row r="566" spans="1:33"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row>
    <row r="567" spans="1:33"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row>
    <row r="568" spans="1:33"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row>
    <row r="569" spans="1:33"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row>
    <row r="570" spans="1:33"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row>
    <row r="571" spans="1:33"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row>
    <row r="572" spans="1:33"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row>
    <row r="573" spans="1:33"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row>
    <row r="574" spans="1:33"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row>
    <row r="575" spans="1:33"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row>
    <row r="576" spans="1:33"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row>
    <row r="577" spans="1:33"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row>
    <row r="578" spans="1:33"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row>
    <row r="579" spans="1:33"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row>
    <row r="580" spans="1:33"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row>
    <row r="581" spans="1:33"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row>
    <row r="582" spans="1:33"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row>
    <row r="583" spans="1:33"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row>
    <row r="584" spans="1:33"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row>
    <row r="585" spans="1:33"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row>
    <row r="586" spans="1:33"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row>
    <row r="587" spans="1:33"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row>
    <row r="588" spans="1:33"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row>
    <row r="589" spans="1:33"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row>
    <row r="590" spans="1:33"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row>
    <row r="591" spans="1:33"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row>
    <row r="592" spans="1:33"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row>
    <row r="593" spans="1:33"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row>
    <row r="594" spans="1:33"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row>
    <row r="595" spans="1:33"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row>
    <row r="596" spans="1:33"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row>
    <row r="597" spans="1:33"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row>
    <row r="598" spans="1:33"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row>
    <row r="599" spans="1:33"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row>
    <row r="600" spans="1:33"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row>
    <row r="601" spans="1:33"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row>
    <row r="602" spans="1:33"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row>
    <row r="603" spans="1:33"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row>
    <row r="604" spans="1:33"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row>
    <row r="605" spans="1:33"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row>
    <row r="606" spans="1:33"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row>
    <row r="607" spans="1:33"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row>
    <row r="608" spans="1:33"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row>
    <row r="609" spans="1:33"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row>
    <row r="610" spans="1:33"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row>
    <row r="611" spans="1:33"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row>
    <row r="612" spans="1:33"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row>
    <row r="613" spans="1:33"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row>
    <row r="614" spans="1:33"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row>
    <row r="615" spans="1:33"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row>
    <row r="616" spans="1:33"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row>
    <row r="617" spans="1:33"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row>
    <row r="618" spans="1:33"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row>
    <row r="619" spans="1:33"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row>
    <row r="620" spans="1:33"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row>
    <row r="621" spans="1:33"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row>
    <row r="622" spans="1:33"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row>
    <row r="623" spans="1:33"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row>
    <row r="624" spans="1:33"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row>
    <row r="625" spans="1:33"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row>
    <row r="626" spans="1:33"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row>
    <row r="627" spans="1:33"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row>
    <row r="628" spans="1:33"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row>
    <row r="629" spans="1:33"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row>
    <row r="630" spans="1:33"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row>
    <row r="631" spans="1:33"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row>
    <row r="632" spans="1:33"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row>
    <row r="633" spans="1:33"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row>
    <row r="634" spans="1:33"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row>
    <row r="635" spans="1:33"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row>
    <row r="636" spans="1:33"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row>
    <row r="637" spans="1:33"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row>
    <row r="638" spans="1:33"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row>
    <row r="639" spans="1:33"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row>
    <row r="640" spans="1:33"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row>
    <row r="641" spans="1:33"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row>
    <row r="642" spans="1:33"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row>
    <row r="643" spans="1:33"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row>
    <row r="644" spans="1:33"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row>
    <row r="645" spans="1:33"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row>
    <row r="646" spans="1:33"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row>
    <row r="647" spans="1:33"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row>
    <row r="648" spans="1:33"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row>
    <row r="649" spans="1:33"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row>
    <row r="650" spans="1:33"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row>
    <row r="651" spans="1:33"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row>
    <row r="652" spans="1:33"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row>
    <row r="653" spans="1:33"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row>
    <row r="654" spans="1:33"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row>
    <row r="655" spans="1:33"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row>
    <row r="656" spans="1:33"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row>
    <row r="657" spans="1:33"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row>
    <row r="658" spans="1:33"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row>
    <row r="659" spans="1:33"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row>
    <row r="660" spans="1:33"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row>
    <row r="661" spans="1:33"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row>
    <row r="662" spans="1:33"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row>
    <row r="663" spans="1:33"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row>
    <row r="664" spans="1:33"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row>
    <row r="665" spans="1:33"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row>
    <row r="666" spans="1:33"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row>
    <row r="667" spans="1:33"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row>
    <row r="668" spans="1:33"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row>
    <row r="669" spans="1:33"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row>
    <row r="670" spans="1:33"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row>
    <row r="671" spans="1:33"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row>
    <row r="672" spans="1:33"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row>
    <row r="673" spans="1:33"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row>
    <row r="674" spans="1:33"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row>
    <row r="675" spans="1:33"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row>
    <row r="676" spans="1:33"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row>
    <row r="677" spans="1:33"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row>
    <row r="678" spans="1:33"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row>
    <row r="679" spans="1:33"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row>
    <row r="680" spans="1:33"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row>
    <row r="681" spans="1:33"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row>
    <row r="682" spans="1:33"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row>
    <row r="683" spans="1:33"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row>
    <row r="684" spans="1:33"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row>
    <row r="685" spans="1:33"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row>
    <row r="686" spans="1:33"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row>
    <row r="687" spans="1:33"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row>
    <row r="688" spans="1:33"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row>
    <row r="689" spans="1:33"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row>
    <row r="690" spans="1:33"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row>
    <row r="691" spans="1:33"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row>
    <row r="692" spans="1:33"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row>
    <row r="693" spans="1:33"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row>
    <row r="694" spans="1:33"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row>
    <row r="695" spans="1:33"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row>
    <row r="696" spans="1:33"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row>
    <row r="697" spans="1:33"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row>
    <row r="698" spans="1:33"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row>
    <row r="699" spans="1:33"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row>
    <row r="700" spans="1:33"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row>
    <row r="701" spans="1:33"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row>
    <row r="702" spans="1:33"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row>
    <row r="703" spans="1:33"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row>
    <row r="704" spans="1:33"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row>
    <row r="705" spans="1:33"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row>
    <row r="706" spans="1:33"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row>
    <row r="707" spans="1:33"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row>
    <row r="708" spans="1:33"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row>
    <row r="709" spans="1:33"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row>
    <row r="710" spans="1:33"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row>
    <row r="711" spans="1:33"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row>
    <row r="712" spans="1:33"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row>
    <row r="713" spans="1:33"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row>
    <row r="714" spans="1:33"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row>
    <row r="715" spans="1:33"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c r="AE715" s="260"/>
      <c r="AF715" s="260"/>
      <c r="AG715" s="260"/>
    </row>
    <row r="716" spans="1:33"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260"/>
      <c r="AF716" s="260"/>
      <c r="AG716" s="260"/>
    </row>
    <row r="717" spans="1:33"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row>
    <row r="718" spans="1:33"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c r="AE718" s="260"/>
      <c r="AF718" s="260"/>
      <c r="AG718" s="260"/>
    </row>
    <row r="719" spans="1:33"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row>
    <row r="720" spans="1:33"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row>
    <row r="721" spans="1:33"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row>
    <row r="722" spans="1:33"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row>
    <row r="723" spans="1:33"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row>
    <row r="724" spans="1:33"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row>
    <row r="725" spans="1:33"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row>
    <row r="726" spans="1:33"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row>
    <row r="727" spans="1:33"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row>
    <row r="728" spans="1:33"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row>
    <row r="729" spans="1:33"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row>
    <row r="730" spans="1:33"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row>
    <row r="731" spans="1:33"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row>
    <row r="732" spans="1:33"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row>
    <row r="733" spans="1:33"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row>
    <row r="734" spans="1:33"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row>
    <row r="735" spans="1:33"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row>
    <row r="736" spans="1:33"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row>
    <row r="737" spans="1:33"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row>
    <row r="738" spans="1:33"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row>
    <row r="739" spans="1:33"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row>
    <row r="740" spans="1:33"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row>
    <row r="741" spans="1:33"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row>
    <row r="742" spans="1:33"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row>
    <row r="743" spans="1:33"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row>
    <row r="744" spans="1:33"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row>
    <row r="745" spans="1:33"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row>
    <row r="746" spans="1:33"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row>
    <row r="747" spans="1:33"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row>
    <row r="748" spans="1:33"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row>
    <row r="749" spans="1:33"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row>
    <row r="750" spans="1:33"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row>
    <row r="751" spans="1:33"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row>
    <row r="752" spans="1:33"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row>
    <row r="753" spans="1:33"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row>
    <row r="754" spans="1:33"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row>
    <row r="755" spans="1:33"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row>
    <row r="756" spans="1:33"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row>
    <row r="757" spans="1:33"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row>
    <row r="758" spans="1:33"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row>
    <row r="759" spans="1:33"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row>
    <row r="760" spans="1:33"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row>
    <row r="761" spans="1:33"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row>
    <row r="762" spans="1:33"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row>
    <row r="763" spans="1:33"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row>
    <row r="764" spans="1:33"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row>
    <row r="765" spans="1:33"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row>
    <row r="766" spans="1:33"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row>
    <row r="767" spans="1:33"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row>
    <row r="768" spans="1:33"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row>
    <row r="769" spans="1:33"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row>
    <row r="770" spans="1:33"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row>
    <row r="771" spans="1:33"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row>
    <row r="772" spans="1:33"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row>
    <row r="773" spans="1:33"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row>
    <row r="774" spans="1:33"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row>
    <row r="775" spans="1:33"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row>
    <row r="776" spans="1:33"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row>
    <row r="777" spans="1:33"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row>
    <row r="778" spans="1:33"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row>
    <row r="779" spans="1:33"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row>
    <row r="780" spans="1:33"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row>
    <row r="781" spans="1:33"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row>
    <row r="782" spans="1:33"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row>
    <row r="783" spans="1:33"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row>
    <row r="784" spans="1:33"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row>
    <row r="785" spans="1:33"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row>
    <row r="786" spans="1:33"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row>
    <row r="787" spans="1:33"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row>
    <row r="788" spans="1:33"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row>
    <row r="789" spans="1:33"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row>
    <row r="790" spans="1:33"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row>
    <row r="791" spans="1:33"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row>
    <row r="792" spans="1:33"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row>
    <row r="793" spans="1:33"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row>
    <row r="794" spans="1:33"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row>
    <row r="795" spans="1:33"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row>
    <row r="796" spans="1:33"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row>
    <row r="797" spans="1:33"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row>
    <row r="798" spans="1:33"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row>
    <row r="799" spans="1:33"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row>
    <row r="800" spans="1:33"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row>
    <row r="801" spans="1:33"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row>
    <row r="802" spans="1:33"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row>
    <row r="803" spans="1:33"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row>
    <row r="804" spans="1:33"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row>
    <row r="805" spans="1:33"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row>
    <row r="806" spans="1:33"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row>
    <row r="807" spans="1:33"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row>
    <row r="808" spans="1:33"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row>
    <row r="809" spans="1:33"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row>
    <row r="810" spans="1:33"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row>
    <row r="811" spans="1:33"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row>
    <row r="812" spans="1:33"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row>
    <row r="813" spans="1:33"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row>
    <row r="814" spans="1:33"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row>
    <row r="815" spans="1:33"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row>
    <row r="816" spans="1:33"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row>
    <row r="817" spans="1:33"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row>
    <row r="818" spans="1:33"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row>
    <row r="819" spans="1:33"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row>
    <row r="820" spans="1:33"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row>
    <row r="821" spans="1:33"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row>
    <row r="822" spans="1:33"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row>
    <row r="823" spans="1:33"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row>
    <row r="824" spans="1:33"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row>
    <row r="825" spans="1:33"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row>
    <row r="826" spans="1:33"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row>
    <row r="827" spans="1:33"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row>
    <row r="828" spans="1:33"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row>
    <row r="829" spans="1:33"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row>
    <row r="830" spans="1:33"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row>
    <row r="831" spans="1:33"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row>
    <row r="832" spans="1:33"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row>
    <row r="833" spans="1:33"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row>
    <row r="834" spans="1:33"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row>
    <row r="835" spans="1:33"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row>
    <row r="836" spans="1:33"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row>
    <row r="837" spans="1:33"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row>
    <row r="838" spans="1:33"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row>
    <row r="839" spans="1:33"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row>
    <row r="840" spans="1:33"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row>
    <row r="841" spans="1:33"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row>
    <row r="842" spans="1:33"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row>
    <row r="843" spans="1:33"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row>
    <row r="844" spans="1:33"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row>
    <row r="845" spans="1:33"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row>
    <row r="846" spans="1:33"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row>
    <row r="847" spans="1:33"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row>
    <row r="848" spans="1:33"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c r="AE848" s="260"/>
      <c r="AF848" s="260"/>
      <c r="AG848" s="260"/>
    </row>
    <row r="849" spans="1:33"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c r="AE849" s="260"/>
      <c r="AF849" s="260"/>
      <c r="AG849" s="260"/>
    </row>
    <row r="850" spans="1:33"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row>
    <row r="851" spans="1:33"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c r="AE851" s="260"/>
      <c r="AF851" s="260"/>
      <c r="AG851" s="260"/>
    </row>
    <row r="852" spans="1:33"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260"/>
      <c r="AF852" s="260"/>
      <c r="AG852" s="260"/>
    </row>
    <row r="853" spans="1:33"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c r="AE853" s="260"/>
      <c r="AF853" s="260"/>
      <c r="AG853" s="260"/>
    </row>
    <row r="854" spans="1:33"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s="260"/>
      <c r="AG854" s="260"/>
    </row>
    <row r="855" spans="1:33"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260"/>
      <c r="AF855" s="260"/>
      <c r="AG855" s="260"/>
    </row>
    <row r="856" spans="1:33"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c r="AE856" s="260"/>
      <c r="AF856" s="260"/>
      <c r="AG856" s="260"/>
    </row>
    <row r="857" spans="1:33"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c r="AE857" s="260"/>
      <c r="AF857" s="260"/>
      <c r="AG857" s="260"/>
    </row>
    <row r="858" spans="1:33"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s="260"/>
      <c r="AG858" s="260"/>
    </row>
    <row r="859" spans="1:33"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c r="AE859" s="260"/>
      <c r="AF859" s="260"/>
      <c r="AG859" s="260"/>
    </row>
    <row r="860" spans="1:33"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c r="AE860" s="260"/>
      <c r="AF860" s="260"/>
      <c r="AG860" s="260"/>
    </row>
    <row r="861" spans="1:33"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c r="AE861" s="260"/>
      <c r="AF861" s="260"/>
      <c r="AG861" s="260"/>
    </row>
    <row r="862" spans="1:33"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c r="AE862" s="260"/>
      <c r="AF862" s="260"/>
      <c r="AG862" s="260"/>
    </row>
    <row r="863" spans="1:33"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c r="AE863" s="260"/>
      <c r="AF863" s="260"/>
      <c r="AG863" s="260"/>
    </row>
    <row r="864" spans="1:33"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row>
    <row r="865" spans="1:33"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260"/>
      <c r="AF865" s="260"/>
      <c r="AG865" s="260"/>
    </row>
    <row r="866" spans="1:33"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c r="AF866" s="260"/>
      <c r="AG866" s="260"/>
    </row>
    <row r="867" spans="1:33"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260"/>
      <c r="AF867" s="260"/>
      <c r="AG867" s="260"/>
    </row>
    <row r="868" spans="1:33"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c r="AE868" s="260"/>
      <c r="AF868" s="260"/>
      <c r="AG868" s="260"/>
    </row>
    <row r="869" spans="1:33"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c r="AE869" s="260"/>
      <c r="AF869" s="260"/>
      <c r="AG869" s="260"/>
    </row>
    <row r="870" spans="1:33"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row>
    <row r="871" spans="1:33"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c r="AE871" s="260"/>
      <c r="AF871" s="260"/>
      <c r="AG871" s="260"/>
    </row>
    <row r="872" spans="1:33"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row>
    <row r="873" spans="1:33"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row>
    <row r="874" spans="1:33"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c r="AE874" s="260"/>
      <c r="AF874" s="260"/>
      <c r="AG874" s="260"/>
    </row>
    <row r="875" spans="1:33"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c r="AE875" s="260"/>
      <c r="AF875" s="260"/>
      <c r="AG875" s="260"/>
    </row>
    <row r="876" spans="1:33"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c r="AE876" s="260"/>
      <c r="AF876" s="260"/>
      <c r="AG876" s="260"/>
    </row>
    <row r="877" spans="1:33"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c r="AE877" s="260"/>
      <c r="AF877" s="260"/>
      <c r="AG877" s="260"/>
    </row>
    <row r="878" spans="1:33"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c r="AE878" s="260"/>
      <c r="AF878" s="260"/>
      <c r="AG878" s="260"/>
    </row>
    <row r="879" spans="1:33"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c r="AE879" s="260"/>
      <c r="AF879" s="260"/>
      <c r="AG879" s="260"/>
    </row>
    <row r="880" spans="1:33"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c r="AE880" s="260"/>
      <c r="AF880" s="260"/>
      <c r="AG880" s="260"/>
    </row>
    <row r="881" spans="1:33"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c r="AE881" s="260"/>
      <c r="AF881" s="260"/>
      <c r="AG881" s="260"/>
    </row>
    <row r="882" spans="1:33"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c r="AE882" s="260"/>
      <c r="AF882" s="260"/>
      <c r="AG882" s="260"/>
    </row>
    <row r="883" spans="1:33"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c r="AE883" s="260"/>
      <c r="AF883" s="260"/>
      <c r="AG883" s="260"/>
    </row>
    <row r="884" spans="1:33"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c r="AE884" s="260"/>
      <c r="AF884" s="260"/>
      <c r="AG884" s="260"/>
    </row>
    <row r="885" spans="1:33"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c r="AE885" s="260"/>
      <c r="AF885" s="260"/>
      <c r="AG885" s="260"/>
    </row>
    <row r="886" spans="1:33"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s="260"/>
      <c r="AG886" s="260"/>
    </row>
    <row r="887" spans="1:33"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c r="AE887" s="260"/>
      <c r="AF887" s="260"/>
      <c r="AG887" s="260"/>
    </row>
    <row r="888" spans="1:33"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c r="AE888" s="260"/>
      <c r="AF888" s="260"/>
      <c r="AG888" s="260"/>
    </row>
    <row r="889" spans="1:33"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c r="AE889" s="260"/>
      <c r="AF889" s="260"/>
      <c r="AG889" s="260"/>
    </row>
    <row r="890" spans="1:33"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c r="AF890" s="260"/>
      <c r="AG890" s="260"/>
    </row>
    <row r="891" spans="1:33"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c r="AE891" s="260"/>
      <c r="AF891" s="260"/>
      <c r="AG891" s="260"/>
    </row>
    <row r="892" spans="1:33"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c r="AE892" s="260"/>
      <c r="AF892" s="260"/>
      <c r="AG892" s="260"/>
    </row>
    <row r="893" spans="1:33"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c r="AE893" s="260"/>
      <c r="AF893" s="260"/>
      <c r="AG893" s="260"/>
    </row>
    <row r="894" spans="1:33"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c r="AE894" s="260"/>
      <c r="AF894" s="260"/>
      <c r="AG894" s="260"/>
    </row>
    <row r="895" spans="1:33"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c r="AE895" s="260"/>
      <c r="AF895" s="260"/>
      <c r="AG895" s="260"/>
    </row>
    <row r="896" spans="1:33"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c r="AE896" s="260"/>
      <c r="AF896" s="260"/>
      <c r="AG896" s="260"/>
    </row>
    <row r="897" spans="1:33"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c r="AE897" s="260"/>
      <c r="AF897" s="260"/>
      <c r="AG897" s="260"/>
    </row>
    <row r="898" spans="1:33"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c r="AE898" s="260"/>
      <c r="AF898" s="260"/>
      <c r="AG898" s="260"/>
    </row>
    <row r="899" spans="1:33"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260"/>
      <c r="AF899" s="260"/>
      <c r="AG899" s="260"/>
    </row>
    <row r="900" spans="1:33"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260"/>
      <c r="AF900" s="260"/>
      <c r="AG900" s="260"/>
    </row>
    <row r="901" spans="1:33"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c r="AE901" s="260"/>
      <c r="AF901" s="260"/>
      <c r="AG901" s="260"/>
    </row>
    <row r="902" spans="1:33"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s="260"/>
      <c r="AG902" s="260"/>
    </row>
    <row r="903" spans="1:33"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c r="AE903" s="260"/>
      <c r="AF903" s="260"/>
      <c r="AG903" s="260"/>
    </row>
    <row r="904" spans="1:33"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c r="AE904" s="260"/>
      <c r="AF904" s="260"/>
      <c r="AG904" s="260"/>
    </row>
    <row r="905" spans="1:33"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row>
    <row r="906" spans="1:33"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c r="AE906" s="260"/>
      <c r="AF906" s="260"/>
      <c r="AG906" s="260"/>
    </row>
    <row r="907" spans="1:33"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c r="AE907" s="260"/>
      <c r="AF907" s="260"/>
      <c r="AG907" s="260"/>
    </row>
    <row r="908" spans="1:33"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260"/>
      <c r="AF908" s="260"/>
      <c r="AG908" s="260"/>
    </row>
    <row r="909" spans="1:33"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260"/>
      <c r="AF909" s="260"/>
      <c r="AG909" s="260"/>
    </row>
    <row r="910" spans="1:33"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c r="AE910" s="260"/>
      <c r="AF910" s="260"/>
      <c r="AG910" s="260"/>
    </row>
    <row r="911" spans="1:33"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s="260"/>
      <c r="AG911" s="260"/>
    </row>
    <row r="912" spans="1:33"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c r="AE912" s="260"/>
      <c r="AF912" s="260"/>
      <c r="AG912" s="260"/>
    </row>
    <row r="913" spans="1:33"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c r="AE913" s="260"/>
      <c r="AF913" s="260"/>
      <c r="AG913" s="260"/>
    </row>
    <row r="914" spans="1:33"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c r="AE914" s="260"/>
      <c r="AF914" s="260"/>
      <c r="AG914" s="260"/>
    </row>
    <row r="915" spans="1:33"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c r="AE915" s="260"/>
      <c r="AF915" s="260"/>
      <c r="AG915" s="260"/>
    </row>
    <row r="916" spans="1:33"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c r="AE916" s="260"/>
      <c r="AF916" s="260"/>
      <c r="AG916" s="260"/>
    </row>
    <row r="917" spans="1:33"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260"/>
      <c r="AF917" s="260"/>
      <c r="AG917" s="260"/>
    </row>
    <row r="918" spans="1:33"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c r="AE918" s="260"/>
      <c r="AF918" s="260"/>
      <c r="AG918" s="260"/>
    </row>
    <row r="919" spans="1:33"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c r="AE919" s="260"/>
      <c r="AF919" s="260"/>
      <c r="AG919" s="260"/>
    </row>
    <row r="920" spans="1:33"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c r="AF920" s="260"/>
      <c r="AG920" s="260"/>
    </row>
    <row r="921" spans="1:33"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c r="AE921" s="260"/>
      <c r="AF921" s="260"/>
      <c r="AG921" s="260"/>
    </row>
    <row r="922" spans="1:33"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c r="AE922" s="260"/>
      <c r="AF922" s="260"/>
      <c r="AG922" s="260"/>
    </row>
    <row r="923" spans="1:33"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c r="AE923" s="260"/>
      <c r="AF923" s="260"/>
      <c r="AG923" s="260"/>
    </row>
    <row r="924" spans="1:33"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c r="AE924" s="260"/>
      <c r="AF924" s="260"/>
      <c r="AG924" s="260"/>
    </row>
    <row r="925" spans="1:33"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c r="AE925" s="260"/>
      <c r="AF925" s="260"/>
      <c r="AG925" s="260"/>
    </row>
    <row r="926" spans="1:33"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c r="AE926" s="260"/>
      <c r="AF926" s="260"/>
      <c r="AG926" s="260"/>
    </row>
    <row r="927" spans="1:33"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c r="AE927" s="260"/>
      <c r="AF927" s="260"/>
      <c r="AG927" s="260"/>
    </row>
    <row r="928" spans="1:33"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c r="AE928" s="260"/>
      <c r="AF928" s="260"/>
      <c r="AG928" s="260"/>
    </row>
    <row r="929" spans="1:33"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c r="AE929" s="260"/>
      <c r="AF929" s="260"/>
      <c r="AG929" s="260"/>
    </row>
    <row r="930" spans="1:33"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s="260"/>
      <c r="AG930" s="260"/>
    </row>
    <row r="931" spans="1:33"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c r="AE931" s="260"/>
      <c r="AF931" s="260"/>
      <c r="AG931" s="260"/>
    </row>
    <row r="932" spans="1:33"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c r="AE932" s="260"/>
      <c r="AF932" s="260"/>
      <c r="AG932" s="260"/>
    </row>
    <row r="933" spans="1:33"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c r="AE933" s="260"/>
      <c r="AF933" s="260"/>
      <c r="AG933" s="260"/>
    </row>
    <row r="934" spans="1:33"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c r="AE934" s="260"/>
      <c r="AF934" s="260"/>
      <c r="AG934" s="260"/>
    </row>
    <row r="935" spans="1:33"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c r="AE935" s="260"/>
      <c r="AF935" s="260"/>
      <c r="AG935" s="260"/>
    </row>
    <row r="936" spans="1:33"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c r="AE936" s="260"/>
      <c r="AF936" s="260"/>
      <c r="AG936" s="260"/>
    </row>
    <row r="937" spans="1:33"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c r="AE937" s="260"/>
      <c r="AF937" s="260"/>
      <c r="AG937" s="260"/>
    </row>
    <row r="938" spans="1:33"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c r="AF938" s="260"/>
      <c r="AG938" s="260"/>
    </row>
    <row r="939" spans="1:33"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c r="AE939" s="260"/>
      <c r="AF939" s="260"/>
      <c r="AG939" s="260"/>
    </row>
    <row r="940" spans="1:33"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c r="AE940" s="260"/>
      <c r="AF940" s="260"/>
      <c r="AG940" s="260"/>
    </row>
    <row r="941" spans="1:33"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c r="AE941" s="260"/>
      <c r="AF941" s="260"/>
      <c r="AG941" s="260"/>
    </row>
    <row r="942" spans="1:33"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c r="AE942" s="260"/>
      <c r="AF942" s="260"/>
      <c r="AG942" s="260"/>
    </row>
    <row r="943" spans="1:33"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c r="AE943" s="260"/>
      <c r="AF943" s="260"/>
      <c r="AG943" s="260"/>
    </row>
    <row r="944" spans="1:33"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c r="AE944" s="260"/>
      <c r="AF944" s="260"/>
      <c r="AG944" s="260"/>
    </row>
    <row r="945" spans="1:33"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c r="AE945" s="260"/>
      <c r="AF945" s="260"/>
      <c r="AG945" s="260"/>
    </row>
    <row r="946" spans="1:33"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c r="AE946" s="260"/>
      <c r="AF946" s="260"/>
      <c r="AG946" s="260"/>
    </row>
    <row r="947" spans="1:33"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c r="AE947" s="260"/>
      <c r="AF947" s="260"/>
      <c r="AG947" s="260"/>
    </row>
    <row r="948" spans="1:33"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60"/>
      <c r="AG948" s="260"/>
    </row>
    <row r="949" spans="1:33"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c r="AE949" s="260"/>
      <c r="AF949" s="260"/>
      <c r="AG949" s="260"/>
    </row>
    <row r="950" spans="1:33"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c r="AE950" s="260"/>
      <c r="AF950" s="260"/>
      <c r="AG950" s="260"/>
    </row>
    <row r="951" spans="1:33"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c r="AE951" s="260"/>
      <c r="AF951" s="260"/>
      <c r="AG951" s="260"/>
    </row>
    <row r="952" spans="1:33"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c r="AE952" s="260"/>
      <c r="AF952" s="260"/>
      <c r="AG952" s="260"/>
    </row>
    <row r="953" spans="1:33"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c r="AE953" s="260"/>
      <c r="AF953" s="260"/>
      <c r="AG953" s="260"/>
    </row>
    <row r="954" spans="1:33"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c r="AE954" s="260"/>
      <c r="AF954" s="260"/>
      <c r="AG954" s="260"/>
    </row>
    <row r="955" spans="1:33"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s="260"/>
      <c r="AG955" s="260"/>
    </row>
    <row r="956" spans="1:33"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c r="AE956" s="260"/>
      <c r="AF956" s="260"/>
      <c r="AG956" s="260"/>
    </row>
    <row r="957" spans="1:33"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c r="AE957" s="260"/>
      <c r="AF957" s="260"/>
      <c r="AG957" s="260"/>
    </row>
    <row r="958" spans="1:33"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c r="AE958" s="260"/>
      <c r="AF958" s="260"/>
      <c r="AG958" s="260"/>
    </row>
    <row r="959" spans="1:33"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c r="AE959" s="260"/>
      <c r="AF959" s="260"/>
      <c r="AG959" s="260"/>
    </row>
    <row r="960" spans="1:33"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c r="AE960" s="260"/>
      <c r="AF960" s="260"/>
      <c r="AG960" s="260"/>
    </row>
    <row r="961" spans="1:33"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c r="AE961" s="260"/>
      <c r="AF961" s="260"/>
      <c r="AG961" s="260"/>
    </row>
    <row r="962" spans="1:33"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c r="AE962" s="260"/>
      <c r="AF962" s="260"/>
      <c r="AG962" s="260"/>
    </row>
    <row r="963" spans="1:33"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c r="AE963" s="260"/>
      <c r="AF963" s="260"/>
      <c r="AG963" s="260"/>
    </row>
    <row r="964" spans="1:33"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c r="AE964" s="260"/>
      <c r="AF964" s="260"/>
      <c r="AG964" s="260"/>
    </row>
    <row r="965" spans="1:33"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c r="AE965" s="260"/>
      <c r="AF965" s="260"/>
      <c r="AG965" s="260"/>
    </row>
    <row r="966" spans="1:33"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c r="AE966" s="260"/>
      <c r="AF966" s="260"/>
      <c r="AG966" s="260"/>
    </row>
    <row r="967" spans="1:33"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c r="AE967" s="260"/>
      <c r="AF967" s="260"/>
      <c r="AG967" s="260"/>
    </row>
    <row r="968" spans="1:33"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c r="AF968" s="260"/>
      <c r="AG968" s="260"/>
    </row>
    <row r="969" spans="1:33"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c r="AE969" s="260"/>
      <c r="AF969" s="260"/>
      <c r="AG969" s="260"/>
    </row>
    <row r="970" spans="1:33"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c r="AE970" s="260"/>
      <c r="AF970" s="260"/>
      <c r="AG970" s="260"/>
    </row>
    <row r="971" spans="1:33"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c r="AE971" s="260"/>
      <c r="AF971" s="260"/>
      <c r="AG971" s="260"/>
    </row>
    <row r="972" spans="1:33"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c r="AE972" s="260"/>
      <c r="AF972" s="260"/>
      <c r="AG972" s="260"/>
    </row>
    <row r="973" spans="1:33"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c r="AE973" s="260"/>
      <c r="AF973" s="260"/>
      <c r="AG973" s="260"/>
    </row>
    <row r="974" spans="1:33"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c r="AE974" s="260"/>
      <c r="AF974" s="260"/>
      <c r="AG974" s="260"/>
    </row>
    <row r="975" spans="1:33"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c r="AE975" s="260"/>
      <c r="AF975" s="260"/>
      <c r="AG975" s="260"/>
    </row>
    <row r="976" spans="1:33"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c r="AE976" s="260"/>
      <c r="AF976" s="260"/>
      <c r="AG976" s="260"/>
    </row>
    <row r="977" spans="1:33"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260"/>
      <c r="AF977" s="260"/>
      <c r="AG977" s="260"/>
    </row>
    <row r="978" spans="1:33"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260"/>
      <c r="AF978" s="260"/>
      <c r="AG978" s="260"/>
    </row>
    <row r="979" spans="1:33"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c r="AE979" s="260"/>
      <c r="AF979" s="260"/>
      <c r="AG979" s="260"/>
    </row>
    <row r="980" spans="1:33"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c r="AE980" s="260"/>
      <c r="AF980" s="260"/>
      <c r="AG980" s="260"/>
    </row>
    <row r="981" spans="1:33"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s="260"/>
      <c r="AG981" s="260"/>
    </row>
    <row r="982" spans="1:33"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c r="AE982" s="260"/>
      <c r="AF982" s="260"/>
      <c r="AG982" s="260"/>
    </row>
    <row r="983" spans="1:33"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c r="AE983" s="260"/>
      <c r="AF983" s="260"/>
      <c r="AG983" s="260"/>
    </row>
    <row r="984" spans="1:33"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c r="AE984" s="260"/>
      <c r="AF984" s="260"/>
      <c r="AG984" s="260"/>
    </row>
    <row r="985" spans="1:33"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c r="AE985" s="260"/>
      <c r="AF985" s="260"/>
      <c r="AG985" s="260"/>
    </row>
    <row r="986" spans="1:33"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260"/>
      <c r="AF986" s="260"/>
      <c r="AG986" s="260"/>
    </row>
    <row r="987" spans="1:33"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60"/>
      <c r="AG987" s="260"/>
    </row>
    <row r="988" spans="1:33"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s="260"/>
      <c r="AG988" s="260"/>
    </row>
    <row r="989" spans="1:33"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c r="AE989" s="260"/>
      <c r="AF989" s="260"/>
      <c r="AG989" s="260"/>
    </row>
    <row r="990" spans="1:33"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c r="AE990" s="260"/>
      <c r="AF990" s="260"/>
      <c r="AG990" s="260"/>
    </row>
    <row r="991" spans="1:33"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c r="AE991" s="260"/>
      <c r="AF991" s="260"/>
      <c r="AG991" s="260"/>
    </row>
    <row r="992" spans="1:33"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c r="AE992" s="260"/>
      <c r="AF992" s="260"/>
      <c r="AG992" s="260"/>
    </row>
    <row r="993" spans="1:33"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c r="AE993" s="260"/>
      <c r="AF993" s="260"/>
      <c r="AG993" s="260"/>
    </row>
    <row r="994" spans="1:33"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c r="AE994" s="260"/>
      <c r="AF994" s="260"/>
      <c r="AG994" s="260"/>
    </row>
    <row r="995" spans="1:33"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c r="AF995" s="260"/>
      <c r="AG995" s="260"/>
    </row>
    <row r="996" spans="1:33"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c r="AE996" s="260"/>
      <c r="AF996" s="260"/>
      <c r="AG996" s="260"/>
    </row>
    <row r="997" spans="1:33"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c r="AE997" s="260"/>
      <c r="AF997" s="260"/>
      <c r="AG997" s="260"/>
    </row>
    <row r="998" spans="1:33"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c r="AE998" s="260"/>
      <c r="AF998" s="260"/>
      <c r="AG998" s="260"/>
    </row>
    <row r="999" spans="1:33"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c r="AE999" s="260"/>
      <c r="AF999" s="260"/>
      <c r="AG999" s="260"/>
    </row>
    <row r="1000" spans="1:33"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c r="AE1000" s="260"/>
      <c r="AF1000" s="260"/>
      <c r="AG1000" s="26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c r="AE2" s="260"/>
      <c r="AF2" s="260"/>
      <c r="AG2" s="260"/>
      <c r="AH2" s="260"/>
    </row>
    <row r="3" spans="1:34"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c r="AE3" s="260"/>
      <c r="AF3" s="260"/>
      <c r="AG3" s="260"/>
      <c r="AH3" s="260"/>
    </row>
    <row r="4" spans="1:34"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c r="AE4" s="260"/>
      <c r="AF4" s="260"/>
      <c r="AG4" s="260"/>
      <c r="AH4" s="260"/>
    </row>
    <row r="5" spans="1:34"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c r="AE5" s="260"/>
      <c r="AF5" s="260"/>
      <c r="AG5" s="260"/>
      <c r="AH5" s="260"/>
    </row>
    <row r="6" spans="1:34"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c r="AE6" s="260"/>
      <c r="AF6" s="260"/>
      <c r="AG6" s="260"/>
      <c r="AH6" s="260"/>
    </row>
    <row r="7" spans="1:34"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c r="AE7" s="260"/>
      <c r="AF7" s="260"/>
      <c r="AG7" s="260"/>
      <c r="AH7" s="260"/>
    </row>
    <row r="8" spans="1:34"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c r="AE8" s="260"/>
      <c r="AF8" s="260"/>
      <c r="AG8" s="260"/>
      <c r="AH8" s="260"/>
    </row>
    <row r="9" spans="1:34"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c r="AE9" s="260"/>
      <c r="AF9" s="260"/>
      <c r="AG9" s="641" t="s">
        <v>542</v>
      </c>
      <c r="AH9" s="657"/>
    </row>
    <row r="10" spans="1:34" ht="30" customHeight="1">
      <c r="A10" s="260"/>
      <c r="B10" s="31"/>
      <c r="C10" s="386" t="s">
        <v>123</v>
      </c>
      <c r="D10" s="657"/>
      <c r="E10" s="363" t="s">
        <v>556</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c r="AE10" s="260"/>
      <c r="AF10" s="260"/>
      <c r="AG10" s="260"/>
      <c r="AH10" s="260"/>
    </row>
    <row r="11" spans="1:34"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c r="AE11" s="260"/>
      <c r="AF11" s="260"/>
      <c r="AG11" s="260"/>
      <c r="AH11" s="260"/>
    </row>
    <row r="12" spans="1:34" ht="29.25" customHeight="1">
      <c r="A12" s="260"/>
      <c r="B12" s="31"/>
      <c r="C12" s="389" t="s">
        <v>125</v>
      </c>
      <c r="D12" s="662"/>
      <c r="E12" s="388" t="s">
        <v>545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c r="AE12" s="260"/>
      <c r="AF12" s="260"/>
      <c r="AG12" s="52" t="s">
        <v>543</v>
      </c>
      <c r="AH12" s="52" t="s">
        <v>544</v>
      </c>
    </row>
    <row r="13" spans="1:34"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c r="AE13" s="260"/>
      <c r="AF13" s="260"/>
      <c r="AG13" s="37" t="s">
        <v>546</v>
      </c>
      <c r="AH13" s="37">
        <v>28</v>
      </c>
    </row>
    <row r="14" spans="1:34"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c r="AE14" s="260"/>
      <c r="AF14" s="260"/>
      <c r="AG14" s="37" t="s">
        <v>547</v>
      </c>
      <c r="AH14" s="37">
        <v>100</v>
      </c>
    </row>
    <row r="15" spans="1:34" ht="29.25" customHeight="1">
      <c r="A15" s="260"/>
      <c r="B15" s="31"/>
      <c r="C15" s="363" t="s">
        <v>557</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c r="AE15" s="260"/>
      <c r="AF15" s="260"/>
      <c r="AG15" s="37" t="s">
        <v>548</v>
      </c>
      <c r="AH15" s="37">
        <v>34</v>
      </c>
    </row>
    <row r="16" spans="1:34"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c r="AE16" s="260"/>
      <c r="AF16" s="260"/>
      <c r="AG16" s="37" t="s">
        <v>550</v>
      </c>
      <c r="AH16" s="37">
        <v>100</v>
      </c>
    </row>
    <row r="17" spans="1:34"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c r="AE17" s="260"/>
      <c r="AF17" s="260"/>
      <c r="AG17" s="37" t="s">
        <v>551</v>
      </c>
      <c r="AH17" s="37">
        <v>38</v>
      </c>
    </row>
    <row r="18" spans="1:34"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c r="AE18" s="260"/>
      <c r="AF18" s="260"/>
      <c r="AG18" s="37" t="s">
        <v>552</v>
      </c>
      <c r="AH18" s="37">
        <v>100</v>
      </c>
    </row>
    <row r="19" spans="1:34"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c r="AE19" s="260"/>
      <c r="AF19" s="260"/>
      <c r="AG19" s="37" t="s">
        <v>553</v>
      </c>
      <c r="AH19" s="37">
        <v>25</v>
      </c>
    </row>
    <row r="20" spans="1:34"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c r="AE20" s="260"/>
      <c r="AF20" s="260"/>
      <c r="AG20" s="260"/>
      <c r="AH20" s="260"/>
    </row>
    <row r="21" spans="1:34"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c r="AE21" s="260"/>
      <c r="AF21" s="260"/>
      <c r="AG21" s="260"/>
      <c r="AH21" s="260"/>
    </row>
    <row r="22" spans="1:34"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c r="AE22" s="260"/>
      <c r="AF22" s="260"/>
      <c r="AG22" s="260"/>
      <c r="AH22" s="260"/>
    </row>
    <row r="23" spans="1:34"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33</v>
      </c>
      <c r="X23" s="661"/>
      <c r="Y23" s="661"/>
      <c r="Z23" s="661"/>
      <c r="AA23" s="648"/>
      <c r="AB23" s="268"/>
      <c r="AC23" s="260"/>
      <c r="AD23" s="260"/>
      <c r="AE23" s="260"/>
      <c r="AF23" s="260"/>
      <c r="AG23" s="295">
        <f>+(((((AH13/100)*AH14)+((AH15/100)*AH16)+((AH17/100)*AH18))*AH19)/100)</f>
        <v>25</v>
      </c>
      <c r="AH23" s="260"/>
    </row>
    <row r="24" spans="1:34"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c r="AE24" s="260"/>
      <c r="AF24" s="260"/>
      <c r="AG24" s="260"/>
      <c r="AH24" s="260"/>
    </row>
    <row r="25" spans="1:34"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c r="AE25" s="260"/>
      <c r="AF25" s="260"/>
      <c r="AG25" s="260"/>
      <c r="AH25" s="260"/>
    </row>
    <row r="26" spans="1:34" ht="39.75" customHeight="1">
      <c r="A26" s="260"/>
      <c r="B26" s="31"/>
      <c r="C26" s="642" t="s">
        <v>537</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c r="AE26" s="260"/>
      <c r="AF26" s="260"/>
      <c r="AG26" s="260"/>
      <c r="AH26" s="260"/>
    </row>
    <row r="27" spans="1:34"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c r="AE27" s="260"/>
      <c r="AF27" s="260"/>
      <c r="AG27" s="260"/>
      <c r="AH27" s="260"/>
    </row>
    <row r="28" spans="1:34"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c r="AE28" s="260"/>
      <c r="AF28" s="260"/>
      <c r="AG28" s="260"/>
      <c r="AH28" s="260"/>
    </row>
    <row r="29" spans="1:34" ht="29.25" customHeight="1">
      <c r="A29" s="260"/>
      <c r="B29" s="31"/>
      <c r="C29" s="390" t="s">
        <v>538</v>
      </c>
      <c r="D29" s="661"/>
      <c r="E29" s="661"/>
      <c r="F29" s="661"/>
      <c r="G29" s="661"/>
      <c r="H29" s="661"/>
      <c r="I29" s="661"/>
      <c r="J29" s="661"/>
      <c r="K29" s="648"/>
      <c r="L29" s="270"/>
      <c r="M29" s="390"/>
      <c r="N29" s="661"/>
      <c r="O29" s="661"/>
      <c r="P29" s="661"/>
      <c r="Q29" s="661"/>
      <c r="R29" s="661"/>
      <c r="S29" s="661"/>
      <c r="T29" s="661"/>
      <c r="U29" s="661"/>
      <c r="V29" s="661"/>
      <c r="W29" s="661"/>
      <c r="X29" s="661"/>
      <c r="Y29" s="661"/>
      <c r="Z29" s="661"/>
      <c r="AA29" s="648"/>
      <c r="AB29" s="276"/>
      <c r="AC29" s="260"/>
      <c r="AD29" s="260"/>
      <c r="AE29" s="260"/>
      <c r="AF29" s="260"/>
      <c r="AG29" s="260"/>
      <c r="AH29" s="260"/>
    </row>
    <row r="30" spans="1:34"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c r="AE30" s="260"/>
      <c r="AF30" s="260"/>
      <c r="AG30" s="260"/>
      <c r="AH30" s="260"/>
    </row>
    <row r="31" spans="1:34"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c r="AE31" s="260"/>
      <c r="AF31" s="260"/>
      <c r="AG31" s="260"/>
      <c r="AH31" s="260"/>
    </row>
    <row r="32" spans="1:34" ht="90" customHeight="1">
      <c r="A32" s="260"/>
      <c r="B32" s="31"/>
      <c r="C32" s="391" t="s">
        <v>539</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c r="AE32" s="260"/>
      <c r="AF32" s="260"/>
      <c r="AG32" s="260"/>
      <c r="AH32" s="260"/>
    </row>
    <row r="33" spans="1:34"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c r="AE33" s="260"/>
      <c r="AF33" s="260"/>
      <c r="AG33" s="260"/>
      <c r="AH33" s="260"/>
    </row>
    <row r="34" spans="1:34" ht="15.75" customHeight="1">
      <c r="A34" s="260"/>
      <c r="B34" s="31"/>
      <c r="C34" s="378" t="s">
        <v>139</v>
      </c>
      <c r="D34" s="657"/>
      <c r="E34" s="273"/>
      <c r="F34" s="363" t="s">
        <v>34</v>
      </c>
      <c r="G34" s="648"/>
      <c r="H34" s="273"/>
      <c r="I34" s="260"/>
      <c r="J34" s="280" t="s">
        <v>140</v>
      </c>
      <c r="K34" s="363">
        <v>25</v>
      </c>
      <c r="L34" s="661"/>
      <c r="M34" s="661"/>
      <c r="N34" s="648"/>
      <c r="O34" s="273"/>
      <c r="P34" s="273"/>
      <c r="Q34" s="264" t="s">
        <v>141</v>
      </c>
      <c r="R34" s="260"/>
      <c r="S34" s="273"/>
      <c r="T34" s="273"/>
      <c r="U34" s="273"/>
      <c r="V34" s="273"/>
      <c r="W34" s="363" t="s">
        <v>20</v>
      </c>
      <c r="X34" s="661"/>
      <c r="Y34" s="661"/>
      <c r="Z34" s="661"/>
      <c r="AA34" s="648"/>
      <c r="AB34" s="272"/>
      <c r="AC34" s="260"/>
      <c r="AD34" s="260"/>
      <c r="AE34" s="260"/>
      <c r="AF34" s="260"/>
      <c r="AG34" s="260"/>
      <c r="AH34" s="260"/>
    </row>
    <row r="35" spans="1:34"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c r="AE35" s="260"/>
      <c r="AF35" s="260"/>
      <c r="AG35" s="260"/>
      <c r="AH35" s="260"/>
    </row>
    <row r="36" spans="1:34" ht="32.25" customHeight="1">
      <c r="A36" s="260"/>
      <c r="B36" s="31"/>
      <c r="C36" s="260"/>
      <c r="D36" s="280" t="s">
        <v>142</v>
      </c>
      <c r="E36" s="273"/>
      <c r="F36" s="391" t="s">
        <v>558</v>
      </c>
      <c r="G36" s="661"/>
      <c r="H36" s="661"/>
      <c r="I36" s="661"/>
      <c r="J36" s="661"/>
      <c r="K36" s="661"/>
      <c r="L36" s="661"/>
      <c r="M36" s="648"/>
      <c r="N36" s="260"/>
      <c r="O36" s="280" t="s">
        <v>144</v>
      </c>
      <c r="P36" s="390">
        <v>0</v>
      </c>
      <c r="Q36" s="661"/>
      <c r="R36" s="661"/>
      <c r="S36" s="661"/>
      <c r="T36" s="661"/>
      <c r="U36" s="661"/>
      <c r="V36" s="661"/>
      <c r="W36" s="661"/>
      <c r="X36" s="661"/>
      <c r="Y36" s="661"/>
      <c r="Z36" s="661"/>
      <c r="AA36" s="648"/>
      <c r="AB36" s="268"/>
      <c r="AC36" s="260"/>
      <c r="AD36" s="260"/>
      <c r="AE36" s="260"/>
      <c r="AF36" s="260"/>
      <c r="AG36" s="260"/>
      <c r="AH36" s="260"/>
    </row>
    <row r="37" spans="1:34"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c r="AE37" s="260"/>
      <c r="AF37" s="260"/>
      <c r="AG37" s="260"/>
      <c r="AH37" s="260"/>
    </row>
    <row r="38" spans="1:34"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c r="AE38" s="260"/>
      <c r="AF38" s="260"/>
      <c r="AG38" s="260"/>
      <c r="AH38" s="260"/>
    </row>
    <row r="39" spans="1:34"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c r="AE39" s="260"/>
      <c r="AF39" s="260"/>
      <c r="AG39" s="260"/>
      <c r="AH39" s="260"/>
    </row>
    <row r="40" spans="1:34"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c r="AE40" s="260"/>
      <c r="AF40" s="260"/>
      <c r="AG40" s="260"/>
      <c r="AH40" s="260"/>
    </row>
    <row r="41" spans="1:34"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c r="AE41" s="260"/>
      <c r="AF41" s="260"/>
      <c r="AG41" s="260"/>
      <c r="AH41" s="260"/>
    </row>
    <row r="42" spans="1:34" ht="15.75" customHeight="1">
      <c r="A42" s="260"/>
      <c r="B42" s="31"/>
      <c r="C42" s="273" t="s">
        <v>140</v>
      </c>
      <c r="D42" s="390">
        <v>1</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c r="AE42" s="260"/>
      <c r="AF42" s="260"/>
      <c r="AG42" s="260"/>
      <c r="AH42" s="260"/>
    </row>
    <row r="43" spans="1:34"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c r="AE43" s="260"/>
      <c r="AF43" s="260"/>
      <c r="AG43" s="260"/>
      <c r="AH43" s="260"/>
    </row>
    <row r="44" spans="1:34"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c r="AE44" s="260"/>
      <c r="AF44" s="260"/>
      <c r="AG44" s="260"/>
      <c r="AH44" s="260"/>
    </row>
    <row r="45" spans="1:34"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c r="AE45" s="260"/>
      <c r="AF45" s="260"/>
      <c r="AG45" s="260"/>
      <c r="AH45" s="260"/>
    </row>
    <row r="46" spans="1:34"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c r="AE46" s="283"/>
      <c r="AF46" s="283"/>
      <c r="AG46" s="283"/>
      <c r="AH46" s="283"/>
    </row>
    <row r="47" spans="1:34"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c r="AE47" s="260"/>
      <c r="AF47" s="260"/>
      <c r="AG47" s="260"/>
      <c r="AH47" s="260"/>
    </row>
    <row r="48" spans="1:34"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c r="AE48" s="287"/>
      <c r="AF48" s="287"/>
      <c r="AG48" s="287"/>
      <c r="AH48" s="287"/>
    </row>
    <row r="49" spans="1:34"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c r="AE49" s="287"/>
      <c r="AF49" s="287"/>
      <c r="AG49" s="287"/>
      <c r="AH49" s="287"/>
    </row>
    <row r="50" spans="1:34" ht="15.75" customHeight="1">
      <c r="A50" s="287"/>
      <c r="B50" s="41"/>
      <c r="C50" s="44">
        <v>2024</v>
      </c>
      <c r="D50" s="45">
        <v>45474</v>
      </c>
      <c r="E50" s="373">
        <v>45656</v>
      </c>
      <c r="F50" s="648"/>
      <c r="G50" s="46">
        <v>25</v>
      </c>
      <c r="H50" s="376" t="s">
        <v>559</v>
      </c>
      <c r="I50" s="661"/>
      <c r="J50" s="661"/>
      <c r="K50" s="661"/>
      <c r="L50" s="661"/>
      <c r="M50" s="661"/>
      <c r="N50" s="661"/>
      <c r="O50" s="661"/>
      <c r="P50" s="661"/>
      <c r="Q50" s="661"/>
      <c r="R50" s="661"/>
      <c r="S50" s="661"/>
      <c r="T50" s="661"/>
      <c r="U50" s="661"/>
      <c r="V50" s="661"/>
      <c r="W50" s="661"/>
      <c r="X50" s="661"/>
      <c r="Y50" s="661"/>
      <c r="Z50" s="661"/>
      <c r="AA50" s="648"/>
      <c r="AB50" s="282"/>
      <c r="AC50" s="287"/>
      <c r="AD50" s="287"/>
      <c r="AE50" s="287"/>
      <c r="AF50" s="287"/>
      <c r="AG50" s="287"/>
      <c r="AH50" s="287"/>
    </row>
    <row r="51" spans="1:34" ht="15.75" customHeight="1">
      <c r="A51" s="287"/>
      <c r="B51" s="41"/>
      <c r="C51" s="44">
        <v>2025</v>
      </c>
      <c r="D51" s="45">
        <v>45658</v>
      </c>
      <c r="E51" s="373">
        <v>46021</v>
      </c>
      <c r="F51" s="648"/>
      <c r="G51" s="46">
        <v>65</v>
      </c>
      <c r="H51" s="376" t="s">
        <v>559</v>
      </c>
      <c r="I51" s="661"/>
      <c r="J51" s="661"/>
      <c r="K51" s="661"/>
      <c r="L51" s="661"/>
      <c r="M51" s="661"/>
      <c r="N51" s="661"/>
      <c r="O51" s="661"/>
      <c r="P51" s="661"/>
      <c r="Q51" s="661"/>
      <c r="R51" s="661"/>
      <c r="S51" s="661"/>
      <c r="T51" s="661"/>
      <c r="U51" s="661"/>
      <c r="V51" s="661"/>
      <c r="W51" s="661"/>
      <c r="X51" s="661"/>
      <c r="Y51" s="661"/>
      <c r="Z51" s="661"/>
      <c r="AA51" s="648"/>
      <c r="AB51" s="282"/>
      <c r="AC51" s="287"/>
      <c r="AD51" s="287"/>
      <c r="AE51" s="287"/>
      <c r="AF51" s="287"/>
      <c r="AG51" s="287"/>
      <c r="AH51" s="287"/>
    </row>
    <row r="52" spans="1:34" ht="15.75" customHeight="1">
      <c r="A52" s="287"/>
      <c r="B52" s="41"/>
      <c r="C52" s="44">
        <v>2026</v>
      </c>
      <c r="D52" s="45">
        <v>46023</v>
      </c>
      <c r="E52" s="373">
        <v>46386</v>
      </c>
      <c r="F52" s="648"/>
      <c r="G52" s="46">
        <v>85</v>
      </c>
      <c r="H52" s="376" t="s">
        <v>559</v>
      </c>
      <c r="I52" s="661"/>
      <c r="J52" s="661"/>
      <c r="K52" s="661"/>
      <c r="L52" s="661"/>
      <c r="M52" s="661"/>
      <c r="N52" s="661"/>
      <c r="O52" s="661"/>
      <c r="P52" s="661"/>
      <c r="Q52" s="661"/>
      <c r="R52" s="661"/>
      <c r="S52" s="661"/>
      <c r="T52" s="661"/>
      <c r="U52" s="661"/>
      <c r="V52" s="661"/>
      <c r="W52" s="661"/>
      <c r="X52" s="661"/>
      <c r="Y52" s="661"/>
      <c r="Z52" s="661"/>
      <c r="AA52" s="648"/>
      <c r="AB52" s="282"/>
      <c r="AC52" s="287"/>
      <c r="AD52" s="287"/>
      <c r="AE52" s="287"/>
      <c r="AF52" s="287"/>
      <c r="AG52" s="287"/>
      <c r="AH52" s="287"/>
    </row>
    <row r="53" spans="1:34" ht="15.75" customHeight="1">
      <c r="A53" s="287"/>
      <c r="B53" s="41"/>
      <c r="C53" s="44">
        <v>2027</v>
      </c>
      <c r="D53" s="45">
        <v>46388</v>
      </c>
      <c r="E53" s="373">
        <v>46751</v>
      </c>
      <c r="F53" s="648"/>
      <c r="G53" s="46">
        <v>100</v>
      </c>
      <c r="H53" s="376" t="s">
        <v>559</v>
      </c>
      <c r="I53" s="661"/>
      <c r="J53" s="661"/>
      <c r="K53" s="661"/>
      <c r="L53" s="661"/>
      <c r="M53" s="661"/>
      <c r="N53" s="661"/>
      <c r="O53" s="661"/>
      <c r="P53" s="661"/>
      <c r="Q53" s="661"/>
      <c r="R53" s="661"/>
      <c r="S53" s="661"/>
      <c r="T53" s="661"/>
      <c r="U53" s="661"/>
      <c r="V53" s="661"/>
      <c r="W53" s="661"/>
      <c r="X53" s="661"/>
      <c r="Y53" s="661"/>
      <c r="Z53" s="661"/>
      <c r="AA53" s="648"/>
      <c r="AB53" s="282"/>
      <c r="AC53" s="287"/>
      <c r="AD53" s="287"/>
      <c r="AE53" s="287"/>
      <c r="AF53" s="287"/>
      <c r="AG53" s="287"/>
      <c r="AH53" s="287"/>
    </row>
    <row r="54" spans="1:34"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c r="AE54" s="287"/>
      <c r="AF54" s="287"/>
      <c r="AG54" s="287"/>
      <c r="AH54" s="287"/>
    </row>
    <row r="55" spans="1:34"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c r="AE55" s="260"/>
      <c r="AF55" s="260"/>
      <c r="AG55" s="260"/>
      <c r="AH55" s="260"/>
    </row>
    <row r="56" spans="1:34"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c r="AE56" s="260"/>
      <c r="AF56" s="260"/>
      <c r="AG56" s="260"/>
      <c r="AH56" s="260"/>
    </row>
    <row r="57" spans="1:34"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c r="AE57" s="260"/>
      <c r="AF57" s="260"/>
      <c r="AG57" s="260"/>
      <c r="AH57" s="260"/>
    </row>
    <row r="58" spans="1:34"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c r="AE58" s="260"/>
      <c r="AF58" s="260"/>
      <c r="AG58" s="260"/>
      <c r="AH58" s="260"/>
    </row>
    <row r="59" spans="1:34"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c r="AE59" s="260"/>
      <c r="AF59" s="260"/>
      <c r="AG59" s="260"/>
      <c r="AH59" s="260"/>
    </row>
    <row r="60" spans="1:34"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c r="AE60" s="260"/>
      <c r="AF60" s="260"/>
      <c r="AG60" s="260"/>
      <c r="AH60" s="260"/>
    </row>
    <row r="61" spans="1:34"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c r="AE61" s="260"/>
      <c r="AF61" s="260"/>
      <c r="AG61" s="260"/>
      <c r="AH61" s="260"/>
    </row>
    <row r="62" spans="1:34"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c r="AE62" s="260"/>
      <c r="AF62" s="260"/>
      <c r="AG62" s="260"/>
      <c r="AH62" s="260"/>
    </row>
    <row r="63" spans="1:34"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c r="AE63" s="260"/>
      <c r="AF63" s="260"/>
      <c r="AG63" s="260"/>
      <c r="AH63" s="260"/>
    </row>
    <row r="64" spans="1:34"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c r="AE64" s="260"/>
      <c r="AF64" s="260"/>
      <c r="AG64" s="260"/>
      <c r="AH64" s="260"/>
    </row>
    <row r="65" spans="1:34"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c r="AE65" s="260"/>
      <c r="AF65" s="260"/>
      <c r="AG65" s="260"/>
      <c r="AH65" s="260"/>
    </row>
    <row r="66" spans="1:34"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c r="AE66" s="260"/>
      <c r="AF66" s="260"/>
      <c r="AG66" s="260"/>
      <c r="AH66" s="260"/>
    </row>
    <row r="67" spans="1:34"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c r="AE67" s="260"/>
      <c r="AF67" s="260"/>
      <c r="AG67" s="260"/>
      <c r="AH67" s="260"/>
    </row>
    <row r="68" spans="1:34"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c r="AE68" s="260"/>
      <c r="AF68" s="260"/>
      <c r="AG68" s="260"/>
      <c r="AH68" s="260"/>
    </row>
    <row r="69" spans="1:34"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c r="AE69" s="260"/>
      <c r="AF69" s="260"/>
      <c r="AG69" s="260"/>
      <c r="AH69" s="260"/>
    </row>
    <row r="70" spans="1:34"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c r="AE70" s="260"/>
      <c r="AF70" s="260"/>
      <c r="AG70" s="260"/>
      <c r="AH70" s="260"/>
    </row>
    <row r="71" spans="1:34"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c r="AE71" s="260"/>
      <c r="AF71" s="260"/>
      <c r="AG71" s="260"/>
      <c r="AH71" s="260"/>
    </row>
    <row r="72" spans="1:34"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c r="AE72" s="260"/>
      <c r="AF72" s="260"/>
      <c r="AG72" s="260"/>
      <c r="AH72" s="260"/>
    </row>
    <row r="73" spans="1:34"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c r="AE73" s="260"/>
      <c r="AF73" s="260"/>
      <c r="AG73" s="260"/>
      <c r="AH73" s="260"/>
    </row>
    <row r="74" spans="1:34"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c r="AE74" s="260"/>
      <c r="AF74" s="260"/>
      <c r="AG74" s="260"/>
      <c r="AH74" s="260"/>
    </row>
    <row r="75" spans="1:34"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c r="AE75" s="260"/>
      <c r="AF75" s="260"/>
      <c r="AG75" s="260"/>
      <c r="AH75" s="260"/>
    </row>
    <row r="76" spans="1:34"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c r="AE76" s="260"/>
      <c r="AF76" s="260"/>
      <c r="AG76" s="260"/>
      <c r="AH76" s="260"/>
    </row>
    <row r="77" spans="1:34"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row>
    <row r="78" spans="1:34"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row>
    <row r="79" spans="1:34"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row>
    <row r="80" spans="1:34"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row>
    <row r="81" spans="1:34"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row>
    <row r="82" spans="1:34"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row>
    <row r="83" spans="1:34"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row>
    <row r="84" spans="1:34"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row>
    <row r="85" spans="1:34"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row>
    <row r="86" spans="1:34"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row>
    <row r="87" spans="1:34"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row>
    <row r="88" spans="1:34"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row>
    <row r="89" spans="1:34"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row>
    <row r="90" spans="1:34"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row>
    <row r="91" spans="1:34"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row>
    <row r="92" spans="1:34"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row>
    <row r="93" spans="1:34"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row>
    <row r="94" spans="1:34"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row>
    <row r="95" spans="1:34"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row>
    <row r="96" spans="1:34"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row>
    <row r="97" spans="1:34"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row>
    <row r="98" spans="1:34"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row>
    <row r="99" spans="1:34"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row>
    <row r="100" spans="1:34"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row>
    <row r="101" spans="1:34"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row>
    <row r="102" spans="1:34"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row>
    <row r="103" spans="1:34"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row>
    <row r="104" spans="1:34"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row>
    <row r="105" spans="1:34"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row>
    <row r="106" spans="1:34"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row r="107" spans="1:34"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row>
    <row r="108" spans="1:34"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row>
    <row r="109" spans="1:34"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row>
    <row r="110" spans="1:34"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row>
    <row r="111" spans="1:34"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row>
    <row r="112" spans="1:34"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row>
    <row r="113" spans="1:34"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row>
    <row r="114" spans="1:34"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row>
    <row r="115" spans="1:34"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row>
    <row r="116" spans="1:34"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row>
    <row r="117" spans="1:34"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row>
    <row r="118" spans="1:34"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row>
    <row r="119" spans="1:34"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row>
    <row r="120" spans="1:34"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row>
    <row r="121" spans="1:34"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row>
    <row r="122" spans="1:34"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row>
    <row r="123" spans="1:34"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row>
    <row r="124" spans="1:34"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row>
    <row r="126" spans="1:34"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row>
    <row r="127" spans="1:34"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row>
    <row r="128" spans="1:34"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row>
    <row r="129" spans="1:34"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row>
    <row r="130" spans="1:34"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row>
    <row r="131" spans="1:34"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row>
    <row r="132" spans="1:34"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row>
    <row r="133" spans="1:34"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row>
    <row r="134" spans="1:34"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row>
    <row r="135" spans="1:34"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row>
    <row r="136" spans="1:34"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row>
    <row r="137" spans="1:34"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row>
    <row r="138" spans="1:34"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row>
    <row r="139" spans="1:34"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row>
    <row r="140" spans="1:34"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row>
    <row r="141" spans="1:34"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row>
    <row r="142" spans="1:34"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row>
    <row r="143" spans="1:34"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row>
    <row r="144" spans="1:34"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row>
    <row r="145" spans="1:34"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row>
    <row r="146" spans="1:34"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row>
    <row r="147" spans="1:34"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row>
    <row r="253" spans="1:34"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row>
    <row r="254" spans="1:34"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row>
    <row r="255" spans="1:34"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row>
    <row r="256" spans="1:34"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row>
    <row r="257" spans="1:34"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row>
    <row r="258" spans="1:34"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row>
    <row r="259" spans="1:34"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row>
    <row r="260" spans="1:34"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row>
    <row r="261" spans="1:34"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row>
    <row r="262" spans="1:34"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row>
    <row r="263" spans="1:34"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row>
    <row r="264" spans="1:34"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row>
    <row r="265" spans="1:34"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row>
    <row r="266" spans="1:34"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row>
    <row r="267" spans="1:34"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row>
    <row r="268" spans="1:34"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row>
    <row r="269" spans="1:34"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row>
    <row r="270" spans="1:34"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row>
    <row r="271" spans="1:34"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row>
    <row r="272" spans="1:34"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row>
    <row r="273" spans="1:34"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row>
    <row r="274" spans="1:34"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row>
    <row r="275" spans="1:34"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row>
    <row r="276" spans="1:34"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row>
    <row r="277" spans="1:34"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row>
    <row r="278" spans="1:34"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row>
    <row r="279" spans="1:34"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row>
    <row r="280" spans="1:34"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row>
    <row r="281" spans="1:34"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row>
    <row r="282" spans="1:34"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row>
    <row r="283" spans="1:34"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row>
    <row r="284" spans="1:34"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row>
    <row r="285" spans="1:34"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row>
    <row r="286" spans="1:34"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row>
    <row r="287" spans="1:34"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row>
    <row r="288" spans="1:34"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row>
    <row r="289" spans="1:34"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row>
    <row r="290" spans="1:34"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row>
    <row r="291" spans="1:34"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row>
    <row r="292" spans="1:34"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row>
    <row r="293" spans="1:34"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row>
    <row r="294" spans="1:34"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row>
    <row r="295" spans="1:34"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row>
    <row r="296" spans="1:34"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row>
    <row r="297" spans="1:34"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row>
    <row r="298" spans="1:34"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row>
    <row r="299" spans="1:34"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row>
    <row r="300" spans="1:34"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row>
    <row r="301" spans="1:34"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row>
    <row r="302" spans="1:34"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row>
    <row r="303" spans="1:34"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row>
    <row r="304" spans="1:34"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row>
    <row r="305" spans="1:34"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row>
    <row r="306" spans="1:34"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row>
    <row r="307" spans="1:34"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row>
    <row r="308" spans="1:34"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row>
    <row r="309" spans="1:34"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row>
    <row r="310" spans="1:34"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row>
    <row r="311" spans="1:34"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row>
    <row r="312" spans="1:34"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row>
    <row r="313" spans="1:34"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row>
    <row r="314" spans="1:34"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row>
    <row r="315" spans="1:34"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row>
    <row r="316" spans="1:34"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row>
    <row r="317" spans="1:34"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row>
    <row r="318" spans="1:34"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row>
    <row r="319" spans="1:34"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row>
    <row r="320" spans="1:34"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row>
    <row r="321" spans="1:34"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row>
    <row r="322" spans="1:34"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row>
    <row r="323" spans="1:34"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row>
    <row r="324" spans="1:34"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row>
    <row r="325" spans="1:34"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row>
    <row r="326" spans="1:34"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row>
    <row r="327" spans="1:34"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row>
    <row r="328" spans="1:34"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row>
    <row r="329" spans="1:34"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row>
    <row r="330" spans="1:34"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row>
    <row r="331" spans="1:34"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row>
    <row r="332" spans="1:34"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row>
    <row r="333" spans="1:34"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row>
    <row r="334" spans="1:34"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row>
    <row r="335" spans="1:34"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row>
    <row r="336" spans="1:34"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row>
    <row r="337" spans="1:34"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row>
    <row r="338" spans="1:34"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row>
    <row r="339" spans="1:34"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row>
    <row r="340" spans="1:34"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row>
    <row r="341" spans="1:34"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row>
    <row r="342" spans="1:34"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row>
    <row r="343" spans="1:34"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row>
    <row r="344" spans="1:34"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row>
    <row r="345" spans="1:34"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row>
    <row r="346" spans="1:34"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row>
    <row r="347" spans="1:34"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row>
    <row r="348" spans="1:34"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row>
    <row r="349" spans="1:34"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row>
    <row r="350" spans="1:34"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row>
    <row r="351" spans="1:34"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row>
    <row r="352" spans="1:34"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row>
    <row r="353" spans="1:34"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row>
    <row r="354" spans="1:34"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row>
    <row r="355" spans="1:34"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row>
    <row r="356" spans="1:34"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row>
    <row r="357" spans="1:34"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row>
    <row r="358" spans="1:34"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row>
    <row r="359" spans="1:34"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row>
    <row r="360" spans="1:34"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row>
    <row r="361" spans="1:34"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row>
    <row r="362" spans="1:34"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row>
    <row r="363" spans="1:34"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row>
    <row r="364" spans="1:34"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row>
    <row r="365" spans="1:34"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row>
    <row r="366" spans="1:34"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row>
    <row r="367" spans="1:34"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row>
    <row r="368" spans="1:34"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row>
    <row r="369" spans="1:34"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row>
    <row r="370" spans="1:34"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row>
    <row r="371" spans="1:34"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row>
    <row r="372" spans="1:34"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row>
    <row r="373" spans="1:34"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row>
    <row r="374" spans="1:34"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row>
    <row r="375" spans="1:34"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row>
    <row r="376" spans="1:34"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row>
    <row r="377" spans="1:34"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row>
    <row r="378" spans="1:34"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row>
    <row r="379" spans="1:34"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row>
    <row r="380" spans="1:34"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row>
    <row r="381" spans="1:34"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row>
    <row r="382" spans="1:34"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row>
    <row r="383" spans="1:34"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row>
    <row r="384" spans="1:34"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row>
    <row r="385" spans="1:34"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row>
    <row r="386" spans="1:34"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row>
    <row r="387" spans="1:34"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row>
    <row r="388" spans="1:34"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row>
    <row r="389" spans="1:34"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row>
    <row r="390" spans="1:34"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row>
    <row r="391" spans="1:34"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row>
    <row r="392" spans="1:34"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row>
    <row r="393" spans="1:34"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row>
    <row r="394" spans="1:34"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row>
    <row r="395" spans="1:34"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row>
    <row r="396" spans="1:34"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row>
    <row r="397" spans="1:34"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row>
    <row r="398" spans="1:34"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row>
    <row r="399" spans="1:34"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row>
    <row r="400" spans="1:34"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row>
    <row r="401" spans="1:34"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row>
    <row r="402" spans="1:34"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row>
    <row r="403" spans="1:34"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row>
    <row r="404" spans="1:34"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row>
    <row r="405" spans="1:34"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row>
    <row r="406" spans="1:34"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row>
    <row r="407" spans="1:34"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row>
    <row r="408" spans="1:34"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row>
    <row r="409" spans="1:34"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row>
    <row r="410" spans="1:34"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row>
    <row r="411" spans="1:34"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row>
    <row r="412" spans="1:34"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row>
    <row r="413" spans="1:34"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row>
    <row r="414" spans="1:34"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row>
    <row r="415" spans="1:34"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row>
    <row r="416" spans="1:34"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row>
    <row r="417" spans="1:34"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row>
    <row r="418" spans="1:34"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row>
    <row r="419" spans="1:34"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row>
    <row r="420" spans="1:34"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row>
    <row r="421" spans="1:34"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row>
    <row r="422" spans="1:34"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row>
    <row r="423" spans="1:34"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row>
    <row r="424" spans="1:34"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row>
    <row r="425" spans="1:34"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row>
    <row r="426" spans="1:34"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row>
    <row r="427" spans="1:34"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row>
    <row r="428" spans="1:34"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row>
    <row r="429" spans="1:34"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row>
    <row r="430" spans="1:34"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row>
    <row r="431" spans="1:34"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row>
    <row r="432" spans="1:34"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row>
    <row r="433" spans="1:34"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row>
    <row r="434" spans="1:34"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row>
    <row r="435" spans="1:34"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row>
    <row r="436" spans="1:34"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row>
    <row r="437" spans="1:34"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row>
    <row r="438" spans="1:34"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row>
    <row r="439" spans="1:34"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row>
    <row r="440" spans="1:34"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row>
    <row r="441" spans="1:34"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row>
    <row r="442" spans="1:34"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row>
    <row r="443" spans="1:34"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row>
    <row r="444" spans="1:34"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row>
    <row r="445" spans="1:34"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row>
    <row r="446" spans="1:34"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row>
    <row r="447" spans="1:34"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row>
    <row r="448" spans="1:34"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row>
    <row r="449" spans="1:34"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row>
    <row r="450" spans="1:34"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row>
    <row r="451" spans="1:34"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row>
    <row r="452" spans="1:34"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row>
    <row r="453" spans="1:34"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row>
    <row r="454" spans="1:34"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row>
    <row r="455" spans="1:34"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row>
    <row r="456" spans="1:34"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row>
    <row r="457" spans="1:34"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row>
    <row r="458" spans="1:34"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row>
    <row r="459" spans="1:34"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row>
    <row r="460" spans="1:34"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row>
    <row r="461" spans="1:34"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row>
    <row r="462" spans="1:34"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row>
    <row r="463" spans="1:34"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row>
    <row r="464" spans="1:34"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row>
    <row r="465" spans="1:34"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row>
    <row r="466" spans="1:34"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row>
    <row r="467" spans="1:34"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row>
    <row r="468" spans="1:34"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row>
    <row r="469" spans="1:34"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row>
    <row r="470" spans="1:34"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row>
    <row r="471" spans="1:34"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row>
    <row r="472" spans="1:34"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row>
    <row r="473" spans="1:34"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row>
    <row r="474" spans="1:34"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row>
    <row r="475" spans="1:34"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row>
    <row r="476" spans="1:34"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row>
    <row r="477" spans="1:34"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row>
    <row r="478" spans="1:34"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row>
    <row r="479" spans="1:34"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row>
    <row r="480" spans="1:34"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row>
    <row r="481" spans="1:34"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row>
    <row r="482" spans="1:34"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row>
    <row r="483" spans="1:34"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row>
    <row r="484" spans="1:34"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row>
    <row r="485" spans="1:34"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row>
    <row r="486" spans="1:34"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row>
    <row r="487" spans="1:34"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row>
    <row r="488" spans="1:34"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row>
    <row r="489" spans="1:34"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row>
    <row r="490" spans="1:34"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c r="AH490" s="260"/>
    </row>
    <row r="491" spans="1:34"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row>
    <row r="492" spans="1:34"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row>
    <row r="493" spans="1:34"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c r="AH493" s="260"/>
    </row>
    <row r="494" spans="1:34"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row>
    <row r="495" spans="1:34"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row>
    <row r="496" spans="1:34"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row>
    <row r="497" spans="1:34"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row>
    <row r="498" spans="1:34"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row>
    <row r="499" spans="1:34"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c r="AH499" s="260"/>
    </row>
    <row r="500" spans="1:34"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row>
    <row r="501" spans="1:34"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c r="AH501" s="260"/>
    </row>
    <row r="502" spans="1:34"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c r="AH502" s="260"/>
    </row>
    <row r="503" spans="1:34"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c r="AH503" s="260"/>
    </row>
    <row r="504" spans="1:34"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row>
    <row r="505" spans="1:34"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row>
    <row r="506" spans="1:34"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row>
    <row r="507" spans="1:34"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row>
    <row r="508" spans="1:34"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row>
    <row r="509" spans="1:34"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row>
    <row r="510" spans="1:34"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row>
    <row r="511" spans="1:34"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row>
    <row r="512" spans="1:34"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row>
    <row r="513" spans="1:34"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row>
    <row r="514" spans="1:34"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row>
    <row r="515" spans="1:34"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c r="AH515" s="260"/>
    </row>
    <row r="516" spans="1:34"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row>
    <row r="517" spans="1:34"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c r="AH517" s="260"/>
    </row>
    <row r="518" spans="1:34"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c r="AH518" s="260"/>
    </row>
    <row r="519" spans="1:34"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c r="AH519" s="260"/>
    </row>
    <row r="520" spans="1:34"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row>
    <row r="521" spans="1:34"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c r="AH521" s="260"/>
    </row>
    <row r="522" spans="1:34"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row>
    <row r="523" spans="1:34"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row>
    <row r="524" spans="1:34"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row>
    <row r="525" spans="1:34"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c r="AH525" s="260"/>
    </row>
    <row r="526" spans="1:34"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c r="AH526" s="260"/>
    </row>
    <row r="527" spans="1:34"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c r="AH527" s="260"/>
    </row>
    <row r="528" spans="1:34"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row>
    <row r="529" spans="1:34"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row>
    <row r="530" spans="1:34"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c r="AH530" s="260"/>
    </row>
    <row r="531" spans="1:34"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row>
    <row r="532" spans="1:34"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row>
    <row r="533" spans="1:34"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c r="AH533" s="260"/>
    </row>
    <row r="534" spans="1:34"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c r="AH534" s="260"/>
    </row>
    <row r="535" spans="1:34"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c r="AH535" s="260"/>
    </row>
    <row r="536" spans="1:34"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row>
    <row r="537" spans="1:34"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row>
    <row r="538" spans="1:34"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c r="AH538" s="260"/>
    </row>
    <row r="539" spans="1:34"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c r="AH539" s="260"/>
    </row>
    <row r="540" spans="1:34"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row>
    <row r="541" spans="1:34"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c r="AH541" s="260"/>
    </row>
    <row r="542" spans="1:34"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c r="AH542" s="260"/>
    </row>
    <row r="543" spans="1:34"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c r="AH543" s="260"/>
    </row>
    <row r="544" spans="1:34"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c r="AH544" s="260"/>
    </row>
    <row r="545" spans="1:34"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row>
    <row r="546" spans="1:34"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c r="AH546" s="260"/>
    </row>
    <row r="547" spans="1:34"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c r="AH547" s="260"/>
    </row>
    <row r="548" spans="1:34"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c r="AH548" s="260"/>
    </row>
    <row r="549" spans="1:34"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row>
    <row r="550" spans="1:34"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row>
    <row r="551" spans="1:34"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c r="AH551" s="260"/>
    </row>
    <row r="552" spans="1:34"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c r="AH552" s="260"/>
    </row>
    <row r="553" spans="1:34"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row>
    <row r="554" spans="1:34"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c r="AH554" s="260"/>
    </row>
    <row r="555" spans="1:34"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c r="AH555" s="260"/>
    </row>
    <row r="556" spans="1:34"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c r="AH556" s="260"/>
    </row>
    <row r="557" spans="1:34"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row>
    <row r="558" spans="1:34"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c r="AH558" s="260"/>
    </row>
    <row r="559" spans="1:34"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row>
    <row r="560" spans="1:34"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row>
    <row r="561" spans="1:34"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row>
    <row r="562" spans="1:34"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row>
    <row r="563" spans="1:34"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row>
    <row r="564" spans="1:34"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c r="AH564" s="260"/>
    </row>
    <row r="565" spans="1:34"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row>
    <row r="566" spans="1:34"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row>
    <row r="567" spans="1:34"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row>
    <row r="568" spans="1:34"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c r="AH568" s="260"/>
    </row>
    <row r="569" spans="1:34"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c r="AH569" s="260"/>
    </row>
    <row r="570" spans="1:34"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c r="AH570" s="260"/>
    </row>
    <row r="571" spans="1:34"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row>
    <row r="572" spans="1:34"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c r="AH572" s="260"/>
    </row>
    <row r="573" spans="1:34"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row>
    <row r="574" spans="1:34"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c r="AH574" s="260"/>
    </row>
    <row r="575" spans="1:34"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row>
    <row r="576" spans="1:34"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row>
    <row r="577" spans="1:34"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c r="AH577" s="260"/>
    </row>
    <row r="578" spans="1:34"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row>
    <row r="579" spans="1:34"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row>
    <row r="580" spans="1:34"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row>
    <row r="581" spans="1:34"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c r="AH581" s="260"/>
    </row>
    <row r="582" spans="1:34"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c r="AH582" s="260"/>
    </row>
    <row r="583" spans="1:34"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row>
    <row r="584" spans="1:34"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row>
    <row r="585" spans="1:34"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c r="AH585" s="260"/>
    </row>
    <row r="586" spans="1:34"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row>
    <row r="587" spans="1:34"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row>
    <row r="588" spans="1:34"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row>
    <row r="589" spans="1:34"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row>
    <row r="590" spans="1:34"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row>
    <row r="591" spans="1:34"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row>
    <row r="592" spans="1:34"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c r="AH592" s="260"/>
    </row>
    <row r="593" spans="1:34"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c r="AH593" s="260"/>
    </row>
    <row r="594" spans="1:34"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c r="AH594" s="260"/>
    </row>
    <row r="595" spans="1:34"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row>
    <row r="596" spans="1:34"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c r="AH596" s="260"/>
    </row>
    <row r="597" spans="1:34"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c r="AH597" s="260"/>
    </row>
    <row r="598" spans="1:34"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c r="AH598" s="260"/>
    </row>
    <row r="599" spans="1:34"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row>
    <row r="600" spans="1:34"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row>
    <row r="601" spans="1:34"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row>
    <row r="602" spans="1:34"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row>
    <row r="603" spans="1:34"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row>
    <row r="604" spans="1:34"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c r="AH604" s="260"/>
    </row>
    <row r="605" spans="1:34"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c r="AH605" s="260"/>
    </row>
    <row r="606" spans="1:34"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c r="AH606" s="260"/>
    </row>
    <row r="607" spans="1:34"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row>
    <row r="608" spans="1:34"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row>
    <row r="609" spans="1:34"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row>
    <row r="610" spans="1:34"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c r="AH610" s="260"/>
    </row>
    <row r="611" spans="1:34"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c r="AH611" s="260"/>
    </row>
    <row r="612" spans="1:34"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row>
    <row r="613" spans="1:34"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c r="AH613" s="260"/>
    </row>
    <row r="614" spans="1:34"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row>
    <row r="615" spans="1:34"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row>
    <row r="616" spans="1:34"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c r="AH616" s="260"/>
    </row>
    <row r="617" spans="1:34"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c r="AH617" s="260"/>
    </row>
    <row r="618" spans="1:34"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c r="AH618" s="260"/>
    </row>
    <row r="619" spans="1:34"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row>
    <row r="620" spans="1:34"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row>
    <row r="621" spans="1:34"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row>
    <row r="622" spans="1:34"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c r="AH622" s="260"/>
    </row>
    <row r="623" spans="1:34"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c r="AH623" s="260"/>
    </row>
    <row r="624" spans="1:34"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c r="AH624" s="260"/>
    </row>
    <row r="625" spans="1:34"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c r="AH625" s="260"/>
    </row>
    <row r="626" spans="1:34"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c r="AH626" s="260"/>
    </row>
    <row r="627" spans="1:34"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c r="AH627" s="260"/>
    </row>
    <row r="628" spans="1:34"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c r="AH628" s="260"/>
    </row>
    <row r="629" spans="1:34"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c r="AH629" s="260"/>
    </row>
    <row r="630" spans="1:34"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c r="AH630" s="260"/>
    </row>
    <row r="631" spans="1:34"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c r="AH631" s="260"/>
    </row>
    <row r="632" spans="1:34"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c r="AH632" s="260"/>
    </row>
    <row r="633" spans="1:34"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c r="AH633" s="260"/>
    </row>
    <row r="634" spans="1:34"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c r="AH634" s="260"/>
    </row>
    <row r="635" spans="1:34"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c r="AH635" s="260"/>
    </row>
    <row r="636" spans="1:34"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c r="AH636" s="260"/>
    </row>
    <row r="637" spans="1:34"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c r="AH637" s="260"/>
    </row>
    <row r="638" spans="1:34"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c r="AH638" s="260"/>
    </row>
    <row r="639" spans="1:34"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c r="AH639" s="260"/>
    </row>
    <row r="640" spans="1:34"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c r="AH640" s="260"/>
    </row>
    <row r="641" spans="1:34"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row>
    <row r="642" spans="1:34"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row>
    <row r="643" spans="1:34"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c r="AH643" s="260"/>
    </row>
    <row r="644" spans="1:34"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c r="AH644" s="260"/>
    </row>
    <row r="645" spans="1:34"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row>
    <row r="646" spans="1:34"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row>
    <row r="647" spans="1:34"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c r="AH647" s="260"/>
    </row>
    <row r="648" spans="1:34"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c r="AH648" s="260"/>
    </row>
    <row r="649" spans="1:34"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c r="AH649" s="260"/>
    </row>
    <row r="650" spans="1:34"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c r="AH650" s="260"/>
    </row>
    <row r="651" spans="1:34"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c r="AH651" s="260"/>
    </row>
    <row r="652" spans="1:34"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c r="AH652" s="260"/>
    </row>
    <row r="653" spans="1:34"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c r="AH653" s="260"/>
    </row>
    <row r="654" spans="1:34"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row>
    <row r="655" spans="1:34"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c r="AH655" s="260"/>
    </row>
    <row r="656" spans="1:34"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c r="AH656" s="260"/>
    </row>
    <row r="657" spans="1:34"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c r="AH657" s="260"/>
    </row>
    <row r="658" spans="1:34"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c r="AH658" s="260"/>
    </row>
    <row r="659" spans="1:34"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c r="AH659" s="260"/>
    </row>
    <row r="660" spans="1:34"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c r="AH660" s="260"/>
    </row>
    <row r="661" spans="1:34"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c r="AH661" s="260"/>
    </row>
    <row r="662" spans="1:34"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c r="AH662" s="260"/>
    </row>
    <row r="663" spans="1:34"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c r="AH663" s="260"/>
    </row>
    <row r="664" spans="1:34"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c r="AH664" s="260"/>
    </row>
    <row r="665" spans="1:34"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c r="AH665" s="260"/>
    </row>
    <row r="666" spans="1:34"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row>
    <row r="667" spans="1:34"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c r="AH667" s="260"/>
    </row>
    <row r="668" spans="1:34"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c r="AH668" s="260"/>
    </row>
    <row r="669" spans="1:34"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c r="AH669" s="260"/>
    </row>
    <row r="670" spans="1:34"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c r="AH670" s="260"/>
    </row>
    <row r="671" spans="1:34"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c r="AH671" s="260"/>
    </row>
    <row r="672" spans="1:34"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c r="AH672" s="260"/>
    </row>
    <row r="673" spans="1:34"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c r="AH673" s="260"/>
    </row>
    <row r="674" spans="1:34"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row>
    <row r="675" spans="1:34"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c r="AH675" s="260"/>
    </row>
    <row r="676" spans="1:34"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c r="AH676" s="260"/>
    </row>
    <row r="677" spans="1:34"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c r="AH677" s="260"/>
    </row>
    <row r="678" spans="1:34"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c r="AH678" s="260"/>
    </row>
    <row r="679" spans="1:34"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c r="AH679" s="260"/>
    </row>
    <row r="680" spans="1:34"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c r="AH680" s="260"/>
    </row>
    <row r="681" spans="1:34"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c r="AH681" s="260"/>
    </row>
    <row r="682" spans="1:34"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c r="AH682" s="260"/>
    </row>
    <row r="683" spans="1:34"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c r="AH683" s="260"/>
    </row>
    <row r="684" spans="1:34"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c r="AH684" s="260"/>
    </row>
    <row r="685" spans="1:34"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c r="AH685" s="260"/>
    </row>
    <row r="686" spans="1:34"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c r="AH686" s="260"/>
    </row>
    <row r="687" spans="1:34"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c r="AH687" s="260"/>
    </row>
    <row r="688" spans="1:34"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c r="AH688" s="260"/>
    </row>
    <row r="689" spans="1:34"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c r="AH689" s="260"/>
    </row>
    <row r="690" spans="1:34"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c r="AH690" s="260"/>
    </row>
    <row r="691" spans="1:34"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c r="AH691" s="260"/>
    </row>
    <row r="692" spans="1:34"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c r="AH692" s="260"/>
    </row>
    <row r="693" spans="1:34"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row>
    <row r="694" spans="1:34"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c r="AH694" s="260"/>
    </row>
    <row r="695" spans="1:34"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row>
    <row r="696" spans="1:34"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row>
    <row r="697" spans="1:34"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c r="AH697" s="260"/>
    </row>
    <row r="698" spans="1:34"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c r="AH698" s="260"/>
    </row>
    <row r="699" spans="1:34"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c r="AH699" s="260"/>
    </row>
    <row r="700" spans="1:34"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c r="AH700" s="260"/>
    </row>
    <row r="701" spans="1:34"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c r="AH701" s="260"/>
    </row>
    <row r="702" spans="1:34"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c r="AH702" s="260"/>
    </row>
    <row r="703" spans="1:34"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c r="AH703" s="260"/>
    </row>
    <row r="704" spans="1:34"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c r="AH704" s="260"/>
    </row>
    <row r="705" spans="1:34"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c r="AH705" s="260"/>
    </row>
    <row r="706" spans="1:34"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c r="AH706" s="260"/>
    </row>
    <row r="707" spans="1:34"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c r="AH707" s="260"/>
    </row>
    <row r="708" spans="1:34"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c r="AH708" s="260"/>
    </row>
    <row r="709" spans="1:34"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c r="AH709" s="260"/>
    </row>
    <row r="710" spans="1:34"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c r="AH710" s="260"/>
    </row>
    <row r="711" spans="1:34"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c r="AH711" s="260"/>
    </row>
    <row r="712" spans="1:34"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row>
    <row r="713" spans="1:34"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c r="AH713" s="260"/>
    </row>
    <row r="714" spans="1:34"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c r="AH714" s="260"/>
    </row>
    <row r="715" spans="1:34"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c r="AE715" s="260"/>
      <c r="AF715" s="260"/>
      <c r="AG715" s="260"/>
      <c r="AH715" s="260"/>
    </row>
    <row r="716" spans="1:34"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260"/>
      <c r="AF716" s="260"/>
      <c r="AG716" s="260"/>
      <c r="AH716" s="260"/>
    </row>
    <row r="717" spans="1:34"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c r="AH717" s="260"/>
    </row>
    <row r="718" spans="1:34"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c r="AE718" s="260"/>
      <c r="AF718" s="260"/>
      <c r="AG718" s="260"/>
      <c r="AH718" s="260"/>
    </row>
    <row r="719" spans="1:34"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c r="AH719" s="260"/>
    </row>
    <row r="720" spans="1:34"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c r="AH720" s="260"/>
    </row>
    <row r="721" spans="1:34"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row>
    <row r="722" spans="1:34"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c r="AH722" s="260"/>
    </row>
    <row r="723" spans="1:34"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c r="AH723" s="260"/>
    </row>
    <row r="724" spans="1:34"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c r="AH724" s="260"/>
    </row>
    <row r="725" spans="1:34"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c r="AH725" s="260"/>
    </row>
    <row r="726" spans="1:34"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c r="AH726" s="260"/>
    </row>
    <row r="727" spans="1:34"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c r="AH727" s="260"/>
    </row>
    <row r="728" spans="1:34"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c r="AH728" s="260"/>
    </row>
    <row r="729" spans="1:34"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c r="AH729" s="260"/>
    </row>
    <row r="730" spans="1:34"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c r="AH730" s="260"/>
    </row>
    <row r="731" spans="1:34"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c r="AH731" s="260"/>
    </row>
    <row r="732" spans="1:34"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row>
    <row r="733" spans="1:34"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row>
    <row r="734" spans="1:34"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c r="AH734" s="260"/>
    </row>
    <row r="735" spans="1:34"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c r="AH735" s="260"/>
    </row>
    <row r="736" spans="1:34"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c r="AH736" s="260"/>
    </row>
    <row r="737" spans="1:34"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c r="AH737" s="260"/>
    </row>
    <row r="738" spans="1:34"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c r="AH738" s="260"/>
    </row>
    <row r="739" spans="1:34"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c r="AH739" s="260"/>
    </row>
    <row r="740" spans="1:34"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c r="AH740" s="260"/>
    </row>
    <row r="741" spans="1:34"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c r="AH741" s="260"/>
    </row>
    <row r="742" spans="1:34"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c r="AH742" s="260"/>
    </row>
    <row r="743" spans="1:34"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c r="AH743" s="260"/>
    </row>
    <row r="744" spans="1:34"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c r="AH744" s="260"/>
    </row>
    <row r="745" spans="1:34"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c r="AH745" s="260"/>
    </row>
    <row r="746" spans="1:34"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c r="AH746" s="260"/>
    </row>
    <row r="747" spans="1:34"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c r="AH747" s="260"/>
    </row>
    <row r="748" spans="1:34"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c r="AH748" s="260"/>
    </row>
    <row r="749" spans="1:34"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c r="AH749" s="260"/>
    </row>
    <row r="750" spans="1:34"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c r="AH750" s="260"/>
    </row>
    <row r="751" spans="1:34"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c r="AH751" s="260"/>
    </row>
    <row r="752" spans="1:34"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c r="AH752" s="260"/>
    </row>
    <row r="753" spans="1:34"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c r="AH753" s="260"/>
    </row>
    <row r="754" spans="1:34"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c r="AH754" s="260"/>
    </row>
    <row r="755" spans="1:34"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c r="AH755" s="260"/>
    </row>
    <row r="756" spans="1:34"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c r="AH756" s="260"/>
    </row>
    <row r="757" spans="1:34"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row>
    <row r="758" spans="1:34"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row>
    <row r="759" spans="1:34"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c r="AH759" s="260"/>
    </row>
    <row r="760" spans="1:34"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c r="AH760" s="260"/>
    </row>
    <row r="761" spans="1:34"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c r="AH761" s="260"/>
    </row>
    <row r="762" spans="1:34"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c r="AH762" s="260"/>
    </row>
    <row r="763" spans="1:34"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c r="AH763" s="260"/>
    </row>
    <row r="764" spans="1:34"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row>
    <row r="765" spans="1:34"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row>
    <row r="766" spans="1:34"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c r="AH766" s="260"/>
    </row>
    <row r="767" spans="1:34"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c r="AH767" s="260"/>
    </row>
    <row r="768" spans="1:34"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c r="AH768" s="260"/>
    </row>
    <row r="769" spans="1:34"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c r="AH769" s="260"/>
    </row>
    <row r="770" spans="1:34"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c r="AH770" s="260"/>
    </row>
    <row r="771" spans="1:34"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c r="AH771" s="260"/>
    </row>
    <row r="772" spans="1:34"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c r="AH772" s="260"/>
    </row>
    <row r="773" spans="1:34"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c r="AH773" s="260"/>
    </row>
    <row r="774" spans="1:34"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c r="AH774" s="260"/>
    </row>
    <row r="775" spans="1:34"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c r="AH775" s="260"/>
    </row>
    <row r="776" spans="1:34"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c r="AH776" s="260"/>
    </row>
    <row r="777" spans="1:34"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c r="AH777" s="260"/>
    </row>
    <row r="778" spans="1:34"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c r="AH778" s="260"/>
    </row>
    <row r="779" spans="1:34"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c r="AH779" s="260"/>
    </row>
    <row r="780" spans="1:34"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c r="AH780" s="260"/>
    </row>
    <row r="781" spans="1:34"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c r="AH781" s="260"/>
    </row>
    <row r="782" spans="1:34"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c r="AH782" s="260"/>
    </row>
    <row r="783" spans="1:34"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c r="AH783" s="260"/>
    </row>
    <row r="784" spans="1:34"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c r="AH784" s="260"/>
    </row>
    <row r="785" spans="1:34"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c r="AH785" s="260"/>
    </row>
    <row r="786" spans="1:34"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c r="AH786" s="260"/>
    </row>
    <row r="787" spans="1:34"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c r="AH787" s="260"/>
    </row>
    <row r="788" spans="1:34"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c r="AH788" s="260"/>
    </row>
    <row r="789" spans="1:34"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c r="AH789" s="260"/>
    </row>
    <row r="790" spans="1:34"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c r="AH790" s="260"/>
    </row>
    <row r="791" spans="1:34"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c r="AH791" s="260"/>
    </row>
    <row r="792" spans="1:34"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c r="AH792" s="260"/>
    </row>
    <row r="793" spans="1:34"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c r="AH793" s="260"/>
    </row>
    <row r="794" spans="1:34"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c r="AH794" s="260"/>
    </row>
    <row r="795" spans="1:34"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c r="AH795" s="260"/>
    </row>
    <row r="796" spans="1:34"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row>
    <row r="797" spans="1:34"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row>
    <row r="798" spans="1:34"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c r="AH798" s="260"/>
    </row>
    <row r="799" spans="1:34"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c r="AH799" s="260"/>
    </row>
    <row r="800" spans="1:34"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c r="AH800" s="260"/>
    </row>
    <row r="801" spans="1:34"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c r="AH801" s="260"/>
    </row>
    <row r="802" spans="1:34"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c r="AH802" s="260"/>
    </row>
    <row r="803" spans="1:34"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c r="AH803" s="260"/>
    </row>
    <row r="804" spans="1:34"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c r="AH804" s="260"/>
    </row>
    <row r="805" spans="1:34"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c r="AH805" s="260"/>
    </row>
    <row r="806" spans="1:34"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c r="AH806" s="260"/>
    </row>
    <row r="807" spans="1:34"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c r="AH807" s="260"/>
    </row>
    <row r="808" spans="1:34"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c r="AH808" s="260"/>
    </row>
    <row r="809" spans="1:34"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c r="AH809" s="260"/>
    </row>
    <row r="810" spans="1:34"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row>
    <row r="811" spans="1:34"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c r="AH811" s="260"/>
    </row>
    <row r="812" spans="1:34"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c r="AH812" s="260"/>
    </row>
    <row r="813" spans="1:34"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c r="AH813" s="260"/>
    </row>
    <row r="814" spans="1:34"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c r="AH814" s="260"/>
    </row>
    <row r="815" spans="1:34"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c r="AH815" s="260"/>
    </row>
    <row r="816" spans="1:34"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c r="AH816" s="260"/>
    </row>
    <row r="817" spans="1:34"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c r="AH817" s="260"/>
    </row>
    <row r="818" spans="1:34"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c r="AH818" s="260"/>
    </row>
    <row r="819" spans="1:34"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c r="AH819" s="260"/>
    </row>
    <row r="820" spans="1:34"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c r="AH820" s="260"/>
    </row>
    <row r="821" spans="1:34"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c r="AH821" s="260"/>
    </row>
    <row r="822" spans="1:34"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c r="AH822" s="260"/>
    </row>
    <row r="823" spans="1:34"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c r="AH823" s="260"/>
    </row>
    <row r="824" spans="1:34"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c r="AH824" s="260"/>
    </row>
    <row r="825" spans="1:34"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c r="AH825" s="260"/>
    </row>
    <row r="826" spans="1:34"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c r="AH826" s="260"/>
    </row>
    <row r="827" spans="1:34"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c r="AH827" s="260"/>
    </row>
    <row r="828" spans="1:34"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c r="AH828" s="260"/>
    </row>
    <row r="829" spans="1:34"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c r="AH829" s="260"/>
    </row>
    <row r="830" spans="1:34"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c r="AH830" s="260"/>
    </row>
    <row r="831" spans="1:34"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c r="AH831" s="260"/>
    </row>
    <row r="832" spans="1:34"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c r="AH832" s="260"/>
    </row>
    <row r="833" spans="1:34"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c r="AH833" s="260"/>
    </row>
    <row r="834" spans="1:34"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c r="AH834" s="260"/>
    </row>
    <row r="835" spans="1:34"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c r="AH835" s="260"/>
    </row>
    <row r="836" spans="1:34"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c r="AH836" s="260"/>
    </row>
    <row r="837" spans="1:34"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c r="AH837" s="260"/>
    </row>
    <row r="838" spans="1:34"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c r="AH838" s="260"/>
    </row>
    <row r="839" spans="1:34"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c r="AH839" s="260"/>
    </row>
    <row r="840" spans="1:34"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c r="AH840" s="260"/>
    </row>
    <row r="841" spans="1:34"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c r="AH841" s="260"/>
    </row>
    <row r="842" spans="1:34"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c r="AH842" s="260"/>
    </row>
    <row r="843" spans="1:34"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c r="AH843" s="260"/>
    </row>
    <row r="844" spans="1:34"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c r="AH844" s="260"/>
    </row>
    <row r="845" spans="1:34"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c r="AH845" s="260"/>
    </row>
    <row r="846" spans="1:34"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c r="AH846" s="260"/>
    </row>
    <row r="847" spans="1:34"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c r="AH847" s="260"/>
    </row>
    <row r="848" spans="1:34"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c r="AE848" s="260"/>
      <c r="AF848" s="260"/>
      <c r="AG848" s="260"/>
      <c r="AH848" s="260"/>
    </row>
    <row r="849" spans="1:34"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c r="AE849" s="260"/>
      <c r="AF849" s="260"/>
      <c r="AG849" s="260"/>
      <c r="AH849" s="260"/>
    </row>
    <row r="850" spans="1:34"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c r="AH850" s="260"/>
    </row>
    <row r="851" spans="1:34"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c r="AE851" s="260"/>
      <c r="AF851" s="260"/>
      <c r="AG851" s="260"/>
      <c r="AH851" s="260"/>
    </row>
    <row r="852" spans="1:34"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260"/>
      <c r="AF852" s="260"/>
      <c r="AG852" s="260"/>
      <c r="AH852" s="260"/>
    </row>
    <row r="853" spans="1:34"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c r="AE853" s="260"/>
      <c r="AF853" s="260"/>
      <c r="AG853" s="260"/>
      <c r="AH853" s="260"/>
    </row>
    <row r="854" spans="1:34"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s="260"/>
      <c r="AG854" s="260"/>
      <c r="AH854" s="260"/>
    </row>
    <row r="855" spans="1:34"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260"/>
      <c r="AF855" s="260"/>
      <c r="AG855" s="260"/>
      <c r="AH855" s="260"/>
    </row>
    <row r="856" spans="1:34"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c r="AE856" s="260"/>
      <c r="AF856" s="260"/>
      <c r="AG856" s="260"/>
      <c r="AH856" s="260"/>
    </row>
    <row r="857" spans="1:34"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c r="AE857" s="260"/>
      <c r="AF857" s="260"/>
      <c r="AG857" s="260"/>
      <c r="AH857" s="260"/>
    </row>
    <row r="858" spans="1:34"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s="260"/>
      <c r="AG858" s="260"/>
      <c r="AH858" s="260"/>
    </row>
    <row r="859" spans="1:34"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c r="AE859" s="260"/>
      <c r="AF859" s="260"/>
      <c r="AG859" s="260"/>
      <c r="AH859" s="260"/>
    </row>
    <row r="860" spans="1:34"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c r="AE860" s="260"/>
      <c r="AF860" s="260"/>
      <c r="AG860" s="260"/>
      <c r="AH860" s="260"/>
    </row>
    <row r="861" spans="1:34"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c r="AE861" s="260"/>
      <c r="AF861" s="260"/>
      <c r="AG861" s="260"/>
      <c r="AH861" s="260"/>
    </row>
    <row r="862" spans="1:34"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c r="AE862" s="260"/>
      <c r="AF862" s="260"/>
      <c r="AG862" s="260"/>
      <c r="AH862" s="260"/>
    </row>
    <row r="863" spans="1:34"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c r="AE863" s="260"/>
      <c r="AF863" s="260"/>
      <c r="AG863" s="260"/>
      <c r="AH863" s="260"/>
    </row>
    <row r="864" spans="1:34"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c r="AH864" s="260"/>
    </row>
    <row r="865" spans="1:34"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260"/>
      <c r="AF865" s="260"/>
      <c r="AG865" s="260"/>
      <c r="AH865" s="260"/>
    </row>
    <row r="866" spans="1:34"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c r="AF866" s="260"/>
      <c r="AG866" s="260"/>
      <c r="AH866" s="260"/>
    </row>
    <row r="867" spans="1:34"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260"/>
      <c r="AF867" s="260"/>
      <c r="AG867" s="260"/>
      <c r="AH867" s="260"/>
    </row>
    <row r="868" spans="1:34"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c r="AE868" s="260"/>
      <c r="AF868" s="260"/>
      <c r="AG868" s="260"/>
      <c r="AH868" s="260"/>
    </row>
    <row r="869" spans="1:34"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c r="AE869" s="260"/>
      <c r="AF869" s="260"/>
      <c r="AG869" s="260"/>
      <c r="AH869" s="260"/>
    </row>
    <row r="870" spans="1:34"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c r="AH870" s="260"/>
    </row>
    <row r="871" spans="1:34"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c r="AE871" s="260"/>
      <c r="AF871" s="260"/>
      <c r="AG871" s="260"/>
      <c r="AH871" s="260"/>
    </row>
    <row r="872" spans="1:34"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c r="AH872" s="260"/>
    </row>
    <row r="873" spans="1:34"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c r="AH873" s="260"/>
    </row>
    <row r="874" spans="1:34"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c r="AE874" s="260"/>
      <c r="AF874" s="260"/>
      <c r="AG874" s="260"/>
      <c r="AH874" s="260"/>
    </row>
    <row r="875" spans="1:34"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c r="AE875" s="260"/>
      <c r="AF875" s="260"/>
      <c r="AG875" s="260"/>
      <c r="AH875" s="260"/>
    </row>
    <row r="876" spans="1:34"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c r="AE876" s="260"/>
      <c r="AF876" s="260"/>
      <c r="AG876" s="260"/>
      <c r="AH876" s="260"/>
    </row>
    <row r="877" spans="1:34"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c r="AE877" s="260"/>
      <c r="AF877" s="260"/>
      <c r="AG877" s="260"/>
      <c r="AH877" s="260"/>
    </row>
    <row r="878" spans="1:34"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c r="AE878" s="260"/>
      <c r="AF878" s="260"/>
      <c r="AG878" s="260"/>
      <c r="AH878" s="260"/>
    </row>
    <row r="879" spans="1:34"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c r="AE879" s="260"/>
      <c r="AF879" s="260"/>
      <c r="AG879" s="260"/>
      <c r="AH879" s="260"/>
    </row>
    <row r="880" spans="1:34"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c r="AE880" s="260"/>
      <c r="AF880" s="260"/>
      <c r="AG880" s="260"/>
      <c r="AH880" s="260"/>
    </row>
    <row r="881" spans="1:34"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c r="AE881" s="260"/>
      <c r="AF881" s="260"/>
      <c r="AG881" s="260"/>
      <c r="AH881" s="260"/>
    </row>
    <row r="882" spans="1:34"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c r="AE882" s="260"/>
      <c r="AF882" s="260"/>
      <c r="AG882" s="260"/>
      <c r="AH882" s="260"/>
    </row>
    <row r="883" spans="1:34"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c r="AE883" s="260"/>
      <c r="AF883" s="260"/>
      <c r="AG883" s="260"/>
      <c r="AH883" s="260"/>
    </row>
    <row r="884" spans="1:34"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c r="AE884" s="260"/>
      <c r="AF884" s="260"/>
      <c r="AG884" s="260"/>
      <c r="AH884" s="260"/>
    </row>
    <row r="885" spans="1:34"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c r="AE885" s="260"/>
      <c r="AF885" s="260"/>
      <c r="AG885" s="260"/>
      <c r="AH885" s="260"/>
    </row>
    <row r="886" spans="1:34"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s="260"/>
      <c r="AG886" s="260"/>
      <c r="AH886" s="260"/>
    </row>
    <row r="887" spans="1:34"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c r="AE887" s="260"/>
      <c r="AF887" s="260"/>
      <c r="AG887" s="260"/>
      <c r="AH887" s="260"/>
    </row>
    <row r="888" spans="1:34"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c r="AE888" s="260"/>
      <c r="AF888" s="260"/>
      <c r="AG888" s="260"/>
      <c r="AH888" s="260"/>
    </row>
    <row r="889" spans="1:34"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c r="AE889" s="260"/>
      <c r="AF889" s="260"/>
      <c r="AG889" s="260"/>
      <c r="AH889" s="260"/>
    </row>
    <row r="890" spans="1:34"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c r="AF890" s="260"/>
      <c r="AG890" s="260"/>
      <c r="AH890" s="260"/>
    </row>
    <row r="891" spans="1:34"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c r="AE891" s="260"/>
      <c r="AF891" s="260"/>
      <c r="AG891" s="260"/>
      <c r="AH891" s="260"/>
    </row>
    <row r="892" spans="1:34"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c r="AE892" s="260"/>
      <c r="AF892" s="260"/>
      <c r="AG892" s="260"/>
      <c r="AH892" s="260"/>
    </row>
    <row r="893" spans="1:34"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c r="AE893" s="260"/>
      <c r="AF893" s="260"/>
      <c r="AG893" s="260"/>
      <c r="AH893" s="260"/>
    </row>
    <row r="894" spans="1:34"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c r="AE894" s="260"/>
      <c r="AF894" s="260"/>
      <c r="AG894" s="260"/>
      <c r="AH894" s="260"/>
    </row>
    <row r="895" spans="1:34"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c r="AE895" s="260"/>
      <c r="AF895" s="260"/>
      <c r="AG895" s="260"/>
      <c r="AH895" s="260"/>
    </row>
    <row r="896" spans="1:34"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c r="AE896" s="260"/>
      <c r="AF896" s="260"/>
      <c r="AG896" s="260"/>
      <c r="AH896" s="260"/>
    </row>
    <row r="897" spans="1:34"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c r="AE897" s="260"/>
      <c r="AF897" s="260"/>
      <c r="AG897" s="260"/>
      <c r="AH897" s="260"/>
    </row>
    <row r="898" spans="1:34"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c r="AE898" s="260"/>
      <c r="AF898" s="260"/>
      <c r="AG898" s="260"/>
      <c r="AH898" s="260"/>
    </row>
    <row r="899" spans="1:34"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260"/>
      <c r="AF899" s="260"/>
      <c r="AG899" s="260"/>
      <c r="AH899" s="260"/>
    </row>
    <row r="900" spans="1:34"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260"/>
      <c r="AF900" s="260"/>
      <c r="AG900" s="260"/>
      <c r="AH900" s="260"/>
    </row>
    <row r="901" spans="1:34"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c r="AE901" s="260"/>
      <c r="AF901" s="260"/>
      <c r="AG901" s="260"/>
      <c r="AH901" s="260"/>
    </row>
    <row r="902" spans="1:34"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s="260"/>
      <c r="AG902" s="260"/>
      <c r="AH902" s="260"/>
    </row>
    <row r="903" spans="1:34"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c r="AE903" s="260"/>
      <c r="AF903" s="260"/>
      <c r="AG903" s="260"/>
      <c r="AH903" s="260"/>
    </row>
    <row r="904" spans="1:34"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c r="AE904" s="260"/>
      <c r="AF904" s="260"/>
      <c r="AG904" s="260"/>
      <c r="AH904" s="260"/>
    </row>
    <row r="905" spans="1:34"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c r="AH905" s="260"/>
    </row>
    <row r="906" spans="1:34"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c r="AE906" s="260"/>
      <c r="AF906" s="260"/>
      <c r="AG906" s="260"/>
      <c r="AH906" s="260"/>
    </row>
    <row r="907" spans="1:34"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c r="AE907" s="260"/>
      <c r="AF907" s="260"/>
      <c r="AG907" s="260"/>
      <c r="AH907" s="260"/>
    </row>
    <row r="908" spans="1:34"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260"/>
      <c r="AF908" s="260"/>
      <c r="AG908" s="260"/>
      <c r="AH908" s="260"/>
    </row>
    <row r="909" spans="1:34"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260"/>
      <c r="AF909" s="260"/>
      <c r="AG909" s="260"/>
      <c r="AH909" s="260"/>
    </row>
    <row r="910" spans="1:34"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c r="AE910" s="260"/>
      <c r="AF910" s="260"/>
      <c r="AG910" s="260"/>
      <c r="AH910" s="260"/>
    </row>
    <row r="911" spans="1:34"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s="260"/>
      <c r="AG911" s="260"/>
      <c r="AH911" s="260"/>
    </row>
    <row r="912" spans="1:34"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c r="AE912" s="260"/>
      <c r="AF912" s="260"/>
      <c r="AG912" s="260"/>
      <c r="AH912" s="260"/>
    </row>
    <row r="913" spans="1:34"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c r="AE913" s="260"/>
      <c r="AF913" s="260"/>
      <c r="AG913" s="260"/>
      <c r="AH913" s="260"/>
    </row>
    <row r="914" spans="1:34"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c r="AE914" s="260"/>
      <c r="AF914" s="260"/>
      <c r="AG914" s="260"/>
      <c r="AH914" s="260"/>
    </row>
    <row r="915" spans="1:34"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c r="AE915" s="260"/>
      <c r="AF915" s="260"/>
      <c r="AG915" s="260"/>
      <c r="AH915" s="260"/>
    </row>
    <row r="916" spans="1:34"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c r="AE916" s="260"/>
      <c r="AF916" s="260"/>
      <c r="AG916" s="260"/>
      <c r="AH916" s="260"/>
    </row>
    <row r="917" spans="1:34"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260"/>
      <c r="AF917" s="260"/>
      <c r="AG917" s="260"/>
      <c r="AH917" s="260"/>
    </row>
    <row r="918" spans="1:34"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c r="AE918" s="260"/>
      <c r="AF918" s="260"/>
      <c r="AG918" s="260"/>
      <c r="AH918" s="260"/>
    </row>
    <row r="919" spans="1:34"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c r="AE919" s="260"/>
      <c r="AF919" s="260"/>
      <c r="AG919" s="260"/>
      <c r="AH919" s="260"/>
    </row>
    <row r="920" spans="1:34"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c r="AF920" s="260"/>
      <c r="AG920" s="260"/>
      <c r="AH920" s="260"/>
    </row>
    <row r="921" spans="1:34"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c r="AE921" s="260"/>
      <c r="AF921" s="260"/>
      <c r="AG921" s="260"/>
      <c r="AH921" s="260"/>
    </row>
    <row r="922" spans="1:34"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c r="AE922" s="260"/>
      <c r="AF922" s="260"/>
      <c r="AG922" s="260"/>
      <c r="AH922" s="260"/>
    </row>
    <row r="923" spans="1:34"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c r="AE923" s="260"/>
      <c r="AF923" s="260"/>
      <c r="AG923" s="260"/>
      <c r="AH923" s="260"/>
    </row>
    <row r="924" spans="1:34"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c r="AE924" s="260"/>
      <c r="AF924" s="260"/>
      <c r="AG924" s="260"/>
      <c r="AH924" s="260"/>
    </row>
    <row r="925" spans="1:34"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c r="AE925" s="260"/>
      <c r="AF925" s="260"/>
      <c r="AG925" s="260"/>
      <c r="AH925" s="260"/>
    </row>
    <row r="926" spans="1:34"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c r="AE926" s="260"/>
      <c r="AF926" s="260"/>
      <c r="AG926" s="260"/>
      <c r="AH926" s="260"/>
    </row>
    <row r="927" spans="1:34"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c r="AE927" s="260"/>
      <c r="AF927" s="260"/>
      <c r="AG927" s="260"/>
      <c r="AH927" s="260"/>
    </row>
    <row r="928" spans="1:34"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c r="AE928" s="260"/>
      <c r="AF928" s="260"/>
      <c r="AG928" s="260"/>
      <c r="AH928" s="260"/>
    </row>
    <row r="929" spans="1:34"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c r="AE929" s="260"/>
      <c r="AF929" s="260"/>
      <c r="AG929" s="260"/>
      <c r="AH929" s="260"/>
    </row>
    <row r="930" spans="1:34"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s="260"/>
      <c r="AG930" s="260"/>
      <c r="AH930" s="260"/>
    </row>
    <row r="931" spans="1:34"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c r="AE931" s="260"/>
      <c r="AF931" s="260"/>
      <c r="AG931" s="260"/>
      <c r="AH931" s="260"/>
    </row>
    <row r="932" spans="1:34"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c r="AE932" s="260"/>
      <c r="AF932" s="260"/>
      <c r="AG932" s="260"/>
      <c r="AH932" s="260"/>
    </row>
    <row r="933" spans="1:34"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c r="AE933" s="260"/>
      <c r="AF933" s="260"/>
      <c r="AG933" s="260"/>
      <c r="AH933" s="260"/>
    </row>
    <row r="934" spans="1:34"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c r="AE934" s="260"/>
      <c r="AF934" s="260"/>
      <c r="AG934" s="260"/>
      <c r="AH934" s="260"/>
    </row>
    <row r="935" spans="1:34"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c r="AE935" s="260"/>
      <c r="AF935" s="260"/>
      <c r="AG935" s="260"/>
      <c r="AH935" s="260"/>
    </row>
    <row r="936" spans="1:34"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c r="AE936" s="260"/>
      <c r="AF936" s="260"/>
      <c r="AG936" s="260"/>
      <c r="AH936" s="260"/>
    </row>
    <row r="937" spans="1:34"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c r="AE937" s="260"/>
      <c r="AF937" s="260"/>
      <c r="AG937" s="260"/>
      <c r="AH937" s="260"/>
    </row>
    <row r="938" spans="1:34"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c r="AF938" s="260"/>
      <c r="AG938" s="260"/>
      <c r="AH938" s="260"/>
    </row>
    <row r="939" spans="1:34"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c r="AE939" s="260"/>
      <c r="AF939" s="260"/>
      <c r="AG939" s="260"/>
      <c r="AH939" s="260"/>
    </row>
    <row r="940" spans="1:34"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c r="AE940" s="260"/>
      <c r="AF940" s="260"/>
      <c r="AG940" s="260"/>
      <c r="AH940" s="260"/>
    </row>
    <row r="941" spans="1:34"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c r="AE941" s="260"/>
      <c r="AF941" s="260"/>
      <c r="AG941" s="260"/>
      <c r="AH941" s="260"/>
    </row>
    <row r="942" spans="1:34"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c r="AE942" s="260"/>
      <c r="AF942" s="260"/>
      <c r="AG942" s="260"/>
      <c r="AH942" s="260"/>
    </row>
    <row r="943" spans="1:34"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c r="AE943" s="260"/>
      <c r="AF943" s="260"/>
      <c r="AG943" s="260"/>
      <c r="AH943" s="260"/>
    </row>
    <row r="944" spans="1:34"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c r="AE944" s="260"/>
      <c r="AF944" s="260"/>
      <c r="AG944" s="260"/>
      <c r="AH944" s="260"/>
    </row>
    <row r="945" spans="1:34"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c r="AE945" s="260"/>
      <c r="AF945" s="260"/>
      <c r="AG945" s="260"/>
      <c r="AH945" s="260"/>
    </row>
    <row r="946" spans="1:34"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c r="AE946" s="260"/>
      <c r="AF946" s="260"/>
      <c r="AG946" s="260"/>
      <c r="AH946" s="260"/>
    </row>
    <row r="947" spans="1:34"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c r="AE947" s="260"/>
      <c r="AF947" s="260"/>
      <c r="AG947" s="260"/>
      <c r="AH947" s="260"/>
    </row>
    <row r="948" spans="1:34"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60"/>
      <c r="AG948" s="260"/>
      <c r="AH948" s="260"/>
    </row>
    <row r="949" spans="1:34"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c r="AE949" s="260"/>
      <c r="AF949" s="260"/>
      <c r="AG949" s="260"/>
      <c r="AH949" s="260"/>
    </row>
    <row r="950" spans="1:34"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c r="AE950" s="260"/>
      <c r="AF950" s="260"/>
      <c r="AG950" s="260"/>
      <c r="AH950" s="260"/>
    </row>
    <row r="951" spans="1:34"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c r="AE951" s="260"/>
      <c r="AF951" s="260"/>
      <c r="AG951" s="260"/>
      <c r="AH951" s="260"/>
    </row>
    <row r="952" spans="1:34"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c r="AE952" s="260"/>
      <c r="AF952" s="260"/>
      <c r="AG952" s="260"/>
      <c r="AH952" s="260"/>
    </row>
    <row r="953" spans="1:34"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c r="AE953" s="260"/>
      <c r="AF953" s="260"/>
      <c r="AG953" s="260"/>
      <c r="AH953" s="260"/>
    </row>
    <row r="954" spans="1:34"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c r="AE954" s="260"/>
      <c r="AF954" s="260"/>
      <c r="AG954" s="260"/>
      <c r="AH954" s="260"/>
    </row>
    <row r="955" spans="1:34"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s="260"/>
      <c r="AG955" s="260"/>
      <c r="AH955" s="260"/>
    </row>
    <row r="956" spans="1:34"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c r="AE956" s="260"/>
      <c r="AF956" s="260"/>
      <c r="AG956" s="260"/>
      <c r="AH956" s="260"/>
    </row>
    <row r="957" spans="1:34"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c r="AE957" s="260"/>
      <c r="AF957" s="260"/>
      <c r="AG957" s="260"/>
      <c r="AH957" s="260"/>
    </row>
    <row r="958" spans="1:34"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c r="AE958" s="260"/>
      <c r="AF958" s="260"/>
      <c r="AG958" s="260"/>
      <c r="AH958" s="260"/>
    </row>
    <row r="959" spans="1:34"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c r="AE959" s="260"/>
      <c r="AF959" s="260"/>
      <c r="AG959" s="260"/>
      <c r="AH959" s="260"/>
    </row>
    <row r="960" spans="1:34"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c r="AE960" s="260"/>
      <c r="AF960" s="260"/>
      <c r="AG960" s="260"/>
      <c r="AH960" s="260"/>
    </row>
    <row r="961" spans="1:34"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c r="AE961" s="260"/>
      <c r="AF961" s="260"/>
      <c r="AG961" s="260"/>
      <c r="AH961" s="260"/>
    </row>
    <row r="962" spans="1:34"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c r="AE962" s="260"/>
      <c r="AF962" s="260"/>
      <c r="AG962" s="260"/>
      <c r="AH962" s="260"/>
    </row>
    <row r="963" spans="1:34"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c r="AE963" s="260"/>
      <c r="AF963" s="260"/>
      <c r="AG963" s="260"/>
      <c r="AH963" s="260"/>
    </row>
    <row r="964" spans="1:34"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c r="AE964" s="260"/>
      <c r="AF964" s="260"/>
      <c r="AG964" s="260"/>
      <c r="AH964" s="260"/>
    </row>
    <row r="965" spans="1:34"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c r="AE965" s="260"/>
      <c r="AF965" s="260"/>
      <c r="AG965" s="260"/>
      <c r="AH965" s="260"/>
    </row>
    <row r="966" spans="1:34"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c r="AE966" s="260"/>
      <c r="AF966" s="260"/>
      <c r="AG966" s="260"/>
      <c r="AH966" s="260"/>
    </row>
    <row r="967" spans="1:34"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c r="AE967" s="260"/>
      <c r="AF967" s="260"/>
      <c r="AG967" s="260"/>
      <c r="AH967" s="260"/>
    </row>
    <row r="968" spans="1:34"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c r="AF968" s="260"/>
      <c r="AG968" s="260"/>
      <c r="AH968" s="260"/>
    </row>
    <row r="969" spans="1:34"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c r="AE969" s="260"/>
      <c r="AF969" s="260"/>
      <c r="AG969" s="260"/>
      <c r="AH969" s="260"/>
    </row>
    <row r="970" spans="1:34"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c r="AE970" s="260"/>
      <c r="AF970" s="260"/>
      <c r="AG970" s="260"/>
      <c r="AH970" s="260"/>
    </row>
    <row r="971" spans="1:34"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c r="AE971" s="260"/>
      <c r="AF971" s="260"/>
      <c r="AG971" s="260"/>
      <c r="AH971" s="260"/>
    </row>
    <row r="972" spans="1:34"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c r="AE972" s="260"/>
      <c r="AF972" s="260"/>
      <c r="AG972" s="260"/>
      <c r="AH972" s="260"/>
    </row>
    <row r="973" spans="1:34"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c r="AE973" s="260"/>
      <c r="AF973" s="260"/>
      <c r="AG973" s="260"/>
      <c r="AH973" s="260"/>
    </row>
    <row r="974" spans="1:34"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c r="AE974" s="260"/>
      <c r="AF974" s="260"/>
      <c r="AG974" s="260"/>
      <c r="AH974" s="260"/>
    </row>
    <row r="975" spans="1:34"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c r="AE975" s="260"/>
      <c r="AF975" s="260"/>
      <c r="AG975" s="260"/>
      <c r="AH975" s="260"/>
    </row>
    <row r="976" spans="1:34"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c r="AE976" s="260"/>
      <c r="AF976" s="260"/>
      <c r="AG976" s="260"/>
      <c r="AH976" s="260"/>
    </row>
    <row r="977" spans="1:34"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260"/>
      <c r="AF977" s="260"/>
      <c r="AG977" s="260"/>
      <c r="AH977" s="260"/>
    </row>
    <row r="978" spans="1:34"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260"/>
      <c r="AF978" s="260"/>
      <c r="AG978" s="260"/>
      <c r="AH978" s="260"/>
    </row>
    <row r="979" spans="1:34"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c r="AE979" s="260"/>
      <c r="AF979" s="260"/>
      <c r="AG979" s="260"/>
      <c r="AH979" s="260"/>
    </row>
    <row r="980" spans="1:34"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c r="AE980" s="260"/>
      <c r="AF980" s="260"/>
      <c r="AG980" s="260"/>
      <c r="AH980" s="260"/>
    </row>
    <row r="981" spans="1:34"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s="260"/>
      <c r="AG981" s="260"/>
      <c r="AH981" s="260"/>
    </row>
    <row r="982" spans="1:34"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c r="AE982" s="260"/>
      <c r="AF982" s="260"/>
      <c r="AG982" s="260"/>
      <c r="AH982" s="260"/>
    </row>
    <row r="983" spans="1:34"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c r="AE983" s="260"/>
      <c r="AF983" s="260"/>
      <c r="AG983" s="260"/>
      <c r="AH983" s="260"/>
    </row>
    <row r="984" spans="1:34"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c r="AE984" s="260"/>
      <c r="AF984" s="260"/>
      <c r="AG984" s="260"/>
      <c r="AH984" s="260"/>
    </row>
    <row r="985" spans="1:34"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c r="AE985" s="260"/>
      <c r="AF985" s="260"/>
      <c r="AG985" s="260"/>
      <c r="AH985" s="260"/>
    </row>
    <row r="986" spans="1:34"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260"/>
      <c r="AF986" s="260"/>
      <c r="AG986" s="260"/>
      <c r="AH986" s="260"/>
    </row>
    <row r="987" spans="1:34"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60"/>
      <c r="AG987" s="260"/>
      <c r="AH987" s="260"/>
    </row>
    <row r="988" spans="1:34"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s="260"/>
      <c r="AG988" s="260"/>
      <c r="AH988" s="260"/>
    </row>
    <row r="989" spans="1:34"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c r="AE989" s="260"/>
      <c r="AF989" s="260"/>
      <c r="AG989" s="260"/>
      <c r="AH989" s="260"/>
    </row>
    <row r="990" spans="1:34"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c r="AE990" s="260"/>
      <c r="AF990" s="260"/>
      <c r="AG990" s="260"/>
      <c r="AH990" s="260"/>
    </row>
    <row r="991" spans="1:34"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c r="AE991" s="260"/>
      <c r="AF991" s="260"/>
      <c r="AG991" s="260"/>
      <c r="AH991" s="260"/>
    </row>
    <row r="992" spans="1:34"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c r="AE992" s="260"/>
      <c r="AF992" s="260"/>
      <c r="AG992" s="260"/>
      <c r="AH992" s="260"/>
    </row>
    <row r="993" spans="1:34"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c r="AE993" s="260"/>
      <c r="AF993" s="260"/>
      <c r="AG993" s="260"/>
      <c r="AH993" s="260"/>
    </row>
    <row r="994" spans="1:34"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c r="AE994" s="260"/>
      <c r="AF994" s="260"/>
      <c r="AG994" s="260"/>
      <c r="AH994" s="260"/>
    </row>
    <row r="995" spans="1:34"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c r="AF995" s="260"/>
      <c r="AG995" s="260"/>
      <c r="AH995" s="260"/>
    </row>
    <row r="996" spans="1:34"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c r="AE996" s="260"/>
      <c r="AF996" s="260"/>
      <c r="AG996" s="260"/>
      <c r="AH996" s="260"/>
    </row>
    <row r="997" spans="1:34"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c r="AE997" s="260"/>
      <c r="AF997" s="260"/>
      <c r="AG997" s="260"/>
      <c r="AH997" s="260"/>
    </row>
    <row r="998" spans="1:34"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c r="AE998" s="260"/>
      <c r="AF998" s="260"/>
      <c r="AG998" s="260"/>
      <c r="AH998" s="260"/>
    </row>
    <row r="999" spans="1:34"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c r="AE999" s="260"/>
      <c r="AF999" s="260"/>
      <c r="AG999" s="260"/>
      <c r="AH999" s="260"/>
    </row>
    <row r="1000" spans="1:34"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c r="AE1000" s="260"/>
      <c r="AF1000" s="260"/>
      <c r="AG1000" s="260"/>
      <c r="AH1000" s="26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c r="AE2" s="260"/>
      <c r="AF2" s="260"/>
      <c r="AG2" s="260"/>
      <c r="AH2" s="260"/>
    </row>
    <row r="3" spans="1:34"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c r="AE3" s="260"/>
      <c r="AF3" s="260"/>
      <c r="AG3" s="260"/>
      <c r="AH3" s="260"/>
    </row>
    <row r="4" spans="1:34"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c r="AE4" s="260"/>
      <c r="AF4" s="260"/>
      <c r="AG4" s="260"/>
      <c r="AH4" s="260"/>
    </row>
    <row r="5" spans="1:34"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c r="AE5" s="260"/>
      <c r="AF5" s="260"/>
      <c r="AG5" s="260"/>
      <c r="AH5" s="260"/>
    </row>
    <row r="6" spans="1:34"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c r="AE6" s="260"/>
      <c r="AF6" s="260"/>
      <c r="AG6" s="641" t="s">
        <v>542</v>
      </c>
      <c r="AH6" s="657"/>
    </row>
    <row r="7" spans="1:34"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c r="AE7" s="260"/>
      <c r="AF7" s="260"/>
      <c r="AG7" s="260"/>
      <c r="AH7" s="260"/>
    </row>
    <row r="8" spans="1:34"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c r="AE8" s="260"/>
      <c r="AF8" s="260"/>
      <c r="AG8" s="260"/>
      <c r="AH8" s="260"/>
    </row>
    <row r="9" spans="1:34"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c r="AE9" s="260"/>
      <c r="AF9" s="260"/>
      <c r="AG9" s="52" t="s">
        <v>543</v>
      </c>
      <c r="AH9" s="52" t="s">
        <v>544</v>
      </c>
    </row>
    <row r="10" spans="1:34" ht="30" customHeight="1">
      <c r="A10" s="260"/>
      <c r="B10" s="31"/>
      <c r="C10" s="386" t="s">
        <v>123</v>
      </c>
      <c r="D10" s="657"/>
      <c r="E10" s="363" t="s">
        <v>118</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c r="AE10" s="260"/>
      <c r="AF10" s="260"/>
      <c r="AG10" s="37" t="s">
        <v>546</v>
      </c>
      <c r="AH10" s="37">
        <v>28</v>
      </c>
    </row>
    <row r="11" spans="1:34"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c r="AE11" s="260"/>
      <c r="AF11" s="260"/>
      <c r="AG11" s="37" t="s">
        <v>547</v>
      </c>
      <c r="AH11" s="37">
        <v>100</v>
      </c>
    </row>
    <row r="12" spans="1:34" ht="29.25" customHeight="1">
      <c r="A12" s="260"/>
      <c r="B12" s="31"/>
      <c r="C12" s="389" t="s">
        <v>125</v>
      </c>
      <c r="D12" s="662"/>
      <c r="E12" s="388" t="s">
        <v>560</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c r="AE12" s="260"/>
      <c r="AF12" s="260"/>
      <c r="AG12" s="37" t="s">
        <v>548</v>
      </c>
      <c r="AH12" s="37">
        <v>34</v>
      </c>
    </row>
    <row r="13" spans="1:34"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c r="AE13" s="260"/>
      <c r="AF13" s="260"/>
      <c r="AG13" s="37" t="s">
        <v>550</v>
      </c>
      <c r="AH13" s="37">
        <v>100</v>
      </c>
    </row>
    <row r="14" spans="1:34"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c r="AE14" s="260"/>
      <c r="AF14" s="260"/>
      <c r="AG14" s="37" t="s">
        <v>551</v>
      </c>
      <c r="AH14" s="37">
        <v>38</v>
      </c>
    </row>
    <row r="15" spans="1:34" ht="29.25" customHeight="1">
      <c r="A15" s="260"/>
      <c r="B15" s="31"/>
      <c r="C15" s="363" t="s">
        <v>561</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c r="AE15" s="260"/>
      <c r="AF15" s="260"/>
      <c r="AG15" s="37" t="s">
        <v>552</v>
      </c>
      <c r="AH15" s="37">
        <v>100</v>
      </c>
    </row>
    <row r="16" spans="1:34"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c r="AE16" s="260"/>
      <c r="AF16" s="260"/>
      <c r="AG16" s="37" t="s">
        <v>553</v>
      </c>
      <c r="AH16" s="37">
        <v>15</v>
      </c>
    </row>
    <row r="17" spans="1:34"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c r="AE17" s="260"/>
      <c r="AF17" s="260"/>
      <c r="AG17" s="260"/>
      <c r="AH17" s="260"/>
    </row>
    <row r="18" spans="1:34"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c r="AE18" s="260"/>
      <c r="AF18" s="260"/>
      <c r="AG18" s="260"/>
      <c r="AH18" s="260"/>
    </row>
    <row r="19" spans="1:34"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c r="AE19" s="260"/>
      <c r="AF19" s="260"/>
      <c r="AG19" s="260"/>
      <c r="AH19" s="260"/>
    </row>
    <row r="20" spans="1:34"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c r="AE20" s="260"/>
      <c r="AF20" s="260"/>
      <c r="AG20" s="295">
        <f>+(((((AH10/100)*AH11)+((AH12/100)*AH13)+((AH14/100)*AH15))*AH16)/100)</f>
        <v>15</v>
      </c>
      <c r="AH20" s="260"/>
    </row>
    <row r="21" spans="1:34"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c r="AE21" s="260"/>
      <c r="AF21" s="260"/>
      <c r="AG21" s="260"/>
      <c r="AH21" s="260"/>
    </row>
    <row r="22" spans="1:34"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c r="AE22" s="260"/>
      <c r="AF22" s="260"/>
      <c r="AG22" s="260"/>
      <c r="AH22" s="260"/>
    </row>
    <row r="23" spans="1:34"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33</v>
      </c>
      <c r="X23" s="661"/>
      <c r="Y23" s="661"/>
      <c r="Z23" s="661"/>
      <c r="AA23" s="648"/>
      <c r="AB23" s="268"/>
      <c r="AC23" s="260"/>
      <c r="AD23" s="260"/>
      <c r="AE23" s="260"/>
      <c r="AF23" s="260"/>
      <c r="AG23" s="260"/>
      <c r="AH23" s="260"/>
    </row>
    <row r="24" spans="1:34"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c r="AE24" s="260"/>
      <c r="AF24" s="260"/>
      <c r="AG24" s="260"/>
      <c r="AH24" s="260"/>
    </row>
    <row r="25" spans="1:34"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c r="AE25" s="260"/>
      <c r="AF25" s="260"/>
      <c r="AG25" s="260"/>
      <c r="AH25" s="260"/>
    </row>
    <row r="26" spans="1:34" ht="39.75" customHeight="1">
      <c r="A26" s="260"/>
      <c r="B26" s="31"/>
      <c r="C26" s="642" t="s">
        <v>562</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c r="AE26" s="260"/>
      <c r="AF26" s="260"/>
      <c r="AG26" s="260"/>
      <c r="AH26" s="260"/>
    </row>
    <row r="27" spans="1:34"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c r="AE27" s="260"/>
      <c r="AF27" s="260"/>
      <c r="AG27" s="260"/>
      <c r="AH27" s="260"/>
    </row>
    <row r="28" spans="1:34"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c r="AE28" s="260"/>
      <c r="AF28" s="260"/>
      <c r="AG28" s="260"/>
      <c r="AH28" s="260"/>
    </row>
    <row r="29" spans="1:34" ht="29.25" customHeight="1">
      <c r="A29" s="260"/>
      <c r="B29" s="31"/>
      <c r="C29" s="390" t="s">
        <v>538</v>
      </c>
      <c r="D29" s="661"/>
      <c r="E29" s="661"/>
      <c r="F29" s="661"/>
      <c r="G29" s="661"/>
      <c r="H29" s="661"/>
      <c r="I29" s="661"/>
      <c r="J29" s="661"/>
      <c r="K29" s="648"/>
      <c r="L29" s="270"/>
      <c r="M29" s="390"/>
      <c r="N29" s="661"/>
      <c r="O29" s="661"/>
      <c r="P29" s="661"/>
      <c r="Q29" s="661"/>
      <c r="R29" s="661"/>
      <c r="S29" s="661"/>
      <c r="T29" s="661"/>
      <c r="U29" s="661"/>
      <c r="V29" s="661"/>
      <c r="W29" s="661"/>
      <c r="X29" s="661"/>
      <c r="Y29" s="661"/>
      <c r="Z29" s="661"/>
      <c r="AA29" s="648"/>
      <c r="AB29" s="276"/>
      <c r="AC29" s="260"/>
      <c r="AD29" s="260"/>
      <c r="AE29" s="260"/>
      <c r="AF29" s="260"/>
      <c r="AG29" s="260"/>
      <c r="AH29" s="260"/>
    </row>
    <row r="30" spans="1:34"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c r="AE30" s="260"/>
      <c r="AF30" s="260"/>
      <c r="AG30" s="260"/>
      <c r="AH30" s="260"/>
    </row>
    <row r="31" spans="1:34"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c r="AE31" s="260"/>
      <c r="AF31" s="260"/>
      <c r="AG31" s="260"/>
      <c r="AH31" s="260"/>
    </row>
    <row r="32" spans="1:34" ht="90" customHeight="1">
      <c r="A32" s="260"/>
      <c r="B32" s="31"/>
      <c r="C32" s="391" t="s">
        <v>539</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c r="AE32" s="260"/>
      <c r="AF32" s="260"/>
      <c r="AG32" s="260"/>
      <c r="AH32" s="260"/>
    </row>
    <row r="33" spans="1:34"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c r="AE33" s="260"/>
      <c r="AF33" s="260"/>
      <c r="AG33" s="260"/>
      <c r="AH33" s="260"/>
    </row>
    <row r="34" spans="1:34" ht="15.75" customHeight="1">
      <c r="A34" s="260"/>
      <c r="B34" s="31"/>
      <c r="C34" s="378" t="s">
        <v>139</v>
      </c>
      <c r="D34" s="657"/>
      <c r="E34" s="273"/>
      <c r="F34" s="363" t="s">
        <v>34</v>
      </c>
      <c r="G34" s="648"/>
      <c r="H34" s="273"/>
      <c r="I34" s="260"/>
      <c r="J34" s="280" t="s">
        <v>140</v>
      </c>
      <c r="K34" s="363">
        <v>15</v>
      </c>
      <c r="L34" s="661"/>
      <c r="M34" s="661"/>
      <c r="N34" s="648"/>
      <c r="O34" s="273"/>
      <c r="P34" s="273"/>
      <c r="Q34" s="264" t="s">
        <v>141</v>
      </c>
      <c r="R34" s="260"/>
      <c r="S34" s="273"/>
      <c r="T34" s="273"/>
      <c r="U34" s="273"/>
      <c r="V34" s="273"/>
      <c r="W34" s="363" t="s">
        <v>20</v>
      </c>
      <c r="X34" s="661"/>
      <c r="Y34" s="661"/>
      <c r="Z34" s="661"/>
      <c r="AA34" s="648"/>
      <c r="AB34" s="272"/>
      <c r="AC34" s="260"/>
      <c r="AD34" s="260"/>
      <c r="AE34" s="260"/>
      <c r="AF34" s="260"/>
      <c r="AG34" s="260"/>
      <c r="AH34" s="260"/>
    </row>
    <row r="35" spans="1:34"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c r="AE35" s="260"/>
      <c r="AF35" s="260"/>
      <c r="AG35" s="260"/>
      <c r="AH35" s="260"/>
    </row>
    <row r="36" spans="1:34" ht="32.25" customHeight="1">
      <c r="A36" s="260"/>
      <c r="B36" s="31"/>
      <c r="C36" s="260"/>
      <c r="D36" s="280" t="s">
        <v>142</v>
      </c>
      <c r="E36" s="273"/>
      <c r="F36" s="391" t="s">
        <v>563</v>
      </c>
      <c r="G36" s="661"/>
      <c r="H36" s="661"/>
      <c r="I36" s="661"/>
      <c r="J36" s="661"/>
      <c r="K36" s="661"/>
      <c r="L36" s="661"/>
      <c r="M36" s="648"/>
      <c r="N36" s="260"/>
      <c r="O36" s="280" t="s">
        <v>144</v>
      </c>
      <c r="P36" s="390">
        <v>0</v>
      </c>
      <c r="Q36" s="661"/>
      <c r="R36" s="661"/>
      <c r="S36" s="661"/>
      <c r="T36" s="661"/>
      <c r="U36" s="661"/>
      <c r="V36" s="661"/>
      <c r="W36" s="661"/>
      <c r="X36" s="661"/>
      <c r="Y36" s="661"/>
      <c r="Z36" s="661"/>
      <c r="AA36" s="648"/>
      <c r="AB36" s="268"/>
      <c r="AC36" s="260"/>
      <c r="AD36" s="260"/>
      <c r="AE36" s="260"/>
      <c r="AF36" s="260"/>
      <c r="AG36" s="260"/>
      <c r="AH36" s="260"/>
    </row>
    <row r="37" spans="1:34"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c r="AE37" s="260"/>
      <c r="AF37" s="260"/>
      <c r="AG37" s="260"/>
      <c r="AH37" s="260"/>
    </row>
    <row r="38" spans="1:34"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c r="AE38" s="260"/>
      <c r="AF38" s="260"/>
      <c r="AG38" s="260"/>
      <c r="AH38" s="260"/>
    </row>
    <row r="39" spans="1:34"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c r="AE39" s="260"/>
      <c r="AF39" s="260"/>
      <c r="AG39" s="260"/>
      <c r="AH39" s="260"/>
    </row>
    <row r="40" spans="1:34"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c r="AE40" s="260"/>
      <c r="AF40" s="260"/>
      <c r="AG40" s="260"/>
      <c r="AH40" s="260"/>
    </row>
    <row r="41" spans="1:34"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c r="AE41" s="260"/>
      <c r="AF41" s="260"/>
      <c r="AG41" s="260"/>
      <c r="AH41" s="260"/>
    </row>
    <row r="42" spans="1:34" ht="15.75" customHeight="1">
      <c r="A42" s="260"/>
      <c r="B42" s="31"/>
      <c r="C42" s="273" t="s">
        <v>140</v>
      </c>
      <c r="D42" s="390">
        <v>15</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c r="AE42" s="260"/>
      <c r="AF42" s="260"/>
      <c r="AG42" s="260"/>
      <c r="AH42" s="260"/>
    </row>
    <row r="43" spans="1:34"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c r="AE43" s="260"/>
      <c r="AF43" s="260"/>
      <c r="AG43" s="260"/>
      <c r="AH43" s="260"/>
    </row>
    <row r="44" spans="1:34"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c r="AE44" s="260"/>
      <c r="AF44" s="260"/>
      <c r="AG44" s="260"/>
      <c r="AH44" s="260"/>
    </row>
    <row r="45" spans="1:34"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c r="AE45" s="260"/>
      <c r="AF45" s="260"/>
      <c r="AG45" s="260"/>
      <c r="AH45" s="260"/>
    </row>
    <row r="46" spans="1:34"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c r="AE46" s="283"/>
      <c r="AF46" s="283"/>
      <c r="AG46" s="283"/>
      <c r="AH46" s="283"/>
    </row>
    <row r="47" spans="1:34"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c r="AE47" s="260"/>
      <c r="AF47" s="260"/>
      <c r="AG47" s="260"/>
      <c r="AH47" s="260"/>
    </row>
    <row r="48" spans="1:34"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c r="AE48" s="287"/>
      <c r="AF48" s="287"/>
      <c r="AG48" s="287"/>
      <c r="AH48" s="287"/>
    </row>
    <row r="49" spans="1:34"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c r="AE49" s="287"/>
      <c r="AF49" s="287"/>
      <c r="AG49" s="287"/>
      <c r="AH49" s="287"/>
    </row>
    <row r="50" spans="1:34" ht="15.75" customHeight="1">
      <c r="A50" s="287"/>
      <c r="B50" s="41"/>
      <c r="C50" s="44">
        <v>2024</v>
      </c>
      <c r="D50" s="45">
        <v>45474</v>
      </c>
      <c r="E50" s="373">
        <v>45656</v>
      </c>
      <c r="F50" s="648"/>
      <c r="G50" s="46">
        <v>15</v>
      </c>
      <c r="H50" s="376" t="s">
        <v>555</v>
      </c>
      <c r="I50" s="661"/>
      <c r="J50" s="661"/>
      <c r="K50" s="661"/>
      <c r="L50" s="661"/>
      <c r="M50" s="661"/>
      <c r="N50" s="661"/>
      <c r="O50" s="661"/>
      <c r="P50" s="661"/>
      <c r="Q50" s="661"/>
      <c r="R50" s="661"/>
      <c r="S50" s="661"/>
      <c r="T50" s="661"/>
      <c r="U50" s="661"/>
      <c r="V50" s="661"/>
      <c r="W50" s="661"/>
      <c r="X50" s="661"/>
      <c r="Y50" s="661"/>
      <c r="Z50" s="661"/>
      <c r="AA50" s="648"/>
      <c r="AB50" s="282"/>
      <c r="AC50" s="287"/>
      <c r="AD50" s="287"/>
      <c r="AE50" s="287"/>
      <c r="AF50" s="287"/>
      <c r="AG50" s="287"/>
      <c r="AH50" s="287"/>
    </row>
    <row r="51" spans="1:34" ht="15.75" customHeight="1">
      <c r="A51" s="287"/>
      <c r="B51" s="41"/>
      <c r="C51" s="44">
        <v>2025</v>
      </c>
      <c r="D51" s="45">
        <v>45658</v>
      </c>
      <c r="E51" s="373">
        <v>46021</v>
      </c>
      <c r="F51" s="648"/>
      <c r="G51" s="46">
        <v>30</v>
      </c>
      <c r="H51" s="376" t="s">
        <v>555</v>
      </c>
      <c r="I51" s="661"/>
      <c r="J51" s="661"/>
      <c r="K51" s="661"/>
      <c r="L51" s="661"/>
      <c r="M51" s="661"/>
      <c r="N51" s="661"/>
      <c r="O51" s="661"/>
      <c r="P51" s="661"/>
      <c r="Q51" s="661"/>
      <c r="R51" s="661"/>
      <c r="S51" s="661"/>
      <c r="T51" s="661"/>
      <c r="U51" s="661"/>
      <c r="V51" s="661"/>
      <c r="W51" s="661"/>
      <c r="X51" s="661"/>
      <c r="Y51" s="661"/>
      <c r="Z51" s="661"/>
      <c r="AA51" s="648"/>
      <c r="AB51" s="282"/>
      <c r="AC51" s="287"/>
      <c r="AD51" s="287"/>
      <c r="AE51" s="287"/>
      <c r="AF51" s="287"/>
      <c r="AG51" s="287"/>
      <c r="AH51" s="287"/>
    </row>
    <row r="52" spans="1:34" ht="15.75" customHeight="1">
      <c r="A52" s="287"/>
      <c r="B52" s="41"/>
      <c r="C52" s="44">
        <v>2026</v>
      </c>
      <c r="D52" s="45">
        <v>46023</v>
      </c>
      <c r="E52" s="373">
        <v>46386</v>
      </c>
      <c r="F52" s="648"/>
      <c r="G52" s="46">
        <v>45</v>
      </c>
      <c r="H52" s="376" t="s">
        <v>555</v>
      </c>
      <c r="I52" s="661"/>
      <c r="J52" s="661"/>
      <c r="K52" s="661"/>
      <c r="L52" s="661"/>
      <c r="M52" s="661"/>
      <c r="N52" s="661"/>
      <c r="O52" s="661"/>
      <c r="P52" s="661"/>
      <c r="Q52" s="661"/>
      <c r="R52" s="661"/>
      <c r="S52" s="661"/>
      <c r="T52" s="661"/>
      <c r="U52" s="661"/>
      <c r="V52" s="661"/>
      <c r="W52" s="661"/>
      <c r="X52" s="661"/>
      <c r="Y52" s="661"/>
      <c r="Z52" s="661"/>
      <c r="AA52" s="648"/>
      <c r="AB52" s="282"/>
      <c r="AC52" s="287"/>
      <c r="AD52" s="287"/>
      <c r="AE52" s="287"/>
      <c r="AF52" s="287"/>
      <c r="AG52" s="287"/>
      <c r="AH52" s="287"/>
    </row>
    <row r="53" spans="1:34" ht="15.75" customHeight="1">
      <c r="A53" s="287"/>
      <c r="B53" s="41"/>
      <c r="C53" s="44">
        <v>2027</v>
      </c>
      <c r="D53" s="45">
        <v>46388</v>
      </c>
      <c r="E53" s="373">
        <v>46751</v>
      </c>
      <c r="F53" s="648"/>
      <c r="G53" s="46">
        <v>60</v>
      </c>
      <c r="H53" s="376" t="s">
        <v>555</v>
      </c>
      <c r="I53" s="661"/>
      <c r="J53" s="661"/>
      <c r="K53" s="661"/>
      <c r="L53" s="661"/>
      <c r="M53" s="661"/>
      <c r="N53" s="661"/>
      <c r="O53" s="661"/>
      <c r="P53" s="661"/>
      <c r="Q53" s="661"/>
      <c r="R53" s="661"/>
      <c r="S53" s="661"/>
      <c r="T53" s="661"/>
      <c r="U53" s="661"/>
      <c r="V53" s="661"/>
      <c r="W53" s="661"/>
      <c r="X53" s="661"/>
      <c r="Y53" s="661"/>
      <c r="Z53" s="661"/>
      <c r="AA53" s="648"/>
      <c r="AB53" s="282"/>
      <c r="AC53" s="287"/>
      <c r="AD53" s="287"/>
      <c r="AE53" s="287"/>
      <c r="AF53" s="287"/>
      <c r="AG53" s="287"/>
      <c r="AH53" s="287"/>
    </row>
    <row r="54" spans="1:34"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c r="AE54" s="287"/>
      <c r="AF54" s="287"/>
      <c r="AG54" s="287"/>
      <c r="AH54" s="287"/>
    </row>
    <row r="55" spans="1:34"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c r="AE55" s="260"/>
      <c r="AF55" s="260"/>
      <c r="AG55" s="260"/>
      <c r="AH55" s="260"/>
    </row>
    <row r="56" spans="1:34"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c r="AE56" s="260"/>
      <c r="AF56" s="260"/>
      <c r="AG56" s="260"/>
      <c r="AH56" s="260"/>
    </row>
    <row r="57" spans="1:34"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c r="AE57" s="260"/>
      <c r="AF57" s="260"/>
      <c r="AG57" s="260"/>
      <c r="AH57" s="260"/>
    </row>
    <row r="58" spans="1:34"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c r="AE58" s="260"/>
      <c r="AF58" s="260"/>
      <c r="AG58" s="260"/>
      <c r="AH58" s="260"/>
    </row>
    <row r="59" spans="1:34"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c r="AE59" s="260"/>
      <c r="AF59" s="260"/>
      <c r="AG59" s="260"/>
      <c r="AH59" s="260"/>
    </row>
    <row r="60" spans="1:34"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c r="AE60" s="260"/>
      <c r="AF60" s="260"/>
      <c r="AG60" s="260"/>
      <c r="AH60" s="260"/>
    </row>
    <row r="61" spans="1:34"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c r="AE61" s="260"/>
      <c r="AF61" s="260"/>
      <c r="AG61" s="260"/>
      <c r="AH61" s="260"/>
    </row>
    <row r="62" spans="1:34"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c r="AE62" s="260"/>
      <c r="AF62" s="260"/>
      <c r="AG62" s="260"/>
      <c r="AH62" s="260"/>
    </row>
    <row r="63" spans="1:34"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c r="AE63" s="260"/>
      <c r="AF63" s="260"/>
      <c r="AG63" s="260"/>
      <c r="AH63" s="260"/>
    </row>
    <row r="64" spans="1:34"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c r="AE64" s="260"/>
      <c r="AF64" s="260"/>
      <c r="AG64" s="260"/>
      <c r="AH64" s="260"/>
    </row>
    <row r="65" spans="1:34"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c r="AE65" s="260"/>
      <c r="AF65" s="260"/>
      <c r="AG65" s="260"/>
      <c r="AH65" s="260"/>
    </row>
    <row r="66" spans="1:34"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c r="AE66" s="260"/>
      <c r="AF66" s="260"/>
      <c r="AG66" s="260"/>
      <c r="AH66" s="260"/>
    </row>
    <row r="67" spans="1:34"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c r="AE67" s="260"/>
      <c r="AF67" s="260"/>
      <c r="AG67" s="260"/>
      <c r="AH67" s="260"/>
    </row>
    <row r="68" spans="1:34"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c r="AE68" s="260"/>
      <c r="AF68" s="260"/>
      <c r="AG68" s="260"/>
      <c r="AH68" s="260"/>
    </row>
    <row r="69" spans="1:34"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c r="AE69" s="260"/>
      <c r="AF69" s="260"/>
      <c r="AG69" s="260"/>
      <c r="AH69" s="260"/>
    </row>
    <row r="70" spans="1:34"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c r="AE70" s="260"/>
      <c r="AF70" s="260"/>
      <c r="AG70" s="260"/>
      <c r="AH70" s="260"/>
    </row>
    <row r="71" spans="1:34"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c r="AE71" s="260"/>
      <c r="AF71" s="260"/>
      <c r="AG71" s="260"/>
      <c r="AH71" s="260"/>
    </row>
    <row r="72" spans="1:34"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c r="AE72" s="260"/>
      <c r="AF72" s="260"/>
      <c r="AG72" s="260"/>
      <c r="AH72" s="260"/>
    </row>
    <row r="73" spans="1:34"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c r="AE73" s="260"/>
      <c r="AF73" s="260"/>
      <c r="AG73" s="260"/>
      <c r="AH73" s="260"/>
    </row>
    <row r="74" spans="1:34"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c r="AE74" s="260"/>
      <c r="AF74" s="260"/>
      <c r="AG74" s="260"/>
      <c r="AH74" s="260"/>
    </row>
    <row r="75" spans="1:34"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c r="AE75" s="260"/>
      <c r="AF75" s="260"/>
      <c r="AG75" s="260"/>
      <c r="AH75" s="260"/>
    </row>
    <row r="76" spans="1:34"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c r="AE76" s="260"/>
      <c r="AF76" s="260"/>
      <c r="AG76" s="260"/>
      <c r="AH76" s="260"/>
    </row>
    <row r="77" spans="1:34"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row>
    <row r="78" spans="1:34"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row>
    <row r="79" spans="1:34"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row>
    <row r="80" spans="1:34"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row>
    <row r="81" spans="1:34"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row>
    <row r="82" spans="1:34"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row>
    <row r="83" spans="1:34"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row>
    <row r="84" spans="1:34"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row>
    <row r="85" spans="1:34"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row>
    <row r="86" spans="1:34"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row>
    <row r="87" spans="1:34"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row>
    <row r="88" spans="1:34"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row>
    <row r="89" spans="1:34"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row>
    <row r="90" spans="1:34"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row>
    <row r="91" spans="1:34"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row>
    <row r="92" spans="1:34"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row>
    <row r="93" spans="1:34"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row>
    <row r="94" spans="1:34"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row>
    <row r="95" spans="1:34"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row>
    <row r="96" spans="1:34"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row>
    <row r="97" spans="1:34"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row>
    <row r="98" spans="1:34"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row>
    <row r="99" spans="1:34"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row>
    <row r="100" spans="1:34"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row>
    <row r="101" spans="1:34"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row>
    <row r="102" spans="1:34"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row>
    <row r="103" spans="1:34"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row>
    <row r="104" spans="1:34"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row>
    <row r="105" spans="1:34"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row>
    <row r="106" spans="1:34"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row r="107" spans="1:34"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row>
    <row r="108" spans="1:34"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row>
    <row r="109" spans="1:34"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row>
    <row r="110" spans="1:34"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row>
    <row r="111" spans="1:34"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row>
    <row r="112" spans="1:34"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row>
    <row r="113" spans="1:34"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row>
    <row r="114" spans="1:34"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row>
    <row r="115" spans="1:34"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row>
    <row r="116" spans="1:34"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row>
    <row r="117" spans="1:34"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row>
    <row r="118" spans="1:34"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row>
    <row r="119" spans="1:34"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row>
    <row r="120" spans="1:34"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row>
    <row r="121" spans="1:34"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row>
    <row r="122" spans="1:34"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row>
    <row r="123" spans="1:34"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row>
    <row r="124" spans="1:34"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row>
    <row r="126" spans="1:34"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row>
    <row r="127" spans="1:34"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row>
    <row r="128" spans="1:34"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row>
    <row r="129" spans="1:34"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row>
    <row r="130" spans="1:34"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row>
    <row r="131" spans="1:34"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row>
    <row r="132" spans="1:34"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row>
    <row r="133" spans="1:34"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row>
    <row r="134" spans="1:34"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row>
    <row r="135" spans="1:34"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row>
    <row r="136" spans="1:34"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row>
    <row r="137" spans="1:34"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row>
    <row r="138" spans="1:34"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row>
    <row r="139" spans="1:34"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row>
    <row r="140" spans="1:34"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row>
    <row r="141" spans="1:34"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row>
    <row r="142" spans="1:34"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row>
    <row r="143" spans="1:34"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row>
    <row r="144" spans="1:34"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row>
    <row r="145" spans="1:34"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row>
    <row r="146" spans="1:34"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row>
    <row r="147" spans="1:34"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row>
    <row r="253" spans="1:34"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row>
    <row r="254" spans="1:34"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row>
    <row r="255" spans="1:34"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row>
    <row r="256" spans="1:34"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row>
    <row r="257" spans="1:34"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row>
    <row r="258" spans="1:34"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row>
    <row r="259" spans="1:34"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row>
    <row r="260" spans="1:34"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row>
    <row r="261" spans="1:34"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row>
    <row r="262" spans="1:34"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row>
    <row r="263" spans="1:34"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row>
    <row r="264" spans="1:34"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row>
    <row r="265" spans="1:34"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row>
    <row r="266" spans="1:34"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row>
    <row r="267" spans="1:34"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row>
    <row r="268" spans="1:34"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row>
    <row r="269" spans="1:34"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row>
    <row r="270" spans="1:34"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row>
    <row r="271" spans="1:34"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row>
    <row r="272" spans="1:34"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row>
    <row r="273" spans="1:34"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row>
    <row r="274" spans="1:34"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row>
    <row r="275" spans="1:34"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row>
    <row r="276" spans="1:34"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row>
    <row r="277" spans="1:34"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row>
    <row r="278" spans="1:34"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row>
    <row r="279" spans="1:34"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row>
    <row r="280" spans="1:34"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row>
    <row r="281" spans="1:34"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row>
    <row r="282" spans="1:34"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row>
    <row r="283" spans="1:34"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row>
    <row r="284" spans="1:34"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row>
    <row r="285" spans="1:34"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row>
    <row r="286" spans="1:34"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row>
    <row r="287" spans="1:34"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row>
    <row r="288" spans="1:34"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row>
    <row r="289" spans="1:34"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row>
    <row r="290" spans="1:34"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row>
    <row r="291" spans="1:34"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row>
    <row r="292" spans="1:34"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row>
    <row r="293" spans="1:34"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row>
    <row r="294" spans="1:34"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row>
    <row r="295" spans="1:34"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row>
    <row r="296" spans="1:34"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row>
    <row r="297" spans="1:34"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row>
    <row r="298" spans="1:34"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row>
    <row r="299" spans="1:34"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row>
    <row r="300" spans="1:34"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row>
    <row r="301" spans="1:34"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row>
    <row r="302" spans="1:34"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row>
    <row r="303" spans="1:34"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row>
    <row r="304" spans="1:34"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row>
    <row r="305" spans="1:34"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row>
    <row r="306" spans="1:34"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row>
    <row r="307" spans="1:34"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row>
    <row r="308" spans="1:34"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row>
    <row r="309" spans="1:34"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row>
    <row r="310" spans="1:34"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row>
    <row r="311" spans="1:34"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row>
    <row r="312" spans="1:34"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row>
    <row r="313" spans="1:34"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row>
    <row r="314" spans="1:34"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row>
    <row r="315" spans="1:34"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row>
    <row r="316" spans="1:34"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row>
    <row r="317" spans="1:34"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row>
    <row r="318" spans="1:34"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row>
    <row r="319" spans="1:34"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row>
    <row r="320" spans="1:34"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row>
    <row r="321" spans="1:34"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row>
    <row r="322" spans="1:34"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row>
    <row r="323" spans="1:34"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row>
    <row r="324" spans="1:34"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row>
    <row r="325" spans="1:34"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row>
    <row r="326" spans="1:34"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row>
    <row r="327" spans="1:34"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row>
    <row r="328" spans="1:34"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row>
    <row r="329" spans="1:34"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row>
    <row r="330" spans="1:34"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row>
    <row r="331" spans="1:34"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row>
    <row r="332" spans="1:34"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row>
    <row r="333" spans="1:34"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row>
    <row r="334" spans="1:34"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row>
    <row r="335" spans="1:34"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row>
    <row r="336" spans="1:34"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row>
    <row r="337" spans="1:34"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row>
    <row r="338" spans="1:34"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row>
    <row r="339" spans="1:34"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row>
    <row r="340" spans="1:34"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row>
    <row r="341" spans="1:34"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row>
    <row r="342" spans="1:34"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row>
    <row r="343" spans="1:34"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row>
    <row r="344" spans="1:34"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row>
    <row r="345" spans="1:34"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row>
    <row r="346" spans="1:34"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row>
    <row r="347" spans="1:34"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row>
    <row r="348" spans="1:34"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row>
    <row r="349" spans="1:34"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row>
    <row r="350" spans="1:34"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row>
    <row r="351" spans="1:34"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row>
    <row r="352" spans="1:34"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row>
    <row r="353" spans="1:34"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row>
    <row r="354" spans="1:34"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row>
    <row r="355" spans="1:34"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row>
    <row r="356" spans="1:34"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row>
    <row r="357" spans="1:34"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row>
    <row r="358" spans="1:34"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row>
    <row r="359" spans="1:34"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row>
    <row r="360" spans="1:34"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row>
    <row r="361" spans="1:34"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row>
    <row r="362" spans="1:34"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row>
    <row r="363" spans="1:34"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row>
    <row r="364" spans="1:34"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row>
    <row r="365" spans="1:34"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row>
    <row r="366" spans="1:34"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row>
    <row r="367" spans="1:34"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row>
    <row r="368" spans="1:34"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row>
    <row r="369" spans="1:34"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row>
    <row r="370" spans="1:34"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row>
    <row r="371" spans="1:34"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row>
    <row r="372" spans="1:34"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row>
    <row r="373" spans="1:34"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row>
    <row r="374" spans="1:34"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row>
    <row r="375" spans="1:34"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row>
    <row r="376" spans="1:34"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row>
    <row r="377" spans="1:34"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row>
    <row r="378" spans="1:34"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row>
    <row r="379" spans="1:34"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row>
    <row r="380" spans="1:34"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row>
    <row r="381" spans="1:34"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row>
    <row r="382" spans="1:34"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row>
    <row r="383" spans="1:34"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row>
    <row r="384" spans="1:34"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row>
    <row r="385" spans="1:34"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row>
    <row r="386" spans="1:34"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row>
    <row r="387" spans="1:34"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row>
    <row r="388" spans="1:34"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row>
    <row r="389" spans="1:34"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row>
    <row r="390" spans="1:34"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row>
    <row r="391" spans="1:34"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row>
    <row r="392" spans="1:34"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row>
    <row r="393" spans="1:34"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row>
    <row r="394" spans="1:34"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row>
    <row r="395" spans="1:34"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row>
    <row r="396" spans="1:34"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row>
    <row r="397" spans="1:34"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row>
    <row r="398" spans="1:34"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row>
    <row r="399" spans="1:34"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row>
    <row r="400" spans="1:34"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row>
    <row r="401" spans="1:34"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row>
    <row r="402" spans="1:34"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row>
    <row r="403" spans="1:34"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row>
    <row r="404" spans="1:34"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row>
    <row r="405" spans="1:34"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row>
    <row r="406" spans="1:34"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row>
    <row r="407" spans="1:34"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row>
    <row r="408" spans="1:34"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row>
    <row r="409" spans="1:34"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row>
    <row r="410" spans="1:34"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row>
    <row r="411" spans="1:34"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row>
    <row r="412" spans="1:34"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row>
    <row r="413" spans="1:34"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row>
    <row r="414" spans="1:34"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row>
    <row r="415" spans="1:34"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row>
    <row r="416" spans="1:34"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row>
    <row r="417" spans="1:34"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row>
    <row r="418" spans="1:34"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row>
    <row r="419" spans="1:34"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row>
    <row r="420" spans="1:34"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row>
    <row r="421" spans="1:34"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row>
    <row r="422" spans="1:34"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row>
    <row r="423" spans="1:34"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row>
    <row r="424" spans="1:34"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row>
    <row r="425" spans="1:34"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row>
    <row r="426" spans="1:34"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row>
    <row r="427" spans="1:34"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row>
    <row r="428" spans="1:34"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row>
    <row r="429" spans="1:34"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row>
    <row r="430" spans="1:34"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row>
    <row r="431" spans="1:34"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row>
    <row r="432" spans="1:34"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row>
    <row r="433" spans="1:34"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row>
    <row r="434" spans="1:34"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row>
    <row r="435" spans="1:34"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row>
    <row r="436" spans="1:34"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row>
    <row r="437" spans="1:34"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row>
    <row r="438" spans="1:34"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row>
    <row r="439" spans="1:34"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row>
    <row r="440" spans="1:34"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row>
    <row r="441" spans="1:34"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row>
    <row r="442" spans="1:34"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row>
    <row r="443" spans="1:34"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row>
    <row r="444" spans="1:34"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row>
    <row r="445" spans="1:34"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row>
    <row r="446" spans="1:34"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row>
    <row r="447" spans="1:34"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row>
    <row r="448" spans="1:34"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row>
    <row r="449" spans="1:34"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row>
    <row r="450" spans="1:34"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row>
    <row r="451" spans="1:34"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row>
    <row r="452" spans="1:34"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row>
    <row r="453" spans="1:34"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row>
    <row r="454" spans="1:34"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row>
    <row r="455" spans="1:34"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row>
    <row r="456" spans="1:34"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row>
    <row r="457" spans="1:34"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row>
    <row r="458" spans="1:34"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row>
    <row r="459" spans="1:34"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row>
    <row r="460" spans="1:34"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row>
    <row r="461" spans="1:34"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row>
    <row r="462" spans="1:34"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row>
    <row r="463" spans="1:34"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row>
    <row r="464" spans="1:34"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row>
    <row r="465" spans="1:34"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row>
    <row r="466" spans="1:34"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row>
    <row r="467" spans="1:34"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row>
    <row r="468" spans="1:34"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row>
    <row r="469" spans="1:34"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row>
    <row r="470" spans="1:34"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row>
    <row r="471" spans="1:34"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row>
    <row r="472" spans="1:34"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row>
    <row r="473" spans="1:34"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row>
    <row r="474" spans="1:34"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row>
    <row r="475" spans="1:34"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row>
    <row r="476" spans="1:34"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row>
    <row r="477" spans="1:34"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row>
    <row r="478" spans="1:34"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row>
    <row r="479" spans="1:34"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row>
    <row r="480" spans="1:34"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row>
    <row r="481" spans="1:34"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row>
    <row r="482" spans="1:34"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row>
    <row r="483" spans="1:34"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row>
    <row r="484" spans="1:34"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row>
    <row r="485" spans="1:34"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row>
    <row r="486" spans="1:34"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row>
    <row r="487" spans="1:34"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row>
    <row r="488" spans="1:34"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row>
    <row r="489" spans="1:34"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row>
    <row r="490" spans="1:34"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c r="AH490" s="260"/>
    </row>
    <row r="491" spans="1:34"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row>
    <row r="492" spans="1:34"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row>
    <row r="493" spans="1:34"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c r="AH493" s="260"/>
    </row>
    <row r="494" spans="1:34"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row>
    <row r="495" spans="1:34"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row>
    <row r="496" spans="1:34"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row>
    <row r="497" spans="1:34"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row>
    <row r="498" spans="1:34"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row>
    <row r="499" spans="1:34"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c r="AH499" s="260"/>
    </row>
    <row r="500" spans="1:34"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row>
    <row r="501" spans="1:34"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c r="AH501" s="260"/>
    </row>
    <row r="502" spans="1:34"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c r="AH502" s="260"/>
    </row>
    <row r="503" spans="1:34"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c r="AH503" s="260"/>
    </row>
    <row r="504" spans="1:34"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row>
    <row r="505" spans="1:34"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row>
    <row r="506" spans="1:34"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row>
    <row r="507" spans="1:34"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row>
    <row r="508" spans="1:34"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row>
    <row r="509" spans="1:34"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row>
    <row r="510" spans="1:34"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row>
    <row r="511" spans="1:34"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row>
    <row r="512" spans="1:34"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row>
    <row r="513" spans="1:34"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row>
    <row r="514" spans="1:34"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row>
    <row r="515" spans="1:34"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c r="AH515" s="260"/>
    </row>
    <row r="516" spans="1:34"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row>
    <row r="517" spans="1:34"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c r="AH517" s="260"/>
    </row>
    <row r="518" spans="1:34"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c r="AH518" s="260"/>
    </row>
    <row r="519" spans="1:34"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c r="AH519" s="260"/>
    </row>
    <row r="520" spans="1:34"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row>
    <row r="521" spans="1:34"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c r="AH521" s="260"/>
    </row>
    <row r="522" spans="1:34"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row>
    <row r="523" spans="1:34"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row>
    <row r="524" spans="1:34"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row>
    <row r="525" spans="1:34"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c r="AH525" s="260"/>
    </row>
    <row r="526" spans="1:34"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c r="AH526" s="260"/>
    </row>
    <row r="527" spans="1:34"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c r="AH527" s="260"/>
    </row>
    <row r="528" spans="1:34"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row>
    <row r="529" spans="1:34"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row>
    <row r="530" spans="1:34"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c r="AH530" s="260"/>
    </row>
    <row r="531" spans="1:34"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row>
    <row r="532" spans="1:34"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row>
    <row r="533" spans="1:34"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c r="AH533" s="260"/>
    </row>
    <row r="534" spans="1:34"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c r="AH534" s="260"/>
    </row>
    <row r="535" spans="1:34"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c r="AH535" s="260"/>
    </row>
    <row r="536" spans="1:34"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row>
    <row r="537" spans="1:34"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row>
    <row r="538" spans="1:34"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c r="AH538" s="260"/>
    </row>
    <row r="539" spans="1:34"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c r="AH539" s="260"/>
    </row>
    <row r="540" spans="1:34"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row>
    <row r="541" spans="1:34"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c r="AH541" s="260"/>
    </row>
    <row r="542" spans="1:34"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c r="AH542" s="260"/>
    </row>
    <row r="543" spans="1:34"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c r="AH543" s="260"/>
    </row>
    <row r="544" spans="1:34"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c r="AH544" s="260"/>
    </row>
    <row r="545" spans="1:34"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row>
    <row r="546" spans="1:34"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c r="AH546" s="260"/>
    </row>
    <row r="547" spans="1:34"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c r="AH547" s="260"/>
    </row>
    <row r="548" spans="1:34"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c r="AH548" s="260"/>
    </row>
    <row r="549" spans="1:34"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row>
    <row r="550" spans="1:34"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row>
    <row r="551" spans="1:34"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c r="AH551" s="260"/>
    </row>
    <row r="552" spans="1:34"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c r="AH552" s="260"/>
    </row>
    <row r="553" spans="1:34"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row>
    <row r="554" spans="1:34"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c r="AH554" s="260"/>
    </row>
    <row r="555" spans="1:34"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c r="AH555" s="260"/>
    </row>
    <row r="556" spans="1:34"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c r="AH556" s="260"/>
    </row>
    <row r="557" spans="1:34"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row>
    <row r="558" spans="1:34"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c r="AH558" s="260"/>
    </row>
    <row r="559" spans="1:34"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row>
    <row r="560" spans="1:34"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row>
    <row r="561" spans="1:34"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row>
    <row r="562" spans="1:34"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row>
    <row r="563" spans="1:34"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row>
    <row r="564" spans="1:34"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c r="AH564" s="260"/>
    </row>
    <row r="565" spans="1:34"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row>
    <row r="566" spans="1:34"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row>
    <row r="567" spans="1:34"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row>
    <row r="568" spans="1:34"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c r="AH568" s="260"/>
    </row>
    <row r="569" spans="1:34"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c r="AH569" s="260"/>
    </row>
    <row r="570" spans="1:34"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c r="AH570" s="260"/>
    </row>
    <row r="571" spans="1:34"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row>
    <row r="572" spans="1:34"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c r="AH572" s="260"/>
    </row>
    <row r="573" spans="1:34"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row>
    <row r="574" spans="1:34"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c r="AH574" s="260"/>
    </row>
    <row r="575" spans="1:34"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row>
    <row r="576" spans="1:34"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row>
    <row r="577" spans="1:34"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c r="AH577" s="260"/>
    </row>
    <row r="578" spans="1:34"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row>
    <row r="579" spans="1:34"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row>
    <row r="580" spans="1:34"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row>
    <row r="581" spans="1:34"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c r="AH581" s="260"/>
    </row>
    <row r="582" spans="1:34"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c r="AH582" s="260"/>
    </row>
    <row r="583" spans="1:34"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row>
    <row r="584" spans="1:34"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row>
    <row r="585" spans="1:34"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c r="AH585" s="260"/>
    </row>
    <row r="586" spans="1:34"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row>
    <row r="587" spans="1:34"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row>
    <row r="588" spans="1:34"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row>
    <row r="589" spans="1:34"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row>
    <row r="590" spans="1:34"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row>
    <row r="591" spans="1:34"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row>
    <row r="592" spans="1:34"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c r="AH592" s="260"/>
    </row>
    <row r="593" spans="1:34"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c r="AH593" s="260"/>
    </row>
    <row r="594" spans="1:34"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c r="AH594" s="260"/>
    </row>
    <row r="595" spans="1:34"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row>
    <row r="596" spans="1:34"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c r="AH596" s="260"/>
    </row>
    <row r="597" spans="1:34"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c r="AH597" s="260"/>
    </row>
    <row r="598" spans="1:34"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c r="AH598" s="260"/>
    </row>
    <row r="599" spans="1:34"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row>
    <row r="600" spans="1:34"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row>
    <row r="601" spans="1:34"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row>
    <row r="602" spans="1:34"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row>
    <row r="603" spans="1:34"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row>
    <row r="604" spans="1:34"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c r="AH604" s="260"/>
    </row>
    <row r="605" spans="1:34"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c r="AH605" s="260"/>
    </row>
    <row r="606" spans="1:34"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c r="AH606" s="260"/>
    </row>
    <row r="607" spans="1:34"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row>
    <row r="608" spans="1:34"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row>
    <row r="609" spans="1:34"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row>
    <row r="610" spans="1:34"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c r="AH610" s="260"/>
    </row>
    <row r="611" spans="1:34"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c r="AH611" s="260"/>
    </row>
    <row r="612" spans="1:34"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row>
    <row r="613" spans="1:34"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c r="AH613" s="260"/>
    </row>
    <row r="614" spans="1:34"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row>
    <row r="615" spans="1:34"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row>
    <row r="616" spans="1:34"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c r="AH616" s="260"/>
    </row>
    <row r="617" spans="1:34"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c r="AH617" s="260"/>
    </row>
    <row r="618" spans="1:34"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c r="AH618" s="260"/>
    </row>
    <row r="619" spans="1:34"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row>
    <row r="620" spans="1:34"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row>
    <row r="621" spans="1:34"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row>
    <row r="622" spans="1:34"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c r="AH622" s="260"/>
    </row>
    <row r="623" spans="1:34"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c r="AH623" s="260"/>
    </row>
    <row r="624" spans="1:34"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c r="AH624" s="260"/>
    </row>
    <row r="625" spans="1:34"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c r="AH625" s="260"/>
    </row>
    <row r="626" spans="1:34"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c r="AH626" s="260"/>
    </row>
    <row r="627" spans="1:34"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c r="AH627" s="260"/>
    </row>
    <row r="628" spans="1:34"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c r="AH628" s="260"/>
    </row>
    <row r="629" spans="1:34"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c r="AH629" s="260"/>
    </row>
    <row r="630" spans="1:34"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c r="AH630" s="260"/>
    </row>
    <row r="631" spans="1:34"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c r="AH631" s="260"/>
    </row>
    <row r="632" spans="1:34"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c r="AH632" s="260"/>
    </row>
    <row r="633" spans="1:34"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c r="AH633" s="260"/>
    </row>
    <row r="634" spans="1:34"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c r="AH634" s="260"/>
    </row>
    <row r="635" spans="1:34"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c r="AH635" s="260"/>
    </row>
    <row r="636" spans="1:34"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c r="AH636" s="260"/>
    </row>
    <row r="637" spans="1:34"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c r="AH637" s="260"/>
    </row>
    <row r="638" spans="1:34"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c r="AH638" s="260"/>
    </row>
    <row r="639" spans="1:34"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c r="AH639" s="260"/>
    </row>
    <row r="640" spans="1:34"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c r="AH640" s="260"/>
    </row>
    <row r="641" spans="1:34"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row>
    <row r="642" spans="1:34"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row>
    <row r="643" spans="1:34"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c r="AH643" s="260"/>
    </row>
    <row r="644" spans="1:34"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c r="AH644" s="260"/>
    </row>
    <row r="645" spans="1:34"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row>
    <row r="646" spans="1:34"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row>
    <row r="647" spans="1:34"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c r="AH647" s="260"/>
    </row>
    <row r="648" spans="1:34"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c r="AH648" s="260"/>
    </row>
    <row r="649" spans="1:34"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c r="AH649" s="260"/>
    </row>
    <row r="650" spans="1:34"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c r="AH650" s="260"/>
    </row>
    <row r="651" spans="1:34"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c r="AH651" s="260"/>
    </row>
    <row r="652" spans="1:34"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c r="AH652" s="260"/>
    </row>
    <row r="653" spans="1:34"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c r="AH653" s="260"/>
    </row>
    <row r="654" spans="1:34"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row>
    <row r="655" spans="1:34"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c r="AH655" s="260"/>
    </row>
    <row r="656" spans="1:34"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c r="AH656" s="260"/>
    </row>
    <row r="657" spans="1:34"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c r="AH657" s="260"/>
    </row>
    <row r="658" spans="1:34"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c r="AH658" s="260"/>
    </row>
    <row r="659" spans="1:34"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c r="AH659" s="260"/>
    </row>
    <row r="660" spans="1:34"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c r="AH660" s="260"/>
    </row>
    <row r="661" spans="1:34"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c r="AH661" s="260"/>
    </row>
    <row r="662" spans="1:34"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c r="AH662" s="260"/>
    </row>
    <row r="663" spans="1:34"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c r="AH663" s="260"/>
    </row>
    <row r="664" spans="1:34"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c r="AH664" s="260"/>
    </row>
    <row r="665" spans="1:34"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c r="AH665" s="260"/>
    </row>
    <row r="666" spans="1:34"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row>
    <row r="667" spans="1:34"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c r="AH667" s="260"/>
    </row>
    <row r="668" spans="1:34"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c r="AH668" s="260"/>
    </row>
    <row r="669" spans="1:34"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c r="AH669" s="260"/>
    </row>
    <row r="670" spans="1:34"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c r="AH670" s="260"/>
    </row>
    <row r="671" spans="1:34"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c r="AH671" s="260"/>
    </row>
    <row r="672" spans="1:34"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c r="AH672" s="260"/>
    </row>
    <row r="673" spans="1:34"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c r="AH673" s="260"/>
    </row>
    <row r="674" spans="1:34"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row>
    <row r="675" spans="1:34"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c r="AH675" s="260"/>
    </row>
    <row r="676" spans="1:34"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c r="AH676" s="260"/>
    </row>
    <row r="677" spans="1:34"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c r="AH677" s="260"/>
    </row>
    <row r="678" spans="1:34"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c r="AH678" s="260"/>
    </row>
    <row r="679" spans="1:34"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c r="AH679" s="260"/>
    </row>
    <row r="680" spans="1:34"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c r="AH680" s="260"/>
    </row>
    <row r="681" spans="1:34"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c r="AH681" s="260"/>
    </row>
    <row r="682" spans="1:34"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c r="AH682" s="260"/>
    </row>
    <row r="683" spans="1:34"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c r="AH683" s="260"/>
    </row>
    <row r="684" spans="1:34"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c r="AH684" s="260"/>
    </row>
    <row r="685" spans="1:34"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c r="AH685" s="260"/>
    </row>
    <row r="686" spans="1:34"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c r="AH686" s="260"/>
    </row>
    <row r="687" spans="1:34"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c r="AH687" s="260"/>
    </row>
    <row r="688" spans="1:34"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c r="AH688" s="260"/>
    </row>
    <row r="689" spans="1:34"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c r="AH689" s="260"/>
    </row>
    <row r="690" spans="1:34"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c r="AH690" s="260"/>
    </row>
    <row r="691" spans="1:34"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c r="AH691" s="260"/>
    </row>
    <row r="692" spans="1:34"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c r="AH692" s="260"/>
    </row>
    <row r="693" spans="1:34"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row>
    <row r="694" spans="1:34"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c r="AH694" s="260"/>
    </row>
    <row r="695" spans="1:34"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row>
    <row r="696" spans="1:34"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row>
    <row r="697" spans="1:34"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c r="AH697" s="260"/>
    </row>
    <row r="698" spans="1:34"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c r="AH698" s="260"/>
    </row>
    <row r="699" spans="1:34"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c r="AH699" s="260"/>
    </row>
    <row r="700" spans="1:34"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c r="AH700" s="260"/>
    </row>
    <row r="701" spans="1:34"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c r="AH701" s="260"/>
    </row>
    <row r="702" spans="1:34"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c r="AH702" s="260"/>
    </row>
    <row r="703" spans="1:34"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c r="AH703" s="260"/>
    </row>
    <row r="704" spans="1:34"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c r="AH704" s="260"/>
    </row>
    <row r="705" spans="1:34"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c r="AH705" s="260"/>
    </row>
    <row r="706" spans="1:34"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c r="AH706" s="260"/>
    </row>
    <row r="707" spans="1:34"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c r="AH707" s="260"/>
    </row>
    <row r="708" spans="1:34"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c r="AH708" s="260"/>
    </row>
    <row r="709" spans="1:34"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c r="AH709" s="260"/>
    </row>
    <row r="710" spans="1:34"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c r="AH710" s="260"/>
    </row>
    <row r="711" spans="1:34"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c r="AH711" s="260"/>
    </row>
    <row r="712" spans="1:34"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row>
    <row r="713" spans="1:34"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c r="AH713" s="260"/>
    </row>
    <row r="714" spans="1:34"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c r="AH714" s="260"/>
    </row>
    <row r="715" spans="1:34"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c r="AE715" s="260"/>
      <c r="AF715" s="260"/>
      <c r="AG715" s="260"/>
      <c r="AH715" s="260"/>
    </row>
    <row r="716" spans="1:34"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260"/>
      <c r="AF716" s="260"/>
      <c r="AG716" s="260"/>
      <c r="AH716" s="260"/>
    </row>
    <row r="717" spans="1:34"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c r="AH717" s="260"/>
    </row>
    <row r="718" spans="1:34"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c r="AE718" s="260"/>
      <c r="AF718" s="260"/>
      <c r="AG718" s="260"/>
      <c r="AH718" s="260"/>
    </row>
    <row r="719" spans="1:34"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c r="AH719" s="260"/>
    </row>
    <row r="720" spans="1:34"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c r="AH720" s="260"/>
    </row>
    <row r="721" spans="1:34"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row>
    <row r="722" spans="1:34"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c r="AH722" s="260"/>
    </row>
    <row r="723" spans="1:34"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c r="AH723" s="260"/>
    </row>
    <row r="724" spans="1:34"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c r="AH724" s="260"/>
    </row>
    <row r="725" spans="1:34"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c r="AH725" s="260"/>
    </row>
    <row r="726" spans="1:34"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c r="AH726" s="260"/>
    </row>
    <row r="727" spans="1:34"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c r="AH727" s="260"/>
    </row>
    <row r="728" spans="1:34"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c r="AH728" s="260"/>
    </row>
    <row r="729" spans="1:34"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c r="AH729" s="260"/>
    </row>
    <row r="730" spans="1:34"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c r="AH730" s="260"/>
    </row>
    <row r="731" spans="1:34"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c r="AH731" s="260"/>
    </row>
    <row r="732" spans="1:34"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row>
    <row r="733" spans="1:34"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row>
    <row r="734" spans="1:34"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c r="AH734" s="260"/>
    </row>
    <row r="735" spans="1:34"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c r="AH735" s="260"/>
    </row>
    <row r="736" spans="1:34"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c r="AH736" s="260"/>
    </row>
    <row r="737" spans="1:34"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c r="AH737" s="260"/>
    </row>
    <row r="738" spans="1:34"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c r="AH738" s="260"/>
    </row>
    <row r="739" spans="1:34"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c r="AH739" s="260"/>
    </row>
    <row r="740" spans="1:34"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c r="AH740" s="260"/>
    </row>
    <row r="741" spans="1:34"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c r="AH741" s="260"/>
    </row>
    <row r="742" spans="1:34"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c r="AH742" s="260"/>
    </row>
    <row r="743" spans="1:34"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c r="AH743" s="260"/>
    </row>
    <row r="744" spans="1:34"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c r="AH744" s="260"/>
    </row>
    <row r="745" spans="1:34"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c r="AH745" s="260"/>
    </row>
    <row r="746" spans="1:34"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c r="AH746" s="260"/>
    </row>
    <row r="747" spans="1:34"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c r="AH747" s="260"/>
    </row>
    <row r="748" spans="1:34"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c r="AH748" s="260"/>
    </row>
    <row r="749" spans="1:34"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c r="AH749" s="260"/>
    </row>
    <row r="750" spans="1:34"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c r="AH750" s="260"/>
    </row>
    <row r="751" spans="1:34"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c r="AH751" s="260"/>
    </row>
    <row r="752" spans="1:34"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c r="AH752" s="260"/>
    </row>
    <row r="753" spans="1:34"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c r="AH753" s="260"/>
    </row>
    <row r="754" spans="1:34"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c r="AH754" s="260"/>
    </row>
    <row r="755" spans="1:34"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c r="AH755" s="260"/>
    </row>
    <row r="756" spans="1:34"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c r="AH756" s="260"/>
    </row>
    <row r="757" spans="1:34"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row>
    <row r="758" spans="1:34"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row>
    <row r="759" spans="1:34"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c r="AH759" s="260"/>
    </row>
    <row r="760" spans="1:34"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c r="AH760" s="260"/>
    </row>
    <row r="761" spans="1:34"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c r="AH761" s="260"/>
    </row>
    <row r="762" spans="1:34"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c r="AH762" s="260"/>
    </row>
    <row r="763" spans="1:34"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c r="AH763" s="260"/>
    </row>
    <row r="764" spans="1:34"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row>
    <row r="765" spans="1:34"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row>
    <row r="766" spans="1:34"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c r="AH766" s="260"/>
    </row>
    <row r="767" spans="1:34"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c r="AH767" s="260"/>
    </row>
    <row r="768" spans="1:34"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c r="AH768" s="260"/>
    </row>
    <row r="769" spans="1:34"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c r="AH769" s="260"/>
    </row>
    <row r="770" spans="1:34"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c r="AH770" s="260"/>
    </row>
    <row r="771" spans="1:34"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c r="AH771" s="260"/>
    </row>
    <row r="772" spans="1:34"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c r="AH772" s="260"/>
    </row>
    <row r="773" spans="1:34"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c r="AH773" s="260"/>
    </row>
    <row r="774" spans="1:34"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c r="AH774" s="260"/>
    </row>
    <row r="775" spans="1:34"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c r="AH775" s="260"/>
    </row>
    <row r="776" spans="1:34"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c r="AH776" s="260"/>
    </row>
    <row r="777" spans="1:34"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c r="AH777" s="260"/>
    </row>
    <row r="778" spans="1:34"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c r="AH778" s="260"/>
    </row>
    <row r="779" spans="1:34"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c r="AH779" s="260"/>
    </row>
    <row r="780" spans="1:34"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c r="AH780" s="260"/>
    </row>
    <row r="781" spans="1:34"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c r="AH781" s="260"/>
    </row>
    <row r="782" spans="1:34"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c r="AH782" s="260"/>
    </row>
    <row r="783" spans="1:34"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c r="AH783" s="260"/>
    </row>
    <row r="784" spans="1:34"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c r="AH784" s="260"/>
    </row>
    <row r="785" spans="1:34"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c r="AH785" s="260"/>
    </row>
    <row r="786" spans="1:34"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c r="AH786" s="260"/>
    </row>
    <row r="787" spans="1:34"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c r="AH787" s="260"/>
    </row>
    <row r="788" spans="1:34"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c r="AH788" s="260"/>
    </row>
    <row r="789" spans="1:34"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c r="AH789" s="260"/>
    </row>
    <row r="790" spans="1:34"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c r="AH790" s="260"/>
    </row>
    <row r="791" spans="1:34"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c r="AH791" s="260"/>
    </row>
    <row r="792" spans="1:34"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c r="AH792" s="260"/>
    </row>
    <row r="793" spans="1:34"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c r="AH793" s="260"/>
    </row>
    <row r="794" spans="1:34"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c r="AH794" s="260"/>
    </row>
    <row r="795" spans="1:34"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c r="AH795" s="260"/>
    </row>
    <row r="796" spans="1:34"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row>
    <row r="797" spans="1:34"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row>
    <row r="798" spans="1:34"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c r="AH798" s="260"/>
    </row>
    <row r="799" spans="1:34"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c r="AH799" s="260"/>
    </row>
    <row r="800" spans="1:34"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c r="AH800" s="260"/>
    </row>
    <row r="801" spans="1:34"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c r="AH801" s="260"/>
    </row>
    <row r="802" spans="1:34"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c r="AH802" s="260"/>
    </row>
    <row r="803" spans="1:34"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c r="AH803" s="260"/>
    </row>
    <row r="804" spans="1:34"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c r="AH804" s="260"/>
    </row>
    <row r="805" spans="1:34"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c r="AH805" s="260"/>
    </row>
    <row r="806" spans="1:34"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c r="AH806" s="260"/>
    </row>
    <row r="807" spans="1:34"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c r="AH807" s="260"/>
    </row>
    <row r="808" spans="1:34"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c r="AH808" s="260"/>
    </row>
    <row r="809" spans="1:34"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c r="AH809" s="260"/>
    </row>
    <row r="810" spans="1:34"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row>
    <row r="811" spans="1:34"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c r="AH811" s="260"/>
    </row>
    <row r="812" spans="1:34"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c r="AH812" s="260"/>
    </row>
    <row r="813" spans="1:34"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c r="AH813" s="260"/>
    </row>
    <row r="814" spans="1:34"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c r="AH814" s="260"/>
    </row>
    <row r="815" spans="1:34"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c r="AH815" s="260"/>
    </row>
    <row r="816" spans="1:34"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c r="AH816" s="260"/>
    </row>
    <row r="817" spans="1:34"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c r="AH817" s="260"/>
    </row>
    <row r="818" spans="1:34"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c r="AH818" s="260"/>
    </row>
    <row r="819" spans="1:34"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c r="AH819" s="260"/>
    </row>
    <row r="820" spans="1:34"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c r="AH820" s="260"/>
    </row>
    <row r="821" spans="1:34"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c r="AH821" s="260"/>
    </row>
    <row r="822" spans="1:34"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c r="AH822" s="260"/>
    </row>
    <row r="823" spans="1:34"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c r="AH823" s="260"/>
    </row>
    <row r="824" spans="1:34"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c r="AH824" s="260"/>
    </row>
    <row r="825" spans="1:34"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c r="AH825" s="260"/>
    </row>
    <row r="826" spans="1:34"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c r="AH826" s="260"/>
    </row>
    <row r="827" spans="1:34"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c r="AH827" s="260"/>
    </row>
    <row r="828" spans="1:34"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c r="AH828" s="260"/>
    </row>
    <row r="829" spans="1:34"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c r="AH829" s="260"/>
    </row>
    <row r="830" spans="1:34"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c r="AH830" s="260"/>
    </row>
    <row r="831" spans="1:34"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c r="AH831" s="260"/>
    </row>
    <row r="832" spans="1:34"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c r="AH832" s="260"/>
    </row>
    <row r="833" spans="1:34"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c r="AH833" s="260"/>
    </row>
    <row r="834" spans="1:34"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c r="AH834" s="260"/>
    </row>
    <row r="835" spans="1:34"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c r="AH835" s="260"/>
    </row>
    <row r="836" spans="1:34"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c r="AH836" s="260"/>
    </row>
    <row r="837" spans="1:34"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c r="AH837" s="260"/>
    </row>
    <row r="838" spans="1:34"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c r="AH838" s="260"/>
    </row>
    <row r="839" spans="1:34"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c r="AH839" s="260"/>
    </row>
    <row r="840" spans="1:34"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c r="AH840" s="260"/>
    </row>
    <row r="841" spans="1:34"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c r="AH841" s="260"/>
    </row>
    <row r="842" spans="1:34"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c r="AH842" s="260"/>
    </row>
    <row r="843" spans="1:34"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c r="AH843" s="260"/>
    </row>
    <row r="844" spans="1:34"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c r="AH844" s="260"/>
    </row>
    <row r="845" spans="1:34"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c r="AH845" s="260"/>
    </row>
    <row r="846" spans="1:34"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c r="AH846" s="260"/>
    </row>
    <row r="847" spans="1:34"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c r="AH847" s="260"/>
    </row>
    <row r="848" spans="1:34"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c r="AE848" s="260"/>
      <c r="AF848" s="260"/>
      <c r="AG848" s="260"/>
      <c r="AH848" s="260"/>
    </row>
    <row r="849" spans="1:34"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c r="AE849" s="260"/>
      <c r="AF849" s="260"/>
      <c r="AG849" s="260"/>
      <c r="AH849" s="260"/>
    </row>
    <row r="850" spans="1:34"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c r="AH850" s="260"/>
    </row>
    <row r="851" spans="1:34"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c r="AE851" s="260"/>
      <c r="AF851" s="260"/>
      <c r="AG851" s="260"/>
      <c r="AH851" s="260"/>
    </row>
    <row r="852" spans="1:34"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260"/>
      <c r="AF852" s="260"/>
      <c r="AG852" s="260"/>
      <c r="AH852" s="260"/>
    </row>
    <row r="853" spans="1:34"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c r="AE853" s="260"/>
      <c r="AF853" s="260"/>
      <c r="AG853" s="260"/>
      <c r="AH853" s="260"/>
    </row>
    <row r="854" spans="1:34"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s="260"/>
      <c r="AG854" s="260"/>
      <c r="AH854" s="260"/>
    </row>
    <row r="855" spans="1:34"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260"/>
      <c r="AF855" s="260"/>
      <c r="AG855" s="260"/>
      <c r="AH855" s="260"/>
    </row>
    <row r="856" spans="1:34"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c r="AE856" s="260"/>
      <c r="AF856" s="260"/>
      <c r="AG856" s="260"/>
      <c r="AH856" s="260"/>
    </row>
    <row r="857" spans="1:34"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c r="AE857" s="260"/>
      <c r="AF857" s="260"/>
      <c r="AG857" s="260"/>
      <c r="AH857" s="260"/>
    </row>
    <row r="858" spans="1:34"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s="260"/>
      <c r="AG858" s="260"/>
      <c r="AH858" s="260"/>
    </row>
    <row r="859" spans="1:34"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c r="AE859" s="260"/>
      <c r="AF859" s="260"/>
      <c r="AG859" s="260"/>
      <c r="AH859" s="260"/>
    </row>
    <row r="860" spans="1:34"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c r="AE860" s="260"/>
      <c r="AF860" s="260"/>
      <c r="AG860" s="260"/>
      <c r="AH860" s="260"/>
    </row>
    <row r="861" spans="1:34"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c r="AE861" s="260"/>
      <c r="AF861" s="260"/>
      <c r="AG861" s="260"/>
      <c r="AH861" s="260"/>
    </row>
    <row r="862" spans="1:34"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c r="AE862" s="260"/>
      <c r="AF862" s="260"/>
      <c r="AG862" s="260"/>
      <c r="AH862" s="260"/>
    </row>
    <row r="863" spans="1:34"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c r="AE863" s="260"/>
      <c r="AF863" s="260"/>
      <c r="AG863" s="260"/>
      <c r="AH863" s="260"/>
    </row>
    <row r="864" spans="1:34"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c r="AH864" s="260"/>
    </row>
    <row r="865" spans="1:34"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260"/>
      <c r="AF865" s="260"/>
      <c r="AG865" s="260"/>
      <c r="AH865" s="260"/>
    </row>
    <row r="866" spans="1:34"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c r="AF866" s="260"/>
      <c r="AG866" s="260"/>
      <c r="AH866" s="260"/>
    </row>
    <row r="867" spans="1:34"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260"/>
      <c r="AF867" s="260"/>
      <c r="AG867" s="260"/>
      <c r="AH867" s="260"/>
    </row>
    <row r="868" spans="1:34"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c r="AE868" s="260"/>
      <c r="AF868" s="260"/>
      <c r="AG868" s="260"/>
      <c r="AH868" s="260"/>
    </row>
    <row r="869" spans="1:34"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c r="AE869" s="260"/>
      <c r="AF869" s="260"/>
      <c r="AG869" s="260"/>
      <c r="AH869" s="260"/>
    </row>
    <row r="870" spans="1:34"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c r="AH870" s="260"/>
    </row>
    <row r="871" spans="1:34"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c r="AE871" s="260"/>
      <c r="AF871" s="260"/>
      <c r="AG871" s="260"/>
      <c r="AH871" s="260"/>
    </row>
    <row r="872" spans="1:34"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c r="AH872" s="260"/>
    </row>
    <row r="873" spans="1:34"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c r="AH873" s="260"/>
    </row>
    <row r="874" spans="1:34"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c r="AE874" s="260"/>
      <c r="AF874" s="260"/>
      <c r="AG874" s="260"/>
      <c r="AH874" s="260"/>
    </row>
    <row r="875" spans="1:34"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c r="AE875" s="260"/>
      <c r="AF875" s="260"/>
      <c r="AG875" s="260"/>
      <c r="AH875" s="260"/>
    </row>
    <row r="876" spans="1:34"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c r="AE876" s="260"/>
      <c r="AF876" s="260"/>
      <c r="AG876" s="260"/>
      <c r="AH876" s="260"/>
    </row>
    <row r="877" spans="1:34"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c r="AE877" s="260"/>
      <c r="AF877" s="260"/>
      <c r="AG877" s="260"/>
      <c r="AH877" s="260"/>
    </row>
    <row r="878" spans="1:34"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c r="AE878" s="260"/>
      <c r="AF878" s="260"/>
      <c r="AG878" s="260"/>
      <c r="AH878" s="260"/>
    </row>
    <row r="879" spans="1:34"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c r="AE879" s="260"/>
      <c r="AF879" s="260"/>
      <c r="AG879" s="260"/>
      <c r="AH879" s="260"/>
    </row>
    <row r="880" spans="1:34"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c r="AE880" s="260"/>
      <c r="AF880" s="260"/>
      <c r="AG880" s="260"/>
      <c r="AH880" s="260"/>
    </row>
    <row r="881" spans="1:34"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c r="AE881" s="260"/>
      <c r="AF881" s="260"/>
      <c r="AG881" s="260"/>
      <c r="AH881" s="260"/>
    </row>
    <row r="882" spans="1:34"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c r="AE882" s="260"/>
      <c r="AF882" s="260"/>
      <c r="AG882" s="260"/>
      <c r="AH882" s="260"/>
    </row>
    <row r="883" spans="1:34"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c r="AE883" s="260"/>
      <c r="AF883" s="260"/>
      <c r="AG883" s="260"/>
      <c r="AH883" s="260"/>
    </row>
    <row r="884" spans="1:34"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c r="AE884" s="260"/>
      <c r="AF884" s="260"/>
      <c r="AG884" s="260"/>
      <c r="AH884" s="260"/>
    </row>
    <row r="885" spans="1:34"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c r="AE885" s="260"/>
      <c r="AF885" s="260"/>
      <c r="AG885" s="260"/>
      <c r="AH885" s="260"/>
    </row>
    <row r="886" spans="1:34"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s="260"/>
      <c r="AG886" s="260"/>
      <c r="AH886" s="260"/>
    </row>
    <row r="887" spans="1:34"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c r="AE887" s="260"/>
      <c r="AF887" s="260"/>
      <c r="AG887" s="260"/>
      <c r="AH887" s="260"/>
    </row>
    <row r="888" spans="1:34"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c r="AE888" s="260"/>
      <c r="AF888" s="260"/>
      <c r="AG888" s="260"/>
      <c r="AH888" s="260"/>
    </row>
    <row r="889" spans="1:34"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c r="AE889" s="260"/>
      <c r="AF889" s="260"/>
      <c r="AG889" s="260"/>
      <c r="AH889" s="260"/>
    </row>
    <row r="890" spans="1:34"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c r="AF890" s="260"/>
      <c r="AG890" s="260"/>
      <c r="AH890" s="260"/>
    </row>
    <row r="891" spans="1:34"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c r="AE891" s="260"/>
      <c r="AF891" s="260"/>
      <c r="AG891" s="260"/>
      <c r="AH891" s="260"/>
    </row>
    <row r="892" spans="1:34"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c r="AE892" s="260"/>
      <c r="AF892" s="260"/>
      <c r="AG892" s="260"/>
      <c r="AH892" s="260"/>
    </row>
    <row r="893" spans="1:34"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c r="AE893" s="260"/>
      <c r="AF893" s="260"/>
      <c r="AG893" s="260"/>
      <c r="AH893" s="260"/>
    </row>
    <row r="894" spans="1:34"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c r="AE894" s="260"/>
      <c r="AF894" s="260"/>
      <c r="AG894" s="260"/>
      <c r="AH894" s="260"/>
    </row>
    <row r="895" spans="1:34"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c r="AE895" s="260"/>
      <c r="AF895" s="260"/>
      <c r="AG895" s="260"/>
      <c r="AH895" s="260"/>
    </row>
    <row r="896" spans="1:34"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c r="AE896" s="260"/>
      <c r="AF896" s="260"/>
      <c r="AG896" s="260"/>
      <c r="AH896" s="260"/>
    </row>
    <row r="897" spans="1:34"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c r="AE897" s="260"/>
      <c r="AF897" s="260"/>
      <c r="AG897" s="260"/>
      <c r="AH897" s="260"/>
    </row>
    <row r="898" spans="1:34"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c r="AE898" s="260"/>
      <c r="AF898" s="260"/>
      <c r="AG898" s="260"/>
      <c r="AH898" s="260"/>
    </row>
    <row r="899" spans="1:34"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260"/>
      <c r="AF899" s="260"/>
      <c r="AG899" s="260"/>
      <c r="AH899" s="260"/>
    </row>
    <row r="900" spans="1:34"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260"/>
      <c r="AF900" s="260"/>
      <c r="AG900" s="260"/>
      <c r="AH900" s="260"/>
    </row>
    <row r="901" spans="1:34"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c r="AE901" s="260"/>
      <c r="AF901" s="260"/>
      <c r="AG901" s="260"/>
      <c r="AH901" s="260"/>
    </row>
    <row r="902" spans="1:34"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s="260"/>
      <c r="AG902" s="260"/>
      <c r="AH902" s="260"/>
    </row>
    <row r="903" spans="1:34"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c r="AE903" s="260"/>
      <c r="AF903" s="260"/>
      <c r="AG903" s="260"/>
      <c r="AH903" s="260"/>
    </row>
    <row r="904" spans="1:34"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c r="AE904" s="260"/>
      <c r="AF904" s="260"/>
      <c r="AG904" s="260"/>
      <c r="AH904" s="260"/>
    </row>
    <row r="905" spans="1:34"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c r="AH905" s="260"/>
    </row>
    <row r="906" spans="1:34"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c r="AE906" s="260"/>
      <c r="AF906" s="260"/>
      <c r="AG906" s="260"/>
      <c r="AH906" s="260"/>
    </row>
    <row r="907" spans="1:34"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c r="AE907" s="260"/>
      <c r="AF907" s="260"/>
      <c r="AG907" s="260"/>
      <c r="AH907" s="260"/>
    </row>
    <row r="908" spans="1:34"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260"/>
      <c r="AF908" s="260"/>
      <c r="AG908" s="260"/>
      <c r="AH908" s="260"/>
    </row>
    <row r="909" spans="1:34"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260"/>
      <c r="AF909" s="260"/>
      <c r="AG909" s="260"/>
      <c r="AH909" s="260"/>
    </row>
    <row r="910" spans="1:34"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c r="AE910" s="260"/>
      <c r="AF910" s="260"/>
      <c r="AG910" s="260"/>
      <c r="AH910" s="260"/>
    </row>
    <row r="911" spans="1:34"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s="260"/>
      <c r="AG911" s="260"/>
      <c r="AH911" s="260"/>
    </row>
    <row r="912" spans="1:34"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c r="AE912" s="260"/>
      <c r="AF912" s="260"/>
      <c r="AG912" s="260"/>
      <c r="AH912" s="260"/>
    </row>
    <row r="913" spans="1:34"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c r="AE913" s="260"/>
      <c r="AF913" s="260"/>
      <c r="AG913" s="260"/>
      <c r="AH913" s="260"/>
    </row>
    <row r="914" spans="1:34"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c r="AE914" s="260"/>
      <c r="AF914" s="260"/>
      <c r="AG914" s="260"/>
      <c r="AH914" s="260"/>
    </row>
    <row r="915" spans="1:34"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c r="AE915" s="260"/>
      <c r="AF915" s="260"/>
      <c r="AG915" s="260"/>
      <c r="AH915" s="260"/>
    </row>
    <row r="916" spans="1:34"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c r="AE916" s="260"/>
      <c r="AF916" s="260"/>
      <c r="AG916" s="260"/>
      <c r="AH916" s="260"/>
    </row>
    <row r="917" spans="1:34"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260"/>
      <c r="AF917" s="260"/>
      <c r="AG917" s="260"/>
      <c r="AH917" s="260"/>
    </row>
    <row r="918" spans="1:34"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c r="AE918" s="260"/>
      <c r="AF918" s="260"/>
      <c r="AG918" s="260"/>
      <c r="AH918" s="260"/>
    </row>
    <row r="919" spans="1:34"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c r="AE919" s="260"/>
      <c r="AF919" s="260"/>
      <c r="AG919" s="260"/>
      <c r="AH919" s="260"/>
    </row>
    <row r="920" spans="1:34"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c r="AF920" s="260"/>
      <c r="AG920" s="260"/>
      <c r="AH920" s="260"/>
    </row>
    <row r="921" spans="1:34"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c r="AE921" s="260"/>
      <c r="AF921" s="260"/>
      <c r="AG921" s="260"/>
      <c r="AH921" s="260"/>
    </row>
    <row r="922" spans="1:34"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c r="AE922" s="260"/>
      <c r="AF922" s="260"/>
      <c r="AG922" s="260"/>
      <c r="AH922" s="260"/>
    </row>
    <row r="923" spans="1:34"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c r="AE923" s="260"/>
      <c r="AF923" s="260"/>
      <c r="AG923" s="260"/>
      <c r="AH923" s="260"/>
    </row>
    <row r="924" spans="1:34"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c r="AE924" s="260"/>
      <c r="AF924" s="260"/>
      <c r="AG924" s="260"/>
      <c r="AH924" s="260"/>
    </row>
    <row r="925" spans="1:34"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c r="AE925" s="260"/>
      <c r="AF925" s="260"/>
      <c r="AG925" s="260"/>
      <c r="AH925" s="260"/>
    </row>
    <row r="926" spans="1:34"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c r="AE926" s="260"/>
      <c r="AF926" s="260"/>
      <c r="AG926" s="260"/>
      <c r="AH926" s="260"/>
    </row>
    <row r="927" spans="1:34"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c r="AE927" s="260"/>
      <c r="AF927" s="260"/>
      <c r="AG927" s="260"/>
      <c r="AH927" s="260"/>
    </row>
    <row r="928" spans="1:34"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c r="AE928" s="260"/>
      <c r="AF928" s="260"/>
      <c r="AG928" s="260"/>
      <c r="AH928" s="260"/>
    </row>
    <row r="929" spans="1:34"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c r="AE929" s="260"/>
      <c r="AF929" s="260"/>
      <c r="AG929" s="260"/>
      <c r="AH929" s="260"/>
    </row>
    <row r="930" spans="1:34"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s="260"/>
      <c r="AG930" s="260"/>
      <c r="AH930" s="260"/>
    </row>
    <row r="931" spans="1:34"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c r="AE931" s="260"/>
      <c r="AF931" s="260"/>
      <c r="AG931" s="260"/>
      <c r="AH931" s="260"/>
    </row>
    <row r="932" spans="1:34"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c r="AE932" s="260"/>
      <c r="AF932" s="260"/>
      <c r="AG932" s="260"/>
      <c r="AH932" s="260"/>
    </row>
    <row r="933" spans="1:34"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c r="AE933" s="260"/>
      <c r="AF933" s="260"/>
      <c r="AG933" s="260"/>
      <c r="AH933" s="260"/>
    </row>
    <row r="934" spans="1:34"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c r="AE934" s="260"/>
      <c r="AF934" s="260"/>
      <c r="AG934" s="260"/>
      <c r="AH934" s="260"/>
    </row>
    <row r="935" spans="1:34"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c r="AE935" s="260"/>
      <c r="AF935" s="260"/>
      <c r="AG935" s="260"/>
      <c r="AH935" s="260"/>
    </row>
    <row r="936" spans="1:34"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c r="AE936" s="260"/>
      <c r="AF936" s="260"/>
      <c r="AG936" s="260"/>
      <c r="AH936" s="260"/>
    </row>
    <row r="937" spans="1:34"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c r="AE937" s="260"/>
      <c r="AF937" s="260"/>
      <c r="AG937" s="260"/>
      <c r="AH937" s="260"/>
    </row>
    <row r="938" spans="1:34"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c r="AF938" s="260"/>
      <c r="AG938" s="260"/>
      <c r="AH938" s="260"/>
    </row>
    <row r="939" spans="1:34"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c r="AE939" s="260"/>
      <c r="AF939" s="260"/>
      <c r="AG939" s="260"/>
      <c r="AH939" s="260"/>
    </row>
    <row r="940" spans="1:34"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c r="AE940" s="260"/>
      <c r="AF940" s="260"/>
      <c r="AG940" s="260"/>
      <c r="AH940" s="260"/>
    </row>
    <row r="941" spans="1:34"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c r="AE941" s="260"/>
      <c r="AF941" s="260"/>
      <c r="AG941" s="260"/>
      <c r="AH941" s="260"/>
    </row>
    <row r="942" spans="1:34"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c r="AE942" s="260"/>
      <c r="AF942" s="260"/>
      <c r="AG942" s="260"/>
      <c r="AH942" s="260"/>
    </row>
    <row r="943" spans="1:34"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c r="AE943" s="260"/>
      <c r="AF943" s="260"/>
      <c r="AG943" s="260"/>
      <c r="AH943" s="260"/>
    </row>
    <row r="944" spans="1:34"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c r="AE944" s="260"/>
      <c r="AF944" s="260"/>
      <c r="AG944" s="260"/>
      <c r="AH944" s="260"/>
    </row>
    <row r="945" spans="1:34"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c r="AE945" s="260"/>
      <c r="AF945" s="260"/>
      <c r="AG945" s="260"/>
      <c r="AH945" s="260"/>
    </row>
    <row r="946" spans="1:34"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c r="AE946" s="260"/>
      <c r="AF946" s="260"/>
      <c r="AG946" s="260"/>
      <c r="AH946" s="260"/>
    </row>
    <row r="947" spans="1:34"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c r="AE947" s="260"/>
      <c r="AF947" s="260"/>
      <c r="AG947" s="260"/>
      <c r="AH947" s="260"/>
    </row>
    <row r="948" spans="1:34"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60"/>
      <c r="AG948" s="260"/>
      <c r="AH948" s="260"/>
    </row>
    <row r="949" spans="1:34"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c r="AE949" s="260"/>
      <c r="AF949" s="260"/>
      <c r="AG949" s="260"/>
      <c r="AH949" s="260"/>
    </row>
    <row r="950" spans="1:34"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c r="AE950" s="260"/>
      <c r="AF950" s="260"/>
      <c r="AG950" s="260"/>
      <c r="AH950" s="260"/>
    </row>
    <row r="951" spans="1:34"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c r="AE951" s="260"/>
      <c r="AF951" s="260"/>
      <c r="AG951" s="260"/>
      <c r="AH951" s="260"/>
    </row>
    <row r="952" spans="1:34"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c r="AE952" s="260"/>
      <c r="AF952" s="260"/>
      <c r="AG952" s="260"/>
      <c r="AH952" s="260"/>
    </row>
    <row r="953" spans="1:34"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c r="AE953" s="260"/>
      <c r="AF953" s="260"/>
      <c r="AG953" s="260"/>
      <c r="AH953" s="260"/>
    </row>
    <row r="954" spans="1:34"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c r="AE954" s="260"/>
      <c r="AF954" s="260"/>
      <c r="AG954" s="260"/>
      <c r="AH954" s="260"/>
    </row>
    <row r="955" spans="1:34"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s="260"/>
      <c r="AG955" s="260"/>
      <c r="AH955" s="260"/>
    </row>
    <row r="956" spans="1:34"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c r="AE956" s="260"/>
      <c r="AF956" s="260"/>
      <c r="AG956" s="260"/>
      <c r="AH956" s="260"/>
    </row>
    <row r="957" spans="1:34"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c r="AE957" s="260"/>
      <c r="AF957" s="260"/>
      <c r="AG957" s="260"/>
      <c r="AH957" s="260"/>
    </row>
    <row r="958" spans="1:34"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c r="AE958" s="260"/>
      <c r="AF958" s="260"/>
      <c r="AG958" s="260"/>
      <c r="AH958" s="260"/>
    </row>
    <row r="959" spans="1:34"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c r="AE959" s="260"/>
      <c r="AF959" s="260"/>
      <c r="AG959" s="260"/>
      <c r="AH959" s="260"/>
    </row>
    <row r="960" spans="1:34"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c r="AE960" s="260"/>
      <c r="AF960" s="260"/>
      <c r="AG960" s="260"/>
      <c r="AH960" s="260"/>
    </row>
    <row r="961" spans="1:34"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c r="AE961" s="260"/>
      <c r="AF961" s="260"/>
      <c r="AG961" s="260"/>
      <c r="AH961" s="260"/>
    </row>
    <row r="962" spans="1:34"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c r="AE962" s="260"/>
      <c r="AF962" s="260"/>
      <c r="AG962" s="260"/>
      <c r="AH962" s="260"/>
    </row>
    <row r="963" spans="1:34"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c r="AE963" s="260"/>
      <c r="AF963" s="260"/>
      <c r="AG963" s="260"/>
      <c r="AH963" s="260"/>
    </row>
    <row r="964" spans="1:34"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c r="AE964" s="260"/>
      <c r="AF964" s="260"/>
      <c r="AG964" s="260"/>
      <c r="AH964" s="260"/>
    </row>
    <row r="965" spans="1:34"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c r="AE965" s="260"/>
      <c r="AF965" s="260"/>
      <c r="AG965" s="260"/>
      <c r="AH965" s="260"/>
    </row>
    <row r="966" spans="1:34"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c r="AE966" s="260"/>
      <c r="AF966" s="260"/>
      <c r="AG966" s="260"/>
      <c r="AH966" s="260"/>
    </row>
    <row r="967" spans="1:34"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c r="AE967" s="260"/>
      <c r="AF967" s="260"/>
      <c r="AG967" s="260"/>
      <c r="AH967" s="260"/>
    </row>
    <row r="968" spans="1:34"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c r="AF968" s="260"/>
      <c r="AG968" s="260"/>
      <c r="AH968" s="260"/>
    </row>
    <row r="969" spans="1:34"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c r="AE969" s="260"/>
      <c r="AF969" s="260"/>
      <c r="AG969" s="260"/>
      <c r="AH969" s="260"/>
    </row>
    <row r="970" spans="1:34"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c r="AE970" s="260"/>
      <c r="AF970" s="260"/>
      <c r="AG970" s="260"/>
      <c r="AH970" s="260"/>
    </row>
    <row r="971" spans="1:34"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c r="AE971" s="260"/>
      <c r="AF971" s="260"/>
      <c r="AG971" s="260"/>
      <c r="AH971" s="260"/>
    </row>
    <row r="972" spans="1:34"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c r="AE972" s="260"/>
      <c r="AF972" s="260"/>
      <c r="AG972" s="260"/>
      <c r="AH972" s="260"/>
    </row>
    <row r="973" spans="1:34"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c r="AE973" s="260"/>
      <c r="AF973" s="260"/>
      <c r="AG973" s="260"/>
      <c r="AH973" s="260"/>
    </row>
    <row r="974" spans="1:34"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c r="AE974" s="260"/>
      <c r="AF974" s="260"/>
      <c r="AG974" s="260"/>
      <c r="AH974" s="260"/>
    </row>
    <row r="975" spans="1:34"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c r="AE975" s="260"/>
      <c r="AF975" s="260"/>
      <c r="AG975" s="260"/>
      <c r="AH975" s="260"/>
    </row>
    <row r="976" spans="1:34"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c r="AE976" s="260"/>
      <c r="AF976" s="260"/>
      <c r="AG976" s="260"/>
      <c r="AH976" s="260"/>
    </row>
    <row r="977" spans="1:34"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260"/>
      <c r="AF977" s="260"/>
      <c r="AG977" s="260"/>
      <c r="AH977" s="260"/>
    </row>
    <row r="978" spans="1:34"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260"/>
      <c r="AF978" s="260"/>
      <c r="AG978" s="260"/>
      <c r="AH978" s="260"/>
    </row>
    <row r="979" spans="1:34"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c r="AE979" s="260"/>
      <c r="AF979" s="260"/>
      <c r="AG979" s="260"/>
      <c r="AH979" s="260"/>
    </row>
    <row r="980" spans="1:34"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c r="AE980" s="260"/>
      <c r="AF980" s="260"/>
      <c r="AG980" s="260"/>
      <c r="AH980" s="260"/>
    </row>
    <row r="981" spans="1:34"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s="260"/>
      <c r="AG981" s="260"/>
      <c r="AH981" s="260"/>
    </row>
    <row r="982" spans="1:34"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c r="AE982" s="260"/>
      <c r="AF982" s="260"/>
      <c r="AG982" s="260"/>
      <c r="AH982" s="260"/>
    </row>
    <row r="983" spans="1:34"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c r="AE983" s="260"/>
      <c r="AF983" s="260"/>
      <c r="AG983" s="260"/>
      <c r="AH983" s="260"/>
    </row>
    <row r="984" spans="1:34"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c r="AE984" s="260"/>
      <c r="AF984" s="260"/>
      <c r="AG984" s="260"/>
      <c r="AH984" s="260"/>
    </row>
    <row r="985" spans="1:34"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c r="AE985" s="260"/>
      <c r="AF985" s="260"/>
      <c r="AG985" s="260"/>
      <c r="AH985" s="260"/>
    </row>
    <row r="986" spans="1:34"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260"/>
      <c r="AF986" s="260"/>
      <c r="AG986" s="260"/>
      <c r="AH986" s="260"/>
    </row>
    <row r="987" spans="1:34"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60"/>
      <c r="AG987" s="260"/>
      <c r="AH987" s="260"/>
    </row>
    <row r="988" spans="1:34"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s="260"/>
      <c r="AG988" s="260"/>
      <c r="AH988" s="260"/>
    </row>
    <row r="989" spans="1:34"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c r="AE989" s="260"/>
      <c r="AF989" s="260"/>
      <c r="AG989" s="260"/>
      <c r="AH989" s="260"/>
    </row>
    <row r="990" spans="1:34"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c r="AE990" s="260"/>
      <c r="AF990" s="260"/>
      <c r="AG990" s="260"/>
      <c r="AH990" s="260"/>
    </row>
    <row r="991" spans="1:34"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c r="AE991" s="260"/>
      <c r="AF991" s="260"/>
      <c r="AG991" s="260"/>
      <c r="AH991" s="260"/>
    </row>
    <row r="992" spans="1:34"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c r="AE992" s="260"/>
      <c r="AF992" s="260"/>
      <c r="AG992" s="260"/>
      <c r="AH992" s="260"/>
    </row>
    <row r="993" spans="1:34"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c r="AE993" s="260"/>
      <c r="AF993" s="260"/>
      <c r="AG993" s="260"/>
      <c r="AH993" s="260"/>
    </row>
    <row r="994" spans="1:34"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c r="AE994" s="260"/>
      <c r="AF994" s="260"/>
      <c r="AG994" s="260"/>
      <c r="AH994" s="260"/>
    </row>
    <row r="995" spans="1:34"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c r="AF995" s="260"/>
      <c r="AG995" s="260"/>
      <c r="AH995" s="260"/>
    </row>
    <row r="996" spans="1:34"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c r="AE996" s="260"/>
      <c r="AF996" s="260"/>
      <c r="AG996" s="260"/>
      <c r="AH996" s="260"/>
    </row>
    <row r="997" spans="1:34"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c r="AE997" s="260"/>
      <c r="AF997" s="260"/>
      <c r="AG997" s="260"/>
      <c r="AH997" s="260"/>
    </row>
    <row r="998" spans="1:34"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c r="AE998" s="260"/>
      <c r="AF998" s="260"/>
      <c r="AG998" s="260"/>
      <c r="AH998" s="260"/>
    </row>
    <row r="999" spans="1:34"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c r="AE999" s="260"/>
      <c r="AF999" s="260"/>
      <c r="AG999" s="260"/>
      <c r="AH999" s="260"/>
    </row>
    <row r="1000" spans="1:34"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c r="AE1000" s="260"/>
      <c r="AF1000" s="260"/>
      <c r="AG1000" s="260"/>
      <c r="AH1000" s="26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564</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9" t="s">
        <v>125</v>
      </c>
      <c r="D12" s="662"/>
      <c r="E12" s="388" t="s">
        <v>545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565</v>
      </c>
      <c r="D14" s="657"/>
      <c r="E14" s="383" t="s">
        <v>566</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row>
    <row r="15" spans="1:30"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row>
    <row r="16" spans="1:30"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row>
    <row r="17" spans="1:30" ht="15" customHeight="1">
      <c r="A17" s="260"/>
      <c r="B17" s="31"/>
      <c r="C17" s="386" t="s">
        <v>567</v>
      </c>
      <c r="D17" s="657"/>
      <c r="E17" s="383" t="s">
        <v>568</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row>
    <row r="18" spans="1:30"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row>
    <row r="19" spans="1:30"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row>
    <row r="20" spans="1:30"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row>
    <row r="21" spans="1:30"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row>
    <row r="22" spans="1:30" ht="29.25" customHeight="1">
      <c r="A22" s="260"/>
      <c r="B22" s="31"/>
      <c r="C22" s="363" t="s">
        <v>569</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row>
    <row r="23" spans="1:30"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row>
    <row r="24" spans="1:30"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row>
    <row r="25" spans="1:30" ht="15" customHeight="1">
      <c r="A25" s="260"/>
      <c r="B25" s="31"/>
      <c r="C25" s="383" t="s">
        <v>570</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row>
    <row r="26" spans="1:30"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row>
    <row r="27" spans="1:30"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row>
    <row r="28" spans="1:30"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row>
    <row r="29" spans="1:30"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row>
    <row r="30" spans="1:30"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33</v>
      </c>
      <c r="X30" s="661"/>
      <c r="Y30" s="661"/>
      <c r="Z30" s="661"/>
      <c r="AA30" s="648"/>
      <c r="AB30" s="268"/>
      <c r="AC30" s="260"/>
      <c r="AD30" s="260"/>
    </row>
    <row r="31" spans="1:30"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row>
    <row r="32" spans="1:30"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row>
    <row r="33" spans="1:30" ht="39.75" customHeight="1">
      <c r="A33" s="260"/>
      <c r="B33" s="31"/>
      <c r="C33" s="642" t="s">
        <v>537</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row>
    <row r="34" spans="1:30"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row>
    <row r="35" spans="1:30"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row>
    <row r="36" spans="1:30" ht="29.25" customHeight="1">
      <c r="A36" s="260"/>
      <c r="B36" s="31"/>
      <c r="C36" s="390" t="s">
        <v>538</v>
      </c>
      <c r="D36" s="661"/>
      <c r="E36" s="661"/>
      <c r="F36" s="661"/>
      <c r="G36" s="661"/>
      <c r="H36" s="661"/>
      <c r="I36" s="661"/>
      <c r="J36" s="661"/>
      <c r="K36" s="648"/>
      <c r="L36" s="270"/>
      <c r="M36" s="390"/>
      <c r="N36" s="661"/>
      <c r="O36" s="661"/>
      <c r="P36" s="661"/>
      <c r="Q36" s="661"/>
      <c r="R36" s="661"/>
      <c r="S36" s="661"/>
      <c r="T36" s="661"/>
      <c r="U36" s="661"/>
      <c r="V36" s="661"/>
      <c r="W36" s="661"/>
      <c r="X36" s="661"/>
      <c r="Y36" s="661"/>
      <c r="Z36" s="661"/>
      <c r="AA36" s="648"/>
      <c r="AB36" s="276"/>
      <c r="AC36" s="260"/>
      <c r="AD36" s="260"/>
    </row>
    <row r="37" spans="1:30"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row>
    <row r="38" spans="1:30"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row>
    <row r="39" spans="1:30" ht="90" customHeight="1">
      <c r="A39" s="260"/>
      <c r="B39" s="31"/>
      <c r="C39" s="391" t="s">
        <v>539</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row>
    <row r="40" spans="1:30"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row>
    <row r="41" spans="1:30" ht="15.75" customHeight="1">
      <c r="A41" s="260"/>
      <c r="B41" s="31"/>
      <c r="C41" s="378" t="s">
        <v>139</v>
      </c>
      <c r="D41" s="657"/>
      <c r="E41" s="273"/>
      <c r="F41" s="363" t="s">
        <v>34</v>
      </c>
      <c r="G41" s="648"/>
      <c r="H41" s="273"/>
      <c r="I41" s="260"/>
      <c r="J41" s="280" t="s">
        <v>140</v>
      </c>
      <c r="K41" s="363">
        <v>2</v>
      </c>
      <c r="L41" s="661"/>
      <c r="M41" s="661"/>
      <c r="N41" s="648"/>
      <c r="O41" s="273"/>
      <c r="P41" s="273"/>
      <c r="Q41" s="264" t="s">
        <v>141</v>
      </c>
      <c r="R41" s="260"/>
      <c r="S41" s="273"/>
      <c r="T41" s="273"/>
      <c r="U41" s="273"/>
      <c r="V41" s="273"/>
      <c r="W41" s="363" t="s">
        <v>20</v>
      </c>
      <c r="X41" s="661"/>
      <c r="Y41" s="661"/>
      <c r="Z41" s="661"/>
      <c r="AA41" s="648"/>
      <c r="AB41" s="272"/>
      <c r="AC41" s="260"/>
      <c r="AD41" s="260"/>
    </row>
    <row r="42" spans="1:30"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row>
    <row r="43" spans="1:30" ht="32.25" customHeight="1">
      <c r="A43" s="260"/>
      <c r="B43" s="31"/>
      <c r="C43" s="260"/>
      <c r="D43" s="280" t="s">
        <v>142</v>
      </c>
      <c r="E43" s="273"/>
      <c r="F43" s="391" t="s">
        <v>571</v>
      </c>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row>
    <row r="44" spans="1:30"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row>
    <row r="45" spans="1:30"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row>
    <row r="46" spans="1:30"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row>
    <row r="47" spans="1:30"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row>
    <row r="48" spans="1:30"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row>
    <row r="49" spans="1:30"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row>
    <row r="50" spans="1:30"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row>
    <row r="51" spans="1:30"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row>
    <row r="52" spans="1:30"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row>
    <row r="53" spans="1:30"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row>
    <row r="54" spans="1:30"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row>
    <row r="55" spans="1:30"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row>
    <row r="56" spans="1:30"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row>
    <row r="57" spans="1:30" ht="15.75" customHeight="1">
      <c r="A57" s="287"/>
      <c r="B57" s="41"/>
      <c r="C57" s="44">
        <v>2024</v>
      </c>
      <c r="D57" s="45">
        <v>45474</v>
      </c>
      <c r="E57" s="373">
        <v>45656</v>
      </c>
      <c r="F57" s="648"/>
      <c r="G57" s="46">
        <v>0.5</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row>
    <row r="58" spans="1:30" ht="15.75" customHeight="1">
      <c r="A58" s="287"/>
      <c r="B58" s="41"/>
      <c r="C58" s="44">
        <v>2025</v>
      </c>
      <c r="D58" s="45">
        <v>45658</v>
      </c>
      <c r="E58" s="373">
        <v>46021</v>
      </c>
      <c r="F58" s="648"/>
      <c r="G58" s="46">
        <v>0.8</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row>
    <row r="59" spans="1:30" ht="15.75" customHeight="1">
      <c r="A59" s="287"/>
      <c r="B59" s="41"/>
      <c r="C59" s="44">
        <v>2026</v>
      </c>
      <c r="D59" s="45">
        <v>46023</v>
      </c>
      <c r="E59" s="373">
        <v>46386</v>
      </c>
      <c r="F59" s="648"/>
      <c r="G59" s="46">
        <v>0.4</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row>
    <row r="60" spans="1:30" ht="15.75" customHeight="1">
      <c r="A60" s="287"/>
      <c r="B60" s="41"/>
      <c r="C60" s="44">
        <v>2027</v>
      </c>
      <c r="D60" s="45">
        <v>46388</v>
      </c>
      <c r="E60" s="373">
        <v>46751</v>
      </c>
      <c r="F60" s="648"/>
      <c r="G60" s="46">
        <v>0.3</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row>
    <row r="61" spans="1:30"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row>
    <row r="62" spans="1:30"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row>
    <row r="63" spans="1:30"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row>
    <row r="64" spans="1:30"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row>
    <row r="65" spans="1:30"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row>
    <row r="66" spans="1:30"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row>
    <row r="67" spans="1:30"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row>
    <row r="68" spans="1:30"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row>
    <row r="69" spans="1:30"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row>
    <row r="70" spans="1:30"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row>
    <row r="71" spans="1:30"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row>
    <row r="72" spans="1:30"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row>
    <row r="73" spans="1:30"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row>
    <row r="74" spans="1:30"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row>
    <row r="75" spans="1:30"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row>
    <row r="76" spans="1:30"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row>
    <row r="77" spans="1:30"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row>
    <row r="78" spans="1:30"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row>
    <row r="79" spans="1:30"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row>
    <row r="80" spans="1:30"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row>
    <row r="81" spans="1:30"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row>
    <row r="82" spans="1:30"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row>
    <row r="83" spans="1:30"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c r="AE2" s="260"/>
      <c r="AF2" s="260"/>
      <c r="AG2" s="260"/>
    </row>
    <row r="3" spans="1:33"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c r="AE3" s="260"/>
      <c r="AF3" s="260"/>
      <c r="AG3" s="260"/>
    </row>
    <row r="4" spans="1:33"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c r="AE4" s="260"/>
      <c r="AF4" s="260"/>
      <c r="AG4" s="260"/>
    </row>
    <row r="5" spans="1:33"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c r="AE5" s="260"/>
      <c r="AF5" s="260"/>
      <c r="AG5" s="260"/>
    </row>
    <row r="6" spans="1:33"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c r="AE6" s="260"/>
      <c r="AF6" s="260"/>
      <c r="AG6" s="260"/>
    </row>
    <row r="7" spans="1:33"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c r="AE7" s="260"/>
      <c r="AF7" s="641" t="s">
        <v>542</v>
      </c>
      <c r="AG7" s="657"/>
    </row>
    <row r="8" spans="1:33"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c r="AE8" s="260"/>
      <c r="AF8" s="260"/>
      <c r="AG8" s="260"/>
    </row>
    <row r="9" spans="1:33"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c r="AE9" s="260"/>
      <c r="AF9" s="260"/>
      <c r="AG9" s="260"/>
    </row>
    <row r="10" spans="1:33" ht="30" customHeight="1">
      <c r="A10" s="260"/>
      <c r="B10" s="31"/>
      <c r="C10" s="386" t="s">
        <v>123</v>
      </c>
      <c r="D10" s="657"/>
      <c r="E10" s="363" t="s">
        <v>573</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c r="AE10" s="260"/>
      <c r="AF10" s="52" t="s">
        <v>543</v>
      </c>
      <c r="AG10" s="52" t="s">
        <v>544</v>
      </c>
    </row>
    <row r="11" spans="1:33"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c r="AE11" s="260"/>
      <c r="AF11" s="37" t="s">
        <v>574</v>
      </c>
      <c r="AG11" s="37">
        <v>25</v>
      </c>
    </row>
    <row r="12" spans="1:33" ht="29.25" customHeight="1">
      <c r="A12" s="260"/>
      <c r="B12" s="31"/>
      <c r="C12" s="389" t="s">
        <v>125</v>
      </c>
      <c r="D12" s="662"/>
      <c r="E12" s="388" t="s">
        <v>575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c r="AE12" s="260"/>
      <c r="AF12" s="37" t="s">
        <v>576</v>
      </c>
      <c r="AG12" s="37">
        <v>12</v>
      </c>
    </row>
    <row r="13" spans="1:33"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c r="AE13" s="260"/>
      <c r="AF13" s="37" t="s">
        <v>577</v>
      </c>
      <c r="AG13" s="37">
        <v>12</v>
      </c>
    </row>
    <row r="14" spans="1:33" ht="15" customHeight="1">
      <c r="A14" s="260"/>
      <c r="B14" s="31"/>
      <c r="C14" s="386" t="s">
        <v>565</v>
      </c>
      <c r="D14" s="657"/>
      <c r="E14" s="383" t="s">
        <v>578</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c r="AE14" s="260"/>
      <c r="AF14" s="37" t="s">
        <v>579</v>
      </c>
      <c r="AG14" s="37">
        <v>25</v>
      </c>
    </row>
    <row r="15" spans="1:33"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c r="AE15" s="260"/>
      <c r="AF15" s="37" t="s">
        <v>580</v>
      </c>
      <c r="AG15" s="37">
        <v>12</v>
      </c>
    </row>
    <row r="16" spans="1:33"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c r="AE16" s="260"/>
      <c r="AF16" s="37" t="s">
        <v>581</v>
      </c>
      <c r="AG16" s="37">
        <v>28</v>
      </c>
    </row>
    <row r="17" spans="1:33" ht="15" customHeight="1">
      <c r="A17" s="260"/>
      <c r="B17" s="31"/>
      <c r="C17" s="386" t="s">
        <v>567</v>
      </c>
      <c r="D17" s="657"/>
      <c r="E17" s="643" t="s">
        <v>582</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c r="AE17" s="260"/>
      <c r="AF17" s="37" t="s">
        <v>583</v>
      </c>
      <c r="AG17" s="37">
        <v>100</v>
      </c>
    </row>
    <row r="18" spans="1:33"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c r="AE18" s="260"/>
      <c r="AF18" s="37" t="s">
        <v>584</v>
      </c>
      <c r="AG18" s="37">
        <v>34</v>
      </c>
    </row>
    <row r="19" spans="1:33"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c r="AE19" s="260"/>
      <c r="AF19" s="37" t="s">
        <v>585</v>
      </c>
      <c r="AG19" s="37">
        <v>100</v>
      </c>
    </row>
    <row r="20" spans="1:33"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c r="AE20" s="260"/>
      <c r="AF20" s="37" t="s">
        <v>586</v>
      </c>
      <c r="AG20" s="37">
        <v>38</v>
      </c>
    </row>
    <row r="21" spans="1:33"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c r="AE21" s="260"/>
      <c r="AF21" s="37" t="s">
        <v>587</v>
      </c>
      <c r="AG21" s="37">
        <v>100</v>
      </c>
    </row>
    <row r="22" spans="1:33" ht="29.25" customHeight="1">
      <c r="A22" s="260"/>
      <c r="B22" s="31"/>
      <c r="C22" s="363" t="s">
        <v>588</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c r="AE22" s="260"/>
      <c r="AF22" s="37" t="s">
        <v>589</v>
      </c>
      <c r="AG22" s="37">
        <v>15</v>
      </c>
    </row>
    <row r="23" spans="1:33"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c r="AE23" s="260"/>
      <c r="AF23" s="260"/>
      <c r="AG23" s="260"/>
    </row>
    <row r="24" spans="1:33"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c r="AE24" s="260"/>
      <c r="AF24" s="260"/>
      <c r="AG24" s="260"/>
    </row>
    <row r="25" spans="1:33" ht="15" customHeight="1">
      <c r="A25" s="260"/>
      <c r="B25" s="31"/>
      <c r="C25" s="644" t="s">
        <v>590</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c r="AE25" s="260"/>
      <c r="AF25" s="295">
        <f>+((AG11/AG12)*AG13)+((AG14/AG15)*AG13)+(((((AG16/100)*AG17)+((AG18/100)*AG19)+((AG20/100)*AG21))*AG22)/100)</f>
        <v>65</v>
      </c>
      <c r="AG25" s="260"/>
    </row>
    <row r="26" spans="1:33"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c r="AE26" s="260"/>
      <c r="AF26" s="296"/>
      <c r="AG26" s="260"/>
    </row>
    <row r="27" spans="1:33"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c r="AE27" s="260"/>
      <c r="AF27" s="260"/>
      <c r="AG27" s="260"/>
    </row>
    <row r="28" spans="1:33"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c r="AE28" s="260"/>
      <c r="AF28" s="260"/>
      <c r="AG28" s="260"/>
    </row>
    <row r="29" spans="1:33"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c r="AE29" s="260"/>
      <c r="AF29" s="260"/>
      <c r="AG29" s="260"/>
    </row>
    <row r="30" spans="1:33"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21</v>
      </c>
      <c r="X30" s="661"/>
      <c r="Y30" s="661"/>
      <c r="Z30" s="661"/>
      <c r="AA30" s="648"/>
      <c r="AB30" s="268"/>
      <c r="AC30" s="260"/>
      <c r="AD30" s="260"/>
      <c r="AE30" s="260"/>
      <c r="AF30" s="260"/>
      <c r="AG30" s="260"/>
    </row>
    <row r="31" spans="1:33"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c r="AE31" s="260"/>
      <c r="AF31" s="260"/>
      <c r="AG31" s="260"/>
    </row>
    <row r="32" spans="1:33"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c r="AE32" s="260"/>
      <c r="AF32" s="260"/>
      <c r="AG32" s="260"/>
    </row>
    <row r="33" spans="1:33" ht="39.75" customHeight="1">
      <c r="A33" s="260"/>
      <c r="B33" s="31"/>
      <c r="C33" s="642" t="s">
        <v>591</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c r="AE33" s="260"/>
      <c r="AF33" s="260"/>
      <c r="AG33" s="260"/>
    </row>
    <row r="34" spans="1:33"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c r="AE34" s="260"/>
      <c r="AF34" s="260"/>
      <c r="AG34" s="260"/>
    </row>
    <row r="35" spans="1:33"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c r="AE35" s="260"/>
      <c r="AF35" s="260"/>
      <c r="AG35" s="260"/>
    </row>
    <row r="36" spans="1:33" ht="29.25" customHeight="1">
      <c r="A36" s="260"/>
      <c r="B36" s="31"/>
      <c r="C36" s="390" t="s">
        <v>538</v>
      </c>
      <c r="D36" s="661"/>
      <c r="E36" s="661"/>
      <c r="F36" s="661"/>
      <c r="G36" s="661"/>
      <c r="H36" s="661"/>
      <c r="I36" s="661"/>
      <c r="J36" s="661"/>
      <c r="K36" s="648"/>
      <c r="L36" s="270"/>
      <c r="M36" s="390"/>
      <c r="N36" s="661"/>
      <c r="O36" s="661"/>
      <c r="P36" s="661"/>
      <c r="Q36" s="661"/>
      <c r="R36" s="661"/>
      <c r="S36" s="661"/>
      <c r="T36" s="661"/>
      <c r="U36" s="661"/>
      <c r="V36" s="661"/>
      <c r="W36" s="661"/>
      <c r="X36" s="661"/>
      <c r="Y36" s="661"/>
      <c r="Z36" s="661"/>
      <c r="AA36" s="648"/>
      <c r="AB36" s="276"/>
      <c r="AC36" s="260"/>
      <c r="AD36" s="260"/>
      <c r="AE36" s="260"/>
      <c r="AF36" s="260"/>
      <c r="AG36" s="260"/>
    </row>
    <row r="37" spans="1:33"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c r="AE37" s="260"/>
      <c r="AF37" s="260"/>
      <c r="AG37" s="260"/>
    </row>
    <row r="38" spans="1:33"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c r="AE38" s="260"/>
      <c r="AF38" s="260"/>
      <c r="AG38" s="260"/>
    </row>
    <row r="39" spans="1:33" ht="90" customHeight="1">
      <c r="A39" s="260"/>
      <c r="B39" s="31"/>
      <c r="C39" s="391" t="s">
        <v>539</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c r="AE39" s="260"/>
      <c r="AF39" s="260"/>
      <c r="AG39" s="260"/>
    </row>
    <row r="40" spans="1:33"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c r="AE40" s="260"/>
      <c r="AF40" s="260"/>
      <c r="AG40" s="260"/>
    </row>
    <row r="41" spans="1:33" ht="15.75" customHeight="1">
      <c r="A41" s="260"/>
      <c r="B41" s="31"/>
      <c r="C41" s="378" t="s">
        <v>139</v>
      </c>
      <c r="D41" s="657"/>
      <c r="E41" s="273"/>
      <c r="F41" s="363" t="s">
        <v>34</v>
      </c>
      <c r="G41" s="648"/>
      <c r="H41" s="273"/>
      <c r="I41" s="260"/>
      <c r="J41" s="280" t="s">
        <v>140</v>
      </c>
      <c r="K41" s="363">
        <v>2</v>
      </c>
      <c r="L41" s="661"/>
      <c r="M41" s="661"/>
      <c r="N41" s="648"/>
      <c r="O41" s="273"/>
      <c r="P41" s="273"/>
      <c r="Q41" s="264" t="s">
        <v>141</v>
      </c>
      <c r="R41" s="260"/>
      <c r="S41" s="273"/>
      <c r="T41" s="273"/>
      <c r="U41" s="273"/>
      <c r="V41" s="273"/>
      <c r="W41" s="363" t="s">
        <v>20</v>
      </c>
      <c r="X41" s="661"/>
      <c r="Y41" s="661"/>
      <c r="Z41" s="661"/>
      <c r="AA41" s="648"/>
      <c r="AB41" s="272"/>
      <c r="AC41" s="260"/>
      <c r="AD41" s="260"/>
      <c r="AE41" s="260"/>
      <c r="AF41" s="260"/>
      <c r="AG41" s="260"/>
    </row>
    <row r="42" spans="1:33"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c r="AE42" s="260"/>
      <c r="AF42" s="260"/>
      <c r="AG42" s="260"/>
    </row>
    <row r="43" spans="1:33" ht="32.25" customHeight="1">
      <c r="A43" s="260"/>
      <c r="B43" s="31"/>
      <c r="C43" s="260"/>
      <c r="D43" s="280" t="s">
        <v>142</v>
      </c>
      <c r="E43" s="273"/>
      <c r="F43" s="391"/>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c r="AE43" s="260"/>
      <c r="AF43" s="260"/>
      <c r="AG43" s="260"/>
    </row>
    <row r="44" spans="1:33"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c r="AE44" s="260"/>
      <c r="AF44" s="260"/>
      <c r="AG44" s="260"/>
    </row>
    <row r="45" spans="1:33"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c r="AE45" s="260"/>
      <c r="AF45" s="260"/>
      <c r="AG45" s="260"/>
    </row>
    <row r="46" spans="1:33"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c r="AE46" s="260"/>
      <c r="AF46" s="260"/>
      <c r="AG46" s="260"/>
    </row>
    <row r="47" spans="1:33"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c r="AE47" s="260"/>
      <c r="AF47" s="260"/>
      <c r="AG47" s="260"/>
    </row>
    <row r="48" spans="1:33"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c r="AE48" s="260"/>
      <c r="AF48" s="260"/>
      <c r="AG48" s="260"/>
    </row>
    <row r="49" spans="1:33"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c r="AE49" s="260"/>
      <c r="AF49" s="260"/>
      <c r="AG49" s="260"/>
    </row>
    <row r="50" spans="1:33"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c r="AE50" s="260"/>
      <c r="AF50" s="260"/>
      <c r="AG50" s="260"/>
    </row>
    <row r="51" spans="1:33"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c r="AE51" s="260"/>
      <c r="AF51" s="260"/>
      <c r="AG51" s="260"/>
    </row>
    <row r="52" spans="1:33"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c r="AE52" s="260"/>
      <c r="AF52" s="260"/>
      <c r="AG52" s="260"/>
    </row>
    <row r="53" spans="1:33"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c r="AE53" s="283"/>
      <c r="AF53" s="283"/>
      <c r="AG53" s="283"/>
    </row>
    <row r="54" spans="1:33"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c r="AE54" s="260"/>
      <c r="AF54" s="260"/>
      <c r="AG54" s="260"/>
    </row>
    <row r="55" spans="1:33"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c r="AE55" s="287"/>
      <c r="AF55" s="287"/>
      <c r="AG55" s="287"/>
    </row>
    <row r="56" spans="1:33"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c r="AE56" s="287"/>
      <c r="AF56" s="287"/>
      <c r="AG56" s="287"/>
    </row>
    <row r="57" spans="1:33" ht="15.75" customHeight="1">
      <c r="A57" s="287"/>
      <c r="B57" s="41"/>
      <c r="C57" s="44">
        <v>2024</v>
      </c>
      <c r="D57" s="45">
        <v>45474</v>
      </c>
      <c r="E57" s="373">
        <v>45656</v>
      </c>
      <c r="F57" s="648"/>
      <c r="G57" s="46">
        <v>0.65</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c r="AE57" s="287"/>
      <c r="AF57" s="287"/>
      <c r="AG57" s="287"/>
    </row>
    <row r="58" spans="1:33" ht="15.75" customHeight="1">
      <c r="A58" s="287"/>
      <c r="B58" s="41"/>
      <c r="C58" s="44">
        <v>2025</v>
      </c>
      <c r="D58" s="45">
        <v>45658</v>
      </c>
      <c r="E58" s="373">
        <v>46021</v>
      </c>
      <c r="F58" s="648"/>
      <c r="G58" s="46">
        <v>0.85</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c r="AE58" s="287"/>
      <c r="AF58" s="287"/>
      <c r="AG58" s="287"/>
    </row>
    <row r="59" spans="1:33" ht="15.75" customHeight="1">
      <c r="A59" s="287"/>
      <c r="B59" s="41"/>
      <c r="C59" s="44">
        <v>2026</v>
      </c>
      <c r="D59" s="45">
        <v>46023</v>
      </c>
      <c r="E59" s="373">
        <v>46386</v>
      </c>
      <c r="F59" s="648"/>
      <c r="G59" s="46">
        <v>0.85</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c r="AE59" s="287"/>
      <c r="AF59" s="287"/>
      <c r="AG59" s="287"/>
    </row>
    <row r="60" spans="1:33" ht="15.75" customHeight="1">
      <c r="A60" s="287"/>
      <c r="B60" s="41"/>
      <c r="C60" s="44">
        <v>2027</v>
      </c>
      <c r="D60" s="45">
        <v>46388</v>
      </c>
      <c r="E60" s="373">
        <v>46751</v>
      </c>
      <c r="F60" s="648"/>
      <c r="G60" s="46">
        <v>0.65</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c r="AE60" s="287"/>
      <c r="AF60" s="287"/>
      <c r="AG60" s="287"/>
    </row>
    <row r="61" spans="1:33"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c r="AE61" s="287"/>
      <c r="AF61" s="287"/>
      <c r="AG61" s="287"/>
    </row>
    <row r="62" spans="1:33"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c r="AE62" s="260"/>
      <c r="AF62" s="260"/>
      <c r="AG62" s="260"/>
    </row>
    <row r="63" spans="1:33"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c r="AE63" s="260"/>
      <c r="AF63" s="260"/>
      <c r="AG63" s="260"/>
    </row>
    <row r="64" spans="1:33"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c r="AE64" s="260"/>
      <c r="AF64" s="260"/>
      <c r="AG64" s="260"/>
    </row>
    <row r="65" spans="1:33"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c r="AE65" s="260"/>
      <c r="AF65" s="260"/>
      <c r="AG65" s="260"/>
    </row>
    <row r="66" spans="1:33"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c r="AE66" s="260"/>
      <c r="AF66" s="260"/>
      <c r="AG66" s="260"/>
    </row>
    <row r="67" spans="1:33"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c r="AE67" s="260"/>
      <c r="AF67" s="260"/>
      <c r="AG67" s="260"/>
    </row>
    <row r="68" spans="1:33"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c r="AE68" s="260"/>
      <c r="AF68" s="260"/>
      <c r="AG68" s="260"/>
    </row>
    <row r="69" spans="1:33"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c r="AE69" s="260"/>
      <c r="AF69" s="260"/>
      <c r="AG69" s="260"/>
    </row>
    <row r="70" spans="1:33"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c r="AE70" s="260"/>
      <c r="AF70" s="260"/>
      <c r="AG70" s="260"/>
    </row>
    <row r="71" spans="1:33"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c r="AE71" s="260"/>
      <c r="AF71" s="260"/>
      <c r="AG71" s="260"/>
    </row>
    <row r="72" spans="1:33"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c r="AE72" s="260"/>
      <c r="AF72" s="260"/>
      <c r="AG72" s="260"/>
    </row>
    <row r="73" spans="1:33"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c r="AE73" s="260"/>
      <c r="AF73" s="260"/>
      <c r="AG73" s="260"/>
    </row>
    <row r="74" spans="1:33"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c r="AE74" s="260"/>
      <c r="AF74" s="260"/>
      <c r="AG74" s="260"/>
    </row>
    <row r="75" spans="1:33"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c r="AE75" s="260"/>
      <c r="AF75" s="260"/>
      <c r="AG75" s="260"/>
    </row>
    <row r="76" spans="1:33"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c r="AE76" s="260"/>
      <c r="AF76" s="260"/>
      <c r="AG76" s="260"/>
    </row>
    <row r="77" spans="1:33"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c r="AE77" s="260"/>
      <c r="AF77" s="260"/>
      <c r="AG77" s="260"/>
    </row>
    <row r="78" spans="1:33"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c r="AE78" s="260"/>
      <c r="AF78" s="260"/>
      <c r="AG78" s="260"/>
    </row>
    <row r="79" spans="1:33"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c r="AE79" s="260"/>
      <c r="AF79" s="260"/>
      <c r="AG79" s="260"/>
    </row>
    <row r="80" spans="1:33"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c r="AE80" s="260"/>
      <c r="AF80" s="260"/>
      <c r="AG80" s="260"/>
    </row>
    <row r="81" spans="1:33"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c r="AE81" s="260"/>
      <c r="AF81" s="260"/>
      <c r="AG81" s="260"/>
    </row>
    <row r="82" spans="1:33"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c r="AE82" s="260"/>
      <c r="AF82" s="260"/>
      <c r="AG82" s="260"/>
    </row>
    <row r="83" spans="1:33"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c r="AE83" s="260"/>
      <c r="AF83" s="260"/>
      <c r="AG83" s="260"/>
    </row>
    <row r="84" spans="1:33"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row>
    <row r="85" spans="1:33"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row>
    <row r="86" spans="1:33"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row>
    <row r="87" spans="1:33"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row>
    <row r="88" spans="1:33"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row>
    <row r="89" spans="1:33"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row>
    <row r="90" spans="1:33"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row>
    <row r="91" spans="1:33"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row>
    <row r="92" spans="1:33"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row>
    <row r="93" spans="1:33"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1:33"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1:33"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1:33"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row>
    <row r="97" spans="1:33"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row>
    <row r="98" spans="1:33"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row>
    <row r="99" spans="1:33"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row>
    <row r="100" spans="1:33"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row>
    <row r="101" spans="1:33"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1:33"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row>
    <row r="103" spans="1:33"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row>
    <row r="104" spans="1:33"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row>
    <row r="105" spans="1:33"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row>
    <row r="106" spans="1:33"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row>
    <row r="107" spans="1:33"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row>
    <row r="108" spans="1:33"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row>
    <row r="109" spans="1:33"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row>
    <row r="110" spans="1:33"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row>
    <row r="111" spans="1:33"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1:33"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1:33"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row>
    <row r="114" spans="1:33"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row>
    <row r="115" spans="1:33"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row>
    <row r="116" spans="1:33"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row>
    <row r="117" spans="1:33"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row>
    <row r="118" spans="1:33"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row>
    <row r="119" spans="1:33"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row>
    <row r="120" spans="1:33"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row>
    <row r="121" spans="1:33"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row>
    <row r="122" spans="1:33"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row>
    <row r="123" spans="1:33"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row>
    <row r="124" spans="1:33"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row>
    <row r="125" spans="1:33"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row>
    <row r="126" spans="1:33"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row>
    <row r="127" spans="1:33"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row>
    <row r="128" spans="1:33"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row>
    <row r="129" spans="1:33"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row>
    <row r="130" spans="1:33"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row>
    <row r="131" spans="1:33"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row>
    <row r="132" spans="1:33"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row>
    <row r="133" spans="1:33"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row>
    <row r="134" spans="1:33"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row>
    <row r="135" spans="1:33"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row>
    <row r="136" spans="1:33"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row>
    <row r="137" spans="1:33"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row>
    <row r="138" spans="1:33"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row>
    <row r="139" spans="1:33"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row>
    <row r="140" spans="1:33"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row>
    <row r="141" spans="1:33"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row>
    <row r="142" spans="1:33"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row>
    <row r="143" spans="1:33"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row>
    <row r="144" spans="1:33"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row>
    <row r="145" spans="1:33"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row>
    <row r="146" spans="1:33"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row>
    <row r="147" spans="1:33"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row>
    <row r="148" spans="1:33"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row>
    <row r="149" spans="1:33"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row>
    <row r="150" spans="1:33"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row>
    <row r="151" spans="1:33"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row>
    <row r="152" spans="1:33"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row>
    <row r="153" spans="1:33"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row>
    <row r="154" spans="1:33"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row>
    <row r="155" spans="1:33"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row>
    <row r="156" spans="1:33"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row>
    <row r="157" spans="1:33"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row>
    <row r="158" spans="1:33"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row>
    <row r="159" spans="1:33"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row>
    <row r="160" spans="1:33"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row>
    <row r="161" spans="1:33"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row>
    <row r="162" spans="1:33"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row>
    <row r="163" spans="1:33"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row>
    <row r="164" spans="1:33"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row>
    <row r="165" spans="1:33"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row>
    <row r="166" spans="1:33"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row>
    <row r="167" spans="1:33"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row>
    <row r="168" spans="1:33"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row>
    <row r="169" spans="1:33"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row>
    <row r="170" spans="1:33"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row>
    <row r="171" spans="1:33"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row>
    <row r="172" spans="1:33"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row>
    <row r="173" spans="1:33"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row>
    <row r="174" spans="1:33"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row>
    <row r="175" spans="1:33"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row>
    <row r="176" spans="1:33"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row>
    <row r="177" spans="1:33"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row>
    <row r="178" spans="1:33"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row>
    <row r="179" spans="1:33"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row>
    <row r="180" spans="1:33"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row>
    <row r="181" spans="1:33"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row>
    <row r="182" spans="1:33"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row>
    <row r="183" spans="1:33"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row>
    <row r="184" spans="1:33"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row>
    <row r="185" spans="1:33"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row>
    <row r="186" spans="1:33"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row>
    <row r="187" spans="1:33"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row>
    <row r="188" spans="1:33"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row>
    <row r="189" spans="1:33"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row>
    <row r="190" spans="1:33"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row>
    <row r="191" spans="1:33"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row>
    <row r="192" spans="1:33"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row>
    <row r="193" spans="1:33"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row>
    <row r="194" spans="1:33"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row>
    <row r="195" spans="1:33"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row>
    <row r="196" spans="1:33"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row>
    <row r="197" spans="1:33"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row>
    <row r="198" spans="1:33"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row>
    <row r="199" spans="1:33"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row>
    <row r="200" spans="1:33"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row>
    <row r="201" spans="1:33"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row>
    <row r="202" spans="1:33"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row>
    <row r="203" spans="1:33"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row>
    <row r="204" spans="1:33"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row>
    <row r="205" spans="1:33"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row>
    <row r="206" spans="1:33"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row>
    <row r="207" spans="1:33"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row>
    <row r="208" spans="1:33"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row>
    <row r="209" spans="1:33"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row>
    <row r="210" spans="1:33"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row>
    <row r="211" spans="1:33"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row>
    <row r="212" spans="1:33"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row>
    <row r="213" spans="1:33"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row>
    <row r="214" spans="1:33"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row>
    <row r="215" spans="1:33"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row>
    <row r="216" spans="1:33"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row>
    <row r="217" spans="1:33"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row>
    <row r="218" spans="1:33"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row>
    <row r="219" spans="1:33"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row>
    <row r="220" spans="1:33"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row>
    <row r="221" spans="1:33"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row>
    <row r="222" spans="1:33"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row>
    <row r="223" spans="1:33"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row>
    <row r="224" spans="1:33"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row>
    <row r="225" spans="1:33"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row>
    <row r="226" spans="1:33"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row>
    <row r="227" spans="1:33"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row>
    <row r="228" spans="1:33"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row>
    <row r="229" spans="1:33"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row>
    <row r="230" spans="1:33"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row>
    <row r="231" spans="1:33"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row>
    <row r="232" spans="1:33"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row>
    <row r="233" spans="1:33"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row>
    <row r="234" spans="1:33"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row>
    <row r="235" spans="1:33"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row>
    <row r="236" spans="1:33"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row>
    <row r="237" spans="1:33"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row>
    <row r="238" spans="1:33"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row>
    <row r="239" spans="1:33"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row>
    <row r="240" spans="1:33"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row>
    <row r="241" spans="1:33"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row>
    <row r="242" spans="1:33"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row>
    <row r="243" spans="1:33"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row>
    <row r="244" spans="1:33"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row>
    <row r="245" spans="1:33"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row>
    <row r="246" spans="1:33"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row>
    <row r="247" spans="1:33"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row>
    <row r="248" spans="1:33"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row>
    <row r="249" spans="1:33"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row>
    <row r="250" spans="1:33"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row>
    <row r="251" spans="1:33"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row>
    <row r="252" spans="1:33"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row>
    <row r="253" spans="1:33"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row>
    <row r="254" spans="1:33"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row>
    <row r="255" spans="1:33"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row>
    <row r="256" spans="1:33"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row>
    <row r="257" spans="1:33"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row>
    <row r="258" spans="1:33"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row>
    <row r="259" spans="1:33"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row>
    <row r="260" spans="1:33"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row>
    <row r="261" spans="1:33"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row>
    <row r="262" spans="1:33"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row>
    <row r="263" spans="1:33"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row>
    <row r="264" spans="1:33"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row>
    <row r="265" spans="1:33"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row>
    <row r="266" spans="1:33"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row>
    <row r="267" spans="1:33"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row>
    <row r="268" spans="1:33"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row>
    <row r="269" spans="1:33"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row>
    <row r="270" spans="1:33"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row>
    <row r="271" spans="1:33"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row>
    <row r="272" spans="1:33"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row>
    <row r="273" spans="1:33"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row>
    <row r="274" spans="1:33"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row>
    <row r="275" spans="1:33"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row>
    <row r="276" spans="1:33"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row>
    <row r="277" spans="1:33"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row>
    <row r="278" spans="1:33"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row>
    <row r="279" spans="1:33"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row>
    <row r="280" spans="1:33"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row>
    <row r="281" spans="1:33"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row>
    <row r="282" spans="1:33"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row>
    <row r="283" spans="1:33"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row>
    <row r="284" spans="1:33"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row>
    <row r="285" spans="1:33"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row>
    <row r="286" spans="1:33"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row>
    <row r="287" spans="1:33"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row>
    <row r="288" spans="1:33"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row>
    <row r="289" spans="1:33"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row>
    <row r="290" spans="1:33"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row>
    <row r="291" spans="1:33"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row>
    <row r="292" spans="1:33"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row>
    <row r="293" spans="1:33"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row>
    <row r="294" spans="1:33"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row>
    <row r="295" spans="1:33"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row>
    <row r="296" spans="1:33"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row>
    <row r="297" spans="1:33"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row>
    <row r="298" spans="1:33"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row>
    <row r="299" spans="1:33"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row>
    <row r="300" spans="1:33"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row>
    <row r="301" spans="1:33"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row>
    <row r="302" spans="1:33"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row>
    <row r="303" spans="1:33"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row>
    <row r="304" spans="1:33"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row>
    <row r="305" spans="1:33"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row>
    <row r="306" spans="1:33"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row>
    <row r="307" spans="1:33"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row>
    <row r="308" spans="1:33"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row>
    <row r="309" spans="1:33"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row>
    <row r="310" spans="1:33"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row>
    <row r="311" spans="1:33"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row>
    <row r="312" spans="1:33"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row>
    <row r="313" spans="1:33"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row>
    <row r="314" spans="1:33"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row>
    <row r="315" spans="1:33"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row>
    <row r="316" spans="1:33"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row>
    <row r="317" spans="1:33"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row>
    <row r="318" spans="1:33"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row>
    <row r="319" spans="1:33"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row>
    <row r="320" spans="1:33"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row>
    <row r="321" spans="1:33"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row>
    <row r="322" spans="1:33"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row>
    <row r="323" spans="1:33"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row>
    <row r="324" spans="1:33"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row>
    <row r="325" spans="1:33"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row>
    <row r="326" spans="1:33"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row>
    <row r="327" spans="1:33"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row>
    <row r="328" spans="1:33"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row>
    <row r="329" spans="1:33"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row>
    <row r="330" spans="1:33"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row>
    <row r="331" spans="1:33"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row>
    <row r="332" spans="1:33"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row>
    <row r="333" spans="1:33"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row>
    <row r="334" spans="1:33"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row>
    <row r="335" spans="1:33"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row>
    <row r="336" spans="1:33"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row>
    <row r="337" spans="1:33"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row>
    <row r="338" spans="1:33"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row>
    <row r="339" spans="1:33"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row>
    <row r="340" spans="1:33"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row>
    <row r="341" spans="1:33"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row>
    <row r="342" spans="1:33"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row>
    <row r="343" spans="1:33"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row>
    <row r="344" spans="1:33"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row>
    <row r="345" spans="1:33"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row>
    <row r="346" spans="1:33"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row>
    <row r="347" spans="1:33"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row>
    <row r="348" spans="1:33"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row>
    <row r="349" spans="1:33"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row>
    <row r="350" spans="1:33"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row>
    <row r="351" spans="1:33"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row>
    <row r="352" spans="1:33"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row>
    <row r="353" spans="1:33"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row>
    <row r="354" spans="1:33"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row>
    <row r="355" spans="1:33"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row>
    <row r="356" spans="1:33"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row>
    <row r="357" spans="1:33"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row>
    <row r="358" spans="1:33"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row>
    <row r="359" spans="1:33"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row>
    <row r="360" spans="1:33"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row>
    <row r="361" spans="1:33"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row>
    <row r="362" spans="1:33"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row>
    <row r="363" spans="1:33"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row>
    <row r="364" spans="1:33"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row>
    <row r="365" spans="1:33"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row>
    <row r="366" spans="1:33"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row>
    <row r="367" spans="1:33"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row>
    <row r="368" spans="1:33"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row>
    <row r="369" spans="1:33"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row>
    <row r="370" spans="1:33"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row>
    <row r="371" spans="1:33"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row>
    <row r="372" spans="1:33"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row>
    <row r="373" spans="1:33"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row>
    <row r="374" spans="1:33"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row>
    <row r="375" spans="1:33"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row>
    <row r="376" spans="1:33"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row>
    <row r="377" spans="1:33"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row>
    <row r="378" spans="1:33"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row>
    <row r="379" spans="1:33"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row>
    <row r="380" spans="1:33"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row>
    <row r="381" spans="1:33"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row>
    <row r="382" spans="1:33"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row>
    <row r="383" spans="1:33"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row>
    <row r="384" spans="1:33"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row>
    <row r="385" spans="1:33"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row>
    <row r="386" spans="1:33"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row>
    <row r="387" spans="1:33"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row>
    <row r="388" spans="1:33"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row>
    <row r="389" spans="1:33"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row>
    <row r="390" spans="1:33"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row>
    <row r="391" spans="1:33"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row>
    <row r="392" spans="1:33"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row>
    <row r="393" spans="1:33"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row>
    <row r="394" spans="1:33"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row>
    <row r="395" spans="1:33"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row>
    <row r="396" spans="1:33"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row>
    <row r="397" spans="1:33"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row>
    <row r="398" spans="1:33"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row>
    <row r="399" spans="1:33"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row>
    <row r="400" spans="1:33"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row>
    <row r="401" spans="1:33"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row>
    <row r="402" spans="1:33"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row>
    <row r="403" spans="1:33"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row>
    <row r="404" spans="1:33"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row>
    <row r="405" spans="1:33"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row>
    <row r="406" spans="1:33"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row>
    <row r="407" spans="1:33"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row>
    <row r="408" spans="1:33"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row>
    <row r="409" spans="1:33"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row>
    <row r="410" spans="1:33"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row>
    <row r="411" spans="1:33"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row>
    <row r="412" spans="1:33"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row>
    <row r="413" spans="1:33"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row>
    <row r="414" spans="1:33"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row>
    <row r="415" spans="1:33"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row>
    <row r="416" spans="1:33"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row>
    <row r="417" spans="1:33"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row>
    <row r="418" spans="1:33"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row>
    <row r="419" spans="1:33"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row>
    <row r="420" spans="1:33"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row>
    <row r="421" spans="1:33"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row>
    <row r="422" spans="1:33"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row>
    <row r="423" spans="1:33"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row>
    <row r="424" spans="1:33"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row>
    <row r="425" spans="1:33"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row>
    <row r="426" spans="1:33"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row>
    <row r="427" spans="1:33"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row>
    <row r="428" spans="1:33"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row>
    <row r="429" spans="1:33"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row>
    <row r="430" spans="1:33"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row>
    <row r="431" spans="1:33"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row>
    <row r="432" spans="1:33"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row>
    <row r="433" spans="1:33"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row>
    <row r="434" spans="1:33"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row>
    <row r="435" spans="1:33"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row>
    <row r="436" spans="1:33"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row>
    <row r="437" spans="1:33"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row>
    <row r="438" spans="1:33"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row>
    <row r="439" spans="1:33"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row>
    <row r="440" spans="1:33"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row>
    <row r="441" spans="1:33"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row>
    <row r="442" spans="1:33"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row>
    <row r="443" spans="1:33"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row>
    <row r="444" spans="1:33"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row>
    <row r="445" spans="1:33"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row>
    <row r="446" spans="1:33"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row>
    <row r="447" spans="1:33"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row>
    <row r="448" spans="1:33"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row>
    <row r="449" spans="1:33"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row>
    <row r="450" spans="1:33"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row>
    <row r="451" spans="1:33"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row>
    <row r="452" spans="1:33"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row>
    <row r="453" spans="1:33"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row>
    <row r="454" spans="1:33"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row>
    <row r="455" spans="1:33"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row>
    <row r="456" spans="1:33"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row>
    <row r="457" spans="1:33"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row>
    <row r="458" spans="1:33"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row>
    <row r="459" spans="1:33"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row>
    <row r="460" spans="1:33"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row>
    <row r="461" spans="1:33"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row>
    <row r="462" spans="1:33"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row>
    <row r="463" spans="1:33"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row>
    <row r="464" spans="1:33"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row>
    <row r="465" spans="1:33"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row>
    <row r="466" spans="1:33"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row>
    <row r="467" spans="1:33"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row>
    <row r="468" spans="1:33"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row>
    <row r="469" spans="1:33"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row>
    <row r="470" spans="1:33"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row>
    <row r="471" spans="1:33"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row>
    <row r="472" spans="1:33"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row>
    <row r="473" spans="1:33"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row>
    <row r="474" spans="1:33"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row>
    <row r="475" spans="1:33"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row>
    <row r="476" spans="1:33"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row>
    <row r="477" spans="1:33"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row>
    <row r="478" spans="1:33"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row>
    <row r="479" spans="1:33"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row>
    <row r="480" spans="1:33"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row>
    <row r="481" spans="1:33"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row>
    <row r="482" spans="1:33"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row>
    <row r="483" spans="1:33"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row>
    <row r="484" spans="1:33"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row>
    <row r="485" spans="1:33"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row>
    <row r="486" spans="1:33"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row>
    <row r="487" spans="1:33"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row>
    <row r="488" spans="1:33"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row>
    <row r="489" spans="1:33"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row>
    <row r="490" spans="1:33"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row>
    <row r="491" spans="1:33"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row>
    <row r="492" spans="1:33"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row>
    <row r="493" spans="1:33"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row>
    <row r="494" spans="1:33"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row>
    <row r="495" spans="1:33"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row>
    <row r="496" spans="1:33"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row>
    <row r="497" spans="1:33"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row>
    <row r="498" spans="1:33"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row>
    <row r="499" spans="1:33"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row>
    <row r="500" spans="1:33"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row>
    <row r="501" spans="1:33"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row>
    <row r="502" spans="1:33"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row>
    <row r="503" spans="1:33"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row>
    <row r="504" spans="1:33"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row>
    <row r="505" spans="1:33"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row>
    <row r="506" spans="1:33"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row>
    <row r="507" spans="1:33"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row>
    <row r="508" spans="1:33"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row>
    <row r="509" spans="1:33"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row>
    <row r="510" spans="1:33"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row>
    <row r="511" spans="1:33"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row>
    <row r="512" spans="1:33"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row>
    <row r="513" spans="1:33"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row>
    <row r="514" spans="1:33"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row>
    <row r="515" spans="1:33"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row>
    <row r="516" spans="1:33"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row>
    <row r="517" spans="1:33"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row>
    <row r="518" spans="1:33"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row>
    <row r="519" spans="1:33"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row>
    <row r="520" spans="1:33"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row>
    <row r="521" spans="1:33"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row>
    <row r="522" spans="1:33"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row>
    <row r="523" spans="1:33"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row>
    <row r="524" spans="1:33"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row>
    <row r="525" spans="1:33"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row>
    <row r="526" spans="1:33"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row>
    <row r="527" spans="1:33"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row>
    <row r="528" spans="1:33"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row>
    <row r="529" spans="1:33"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row>
    <row r="530" spans="1:33"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row>
    <row r="531" spans="1:33"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row>
    <row r="532" spans="1:33"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row>
    <row r="533" spans="1:33"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row>
    <row r="534" spans="1:33"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row>
    <row r="535" spans="1:33"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row>
    <row r="536" spans="1:33"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row>
    <row r="537" spans="1:33"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row>
    <row r="538" spans="1:33"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row>
    <row r="539" spans="1:33"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row>
    <row r="540" spans="1:33"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row>
    <row r="541" spans="1:33"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row>
    <row r="542" spans="1:33"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row>
    <row r="543" spans="1:33"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row>
    <row r="544" spans="1:33"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row>
    <row r="545" spans="1:33"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row>
    <row r="546" spans="1:33"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row>
    <row r="547" spans="1:33"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row>
    <row r="548" spans="1:33"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row>
    <row r="549" spans="1:33"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row>
    <row r="550" spans="1:33"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row>
    <row r="551" spans="1:33"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row>
    <row r="552" spans="1:33"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row>
    <row r="553" spans="1:33"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row>
    <row r="554" spans="1:33"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row>
    <row r="555" spans="1:33"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row>
    <row r="556" spans="1:33"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row>
    <row r="557" spans="1:33"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row>
    <row r="558" spans="1:33"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row>
    <row r="559" spans="1:33"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row>
    <row r="560" spans="1:33"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row>
    <row r="561" spans="1:33"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row>
    <row r="562" spans="1:33"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row>
    <row r="563" spans="1:33"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row>
    <row r="564" spans="1:33"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row>
    <row r="565" spans="1:33"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row>
    <row r="566" spans="1:33"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row>
    <row r="567" spans="1:33"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row>
    <row r="568" spans="1:33"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row>
    <row r="569" spans="1:33"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row>
    <row r="570" spans="1:33"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row>
    <row r="571" spans="1:33"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row>
    <row r="572" spans="1:33"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row>
    <row r="573" spans="1:33"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row>
    <row r="574" spans="1:33"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row>
    <row r="575" spans="1:33"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row>
    <row r="576" spans="1:33"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row>
    <row r="577" spans="1:33"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row>
    <row r="578" spans="1:33"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row>
    <row r="579" spans="1:33"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row>
    <row r="580" spans="1:33"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row>
    <row r="581" spans="1:33"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row>
    <row r="582" spans="1:33"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row>
    <row r="583" spans="1:33"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row>
    <row r="584" spans="1:33"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row>
    <row r="585" spans="1:33"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row>
    <row r="586" spans="1:33"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row>
    <row r="587" spans="1:33"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row>
    <row r="588" spans="1:33"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row>
    <row r="589" spans="1:33"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row>
    <row r="590" spans="1:33"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row>
    <row r="591" spans="1:33"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row>
    <row r="592" spans="1:33"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row>
    <row r="593" spans="1:33"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row>
    <row r="594" spans="1:33"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row>
    <row r="595" spans="1:33"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row>
    <row r="596" spans="1:33"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row>
    <row r="597" spans="1:33"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row>
    <row r="598" spans="1:33"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row>
    <row r="599" spans="1:33"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row>
    <row r="600" spans="1:33"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row>
    <row r="601" spans="1:33"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row>
    <row r="602" spans="1:33"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row>
    <row r="603" spans="1:33"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row>
    <row r="604" spans="1:33"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row>
    <row r="605" spans="1:33"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row>
    <row r="606" spans="1:33"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row>
    <row r="607" spans="1:33"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row>
    <row r="608" spans="1:33"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row>
    <row r="609" spans="1:33"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row>
    <row r="610" spans="1:33"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row>
    <row r="611" spans="1:33"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row>
    <row r="612" spans="1:33"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row>
    <row r="613" spans="1:33"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row>
    <row r="614" spans="1:33"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row>
    <row r="615" spans="1:33"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row>
    <row r="616" spans="1:33"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row>
    <row r="617" spans="1:33"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row>
    <row r="618" spans="1:33"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row>
    <row r="619" spans="1:33"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row>
    <row r="620" spans="1:33"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row>
    <row r="621" spans="1:33"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row>
    <row r="622" spans="1:33"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row>
    <row r="623" spans="1:33"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row>
    <row r="624" spans="1:33"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row>
    <row r="625" spans="1:33"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row>
    <row r="626" spans="1:33"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row>
    <row r="627" spans="1:33"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row>
    <row r="628" spans="1:33"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row>
    <row r="629" spans="1:33"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row>
    <row r="630" spans="1:33"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row>
    <row r="631" spans="1:33"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row>
    <row r="632" spans="1:33"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row>
    <row r="633" spans="1:33"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row>
    <row r="634" spans="1:33"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row>
    <row r="635" spans="1:33"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row>
    <row r="636" spans="1:33"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row>
    <row r="637" spans="1:33"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row>
    <row r="638" spans="1:33"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row>
    <row r="639" spans="1:33"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row>
    <row r="640" spans="1:33"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row>
    <row r="641" spans="1:33"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row>
    <row r="642" spans="1:33"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row>
    <row r="643" spans="1:33"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row>
    <row r="644" spans="1:33"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row>
    <row r="645" spans="1:33"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row>
    <row r="646" spans="1:33"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row>
    <row r="647" spans="1:33"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row>
    <row r="648" spans="1:33"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row>
    <row r="649" spans="1:33"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row>
    <row r="650" spans="1:33"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row>
    <row r="651" spans="1:33"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row>
    <row r="652" spans="1:33"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row>
    <row r="653" spans="1:33"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row>
    <row r="654" spans="1:33"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row>
    <row r="655" spans="1:33"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row>
    <row r="656" spans="1:33"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row>
    <row r="657" spans="1:33"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row>
    <row r="658" spans="1:33"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row>
    <row r="659" spans="1:33"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row>
    <row r="660" spans="1:33"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row>
    <row r="661" spans="1:33"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row>
    <row r="662" spans="1:33"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row>
    <row r="663" spans="1:33"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row>
    <row r="664" spans="1:33"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row>
    <row r="665" spans="1:33"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row>
    <row r="666" spans="1:33"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row>
    <row r="667" spans="1:33"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row>
    <row r="668" spans="1:33"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row>
    <row r="669" spans="1:33"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row>
    <row r="670" spans="1:33"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row>
    <row r="671" spans="1:33"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row>
    <row r="672" spans="1:33"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row>
    <row r="673" spans="1:33"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row>
    <row r="674" spans="1:33"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row>
    <row r="675" spans="1:33"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row>
    <row r="676" spans="1:33"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row>
    <row r="677" spans="1:33"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row>
    <row r="678" spans="1:33"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row>
    <row r="679" spans="1:33"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row>
    <row r="680" spans="1:33"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row>
    <row r="681" spans="1:33"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row>
    <row r="682" spans="1:33"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row>
    <row r="683" spans="1:33"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row>
    <row r="684" spans="1:33"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row>
    <row r="685" spans="1:33"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row>
    <row r="686" spans="1:33"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row>
    <row r="687" spans="1:33"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row>
    <row r="688" spans="1:33"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row>
    <row r="689" spans="1:33"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row>
    <row r="690" spans="1:33"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row>
    <row r="691" spans="1:33"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row>
    <row r="692" spans="1:33"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row>
    <row r="693" spans="1:33"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row>
    <row r="694" spans="1:33"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row>
    <row r="695" spans="1:33"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row>
    <row r="696" spans="1:33"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row>
    <row r="697" spans="1:33"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row>
    <row r="698" spans="1:33"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row>
    <row r="699" spans="1:33"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row>
    <row r="700" spans="1:33"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row>
    <row r="701" spans="1:33"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row>
    <row r="702" spans="1:33"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row>
    <row r="703" spans="1:33"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row>
    <row r="704" spans="1:33"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row>
    <row r="705" spans="1:33"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row>
    <row r="706" spans="1:33"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row>
    <row r="707" spans="1:33"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row>
    <row r="708" spans="1:33"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row>
    <row r="709" spans="1:33"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row>
    <row r="710" spans="1:33"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row>
    <row r="711" spans="1:33"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row>
    <row r="712" spans="1:33"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row>
    <row r="713" spans="1:33"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row>
    <row r="714" spans="1:33"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row>
    <row r="715" spans="1:33"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c r="AE715" s="260"/>
      <c r="AF715" s="260"/>
      <c r="AG715" s="260"/>
    </row>
    <row r="716" spans="1:33"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260"/>
      <c r="AF716" s="260"/>
      <c r="AG716" s="260"/>
    </row>
    <row r="717" spans="1:33"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row>
    <row r="718" spans="1:33"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c r="AE718" s="260"/>
      <c r="AF718" s="260"/>
      <c r="AG718" s="260"/>
    </row>
    <row r="719" spans="1:33"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row>
    <row r="720" spans="1:33"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row>
    <row r="721" spans="1:33"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row>
    <row r="722" spans="1:33"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row>
    <row r="723" spans="1:33"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row>
    <row r="724" spans="1:33"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row>
    <row r="725" spans="1:33"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row>
    <row r="726" spans="1:33"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row>
    <row r="727" spans="1:33"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row>
    <row r="728" spans="1:33"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row>
    <row r="729" spans="1:33"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row>
    <row r="730" spans="1:33"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row>
    <row r="731" spans="1:33"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row>
    <row r="732" spans="1:33"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row>
    <row r="733" spans="1:33"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row>
    <row r="734" spans="1:33"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row>
    <row r="735" spans="1:33"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row>
    <row r="736" spans="1:33"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row>
    <row r="737" spans="1:33"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row>
    <row r="738" spans="1:33"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row>
    <row r="739" spans="1:33"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row>
    <row r="740" spans="1:33"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row>
    <row r="741" spans="1:33"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row>
    <row r="742" spans="1:33"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row>
    <row r="743" spans="1:33"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row>
    <row r="744" spans="1:33"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row>
    <row r="745" spans="1:33"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row>
    <row r="746" spans="1:33"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row>
    <row r="747" spans="1:33"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row>
    <row r="748" spans="1:33"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row>
    <row r="749" spans="1:33"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row>
    <row r="750" spans="1:33"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row>
    <row r="751" spans="1:33"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row>
    <row r="752" spans="1:33"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row>
    <row r="753" spans="1:33"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row>
    <row r="754" spans="1:33"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row>
    <row r="755" spans="1:33"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row>
    <row r="756" spans="1:33"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row>
    <row r="757" spans="1:33"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row>
    <row r="758" spans="1:33"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row>
    <row r="759" spans="1:33"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row>
    <row r="760" spans="1:33"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row>
    <row r="761" spans="1:33"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row>
    <row r="762" spans="1:33"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row>
    <row r="763" spans="1:33"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row>
    <row r="764" spans="1:33"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row>
    <row r="765" spans="1:33"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row>
    <row r="766" spans="1:33"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row>
    <row r="767" spans="1:33"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row>
    <row r="768" spans="1:33"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row>
    <row r="769" spans="1:33"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row>
    <row r="770" spans="1:33"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row>
    <row r="771" spans="1:33"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row>
    <row r="772" spans="1:33"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row>
    <row r="773" spans="1:33"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row>
    <row r="774" spans="1:33"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row>
    <row r="775" spans="1:33"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row>
    <row r="776" spans="1:33"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row>
    <row r="777" spans="1:33"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row>
    <row r="778" spans="1:33"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row>
    <row r="779" spans="1:33"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row>
    <row r="780" spans="1:33"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row>
    <row r="781" spans="1:33"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row>
    <row r="782" spans="1:33"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row>
    <row r="783" spans="1:33"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row>
    <row r="784" spans="1:33"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row>
    <row r="785" spans="1:33"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row>
    <row r="786" spans="1:33"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row>
    <row r="787" spans="1:33"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row>
    <row r="788" spans="1:33"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row>
    <row r="789" spans="1:33"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row>
    <row r="790" spans="1:33"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row>
    <row r="791" spans="1:33"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row>
    <row r="792" spans="1:33"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row>
    <row r="793" spans="1:33"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row>
    <row r="794" spans="1:33"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row>
    <row r="795" spans="1:33"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row>
    <row r="796" spans="1:33"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row>
    <row r="797" spans="1:33"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row>
    <row r="798" spans="1:33"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row>
    <row r="799" spans="1:33"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row>
    <row r="800" spans="1:33"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row>
    <row r="801" spans="1:33"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row>
    <row r="802" spans="1:33"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row>
    <row r="803" spans="1:33"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row>
    <row r="804" spans="1:33"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row>
    <row r="805" spans="1:33"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row>
    <row r="806" spans="1:33"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row>
    <row r="807" spans="1:33"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row>
    <row r="808" spans="1:33"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row>
    <row r="809" spans="1:33"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row>
    <row r="810" spans="1:33"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row>
    <row r="811" spans="1:33"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row>
    <row r="812" spans="1:33"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row>
    <row r="813" spans="1:33"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row>
    <row r="814" spans="1:33"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row>
    <row r="815" spans="1:33"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row>
    <row r="816" spans="1:33"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row>
    <row r="817" spans="1:33"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row>
    <row r="818" spans="1:33"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row>
    <row r="819" spans="1:33"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row>
    <row r="820" spans="1:33"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row>
    <row r="821" spans="1:33"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row>
    <row r="822" spans="1:33"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row>
    <row r="823" spans="1:33"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row>
    <row r="824" spans="1:33"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row>
    <row r="825" spans="1:33"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row>
    <row r="826" spans="1:33"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row>
    <row r="827" spans="1:33"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row>
    <row r="828" spans="1:33"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row>
    <row r="829" spans="1:33"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row>
    <row r="830" spans="1:33"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row>
    <row r="831" spans="1:33"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row>
    <row r="832" spans="1:33"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row>
    <row r="833" spans="1:33"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row>
    <row r="834" spans="1:33"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row>
    <row r="835" spans="1:33"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row>
    <row r="836" spans="1:33"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row>
    <row r="837" spans="1:33"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row>
    <row r="838" spans="1:33"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row>
    <row r="839" spans="1:33"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row>
    <row r="840" spans="1:33"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row>
    <row r="841" spans="1:33"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row>
    <row r="842" spans="1:33"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row>
    <row r="843" spans="1:33"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row>
    <row r="844" spans="1:33"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row>
    <row r="845" spans="1:33"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row>
    <row r="846" spans="1:33"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row>
    <row r="847" spans="1:33"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row>
    <row r="848" spans="1:33"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c r="AE848" s="260"/>
      <c r="AF848" s="260"/>
      <c r="AG848" s="260"/>
    </row>
    <row r="849" spans="1:33"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c r="AE849" s="260"/>
      <c r="AF849" s="260"/>
      <c r="AG849" s="260"/>
    </row>
    <row r="850" spans="1:33"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row>
    <row r="851" spans="1:33"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c r="AE851" s="260"/>
      <c r="AF851" s="260"/>
      <c r="AG851" s="260"/>
    </row>
    <row r="852" spans="1:33"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260"/>
      <c r="AF852" s="260"/>
      <c r="AG852" s="260"/>
    </row>
    <row r="853" spans="1:33"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c r="AE853" s="260"/>
      <c r="AF853" s="260"/>
      <c r="AG853" s="260"/>
    </row>
    <row r="854" spans="1:33"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s="260"/>
      <c r="AG854" s="260"/>
    </row>
    <row r="855" spans="1:33"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260"/>
      <c r="AF855" s="260"/>
      <c r="AG855" s="260"/>
    </row>
    <row r="856" spans="1:33"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c r="AE856" s="260"/>
      <c r="AF856" s="260"/>
      <c r="AG856" s="260"/>
    </row>
    <row r="857" spans="1:33"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c r="AE857" s="260"/>
      <c r="AF857" s="260"/>
      <c r="AG857" s="260"/>
    </row>
    <row r="858" spans="1:33"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s="260"/>
      <c r="AG858" s="260"/>
    </row>
    <row r="859" spans="1:33"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c r="AE859" s="260"/>
      <c r="AF859" s="260"/>
      <c r="AG859" s="260"/>
    </row>
    <row r="860" spans="1:33"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c r="AE860" s="260"/>
      <c r="AF860" s="260"/>
      <c r="AG860" s="260"/>
    </row>
    <row r="861" spans="1:33"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c r="AE861" s="260"/>
      <c r="AF861" s="260"/>
      <c r="AG861" s="260"/>
    </row>
    <row r="862" spans="1:33"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c r="AE862" s="260"/>
      <c r="AF862" s="260"/>
      <c r="AG862" s="260"/>
    </row>
    <row r="863" spans="1:33"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c r="AE863" s="260"/>
      <c r="AF863" s="260"/>
      <c r="AG863" s="260"/>
    </row>
    <row r="864" spans="1:33"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row>
    <row r="865" spans="1:33"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260"/>
      <c r="AF865" s="260"/>
      <c r="AG865" s="260"/>
    </row>
    <row r="866" spans="1:33"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c r="AF866" s="260"/>
      <c r="AG866" s="260"/>
    </row>
    <row r="867" spans="1:33"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260"/>
      <c r="AF867" s="260"/>
      <c r="AG867" s="260"/>
    </row>
    <row r="868" spans="1:33"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c r="AE868" s="260"/>
      <c r="AF868" s="260"/>
      <c r="AG868" s="260"/>
    </row>
    <row r="869" spans="1:33"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c r="AE869" s="260"/>
      <c r="AF869" s="260"/>
      <c r="AG869" s="260"/>
    </row>
    <row r="870" spans="1:33"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row>
    <row r="871" spans="1:33"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c r="AE871" s="260"/>
      <c r="AF871" s="260"/>
      <c r="AG871" s="260"/>
    </row>
    <row r="872" spans="1:33"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row>
    <row r="873" spans="1:33"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row>
    <row r="874" spans="1:33"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c r="AE874" s="260"/>
      <c r="AF874" s="260"/>
      <c r="AG874" s="260"/>
    </row>
    <row r="875" spans="1:33"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c r="AE875" s="260"/>
      <c r="AF875" s="260"/>
      <c r="AG875" s="260"/>
    </row>
    <row r="876" spans="1:33"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c r="AE876" s="260"/>
      <c r="AF876" s="260"/>
      <c r="AG876" s="260"/>
    </row>
    <row r="877" spans="1:33"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c r="AE877" s="260"/>
      <c r="AF877" s="260"/>
      <c r="AG877" s="260"/>
    </row>
    <row r="878" spans="1:33"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c r="AE878" s="260"/>
      <c r="AF878" s="260"/>
      <c r="AG878" s="260"/>
    </row>
    <row r="879" spans="1:33"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c r="AE879" s="260"/>
      <c r="AF879" s="260"/>
      <c r="AG879" s="260"/>
    </row>
    <row r="880" spans="1:33"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c r="AE880" s="260"/>
      <c r="AF880" s="260"/>
      <c r="AG880" s="260"/>
    </row>
    <row r="881" spans="1:33"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c r="AE881" s="260"/>
      <c r="AF881" s="260"/>
      <c r="AG881" s="260"/>
    </row>
    <row r="882" spans="1:33"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c r="AE882" s="260"/>
      <c r="AF882" s="260"/>
      <c r="AG882" s="260"/>
    </row>
    <row r="883" spans="1:33"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c r="AE883" s="260"/>
      <c r="AF883" s="260"/>
      <c r="AG883" s="260"/>
    </row>
    <row r="884" spans="1:33"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c r="AE884" s="260"/>
      <c r="AF884" s="260"/>
      <c r="AG884" s="260"/>
    </row>
    <row r="885" spans="1:33"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c r="AE885" s="260"/>
      <c r="AF885" s="260"/>
      <c r="AG885" s="260"/>
    </row>
    <row r="886" spans="1:33"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s="260"/>
      <c r="AG886" s="260"/>
    </row>
    <row r="887" spans="1:33"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c r="AE887" s="260"/>
      <c r="AF887" s="260"/>
      <c r="AG887" s="260"/>
    </row>
    <row r="888" spans="1:33"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c r="AE888" s="260"/>
      <c r="AF888" s="260"/>
      <c r="AG888" s="260"/>
    </row>
    <row r="889" spans="1:33"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c r="AE889" s="260"/>
      <c r="AF889" s="260"/>
      <c r="AG889" s="260"/>
    </row>
    <row r="890" spans="1:33"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c r="AF890" s="260"/>
      <c r="AG890" s="260"/>
    </row>
    <row r="891" spans="1:33"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c r="AE891" s="260"/>
      <c r="AF891" s="260"/>
      <c r="AG891" s="260"/>
    </row>
    <row r="892" spans="1:33"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c r="AE892" s="260"/>
      <c r="AF892" s="260"/>
      <c r="AG892" s="260"/>
    </row>
    <row r="893" spans="1:33"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c r="AE893" s="260"/>
      <c r="AF893" s="260"/>
      <c r="AG893" s="260"/>
    </row>
    <row r="894" spans="1:33"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c r="AE894" s="260"/>
      <c r="AF894" s="260"/>
      <c r="AG894" s="260"/>
    </row>
    <row r="895" spans="1:33"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c r="AE895" s="260"/>
      <c r="AF895" s="260"/>
      <c r="AG895" s="260"/>
    </row>
    <row r="896" spans="1:33"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c r="AE896" s="260"/>
      <c r="AF896" s="260"/>
      <c r="AG896" s="260"/>
    </row>
    <row r="897" spans="1:33"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c r="AE897" s="260"/>
      <c r="AF897" s="260"/>
      <c r="AG897" s="260"/>
    </row>
    <row r="898" spans="1:33"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c r="AE898" s="260"/>
      <c r="AF898" s="260"/>
      <c r="AG898" s="260"/>
    </row>
    <row r="899" spans="1:33"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260"/>
      <c r="AF899" s="260"/>
      <c r="AG899" s="260"/>
    </row>
    <row r="900" spans="1:33"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260"/>
      <c r="AF900" s="260"/>
      <c r="AG900" s="260"/>
    </row>
    <row r="901" spans="1:33"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c r="AE901" s="260"/>
      <c r="AF901" s="260"/>
      <c r="AG901" s="260"/>
    </row>
    <row r="902" spans="1:33"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s="260"/>
      <c r="AG902" s="260"/>
    </row>
    <row r="903" spans="1:33"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c r="AE903" s="260"/>
      <c r="AF903" s="260"/>
      <c r="AG903" s="260"/>
    </row>
    <row r="904" spans="1:33"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c r="AE904" s="260"/>
      <c r="AF904" s="260"/>
      <c r="AG904" s="260"/>
    </row>
    <row r="905" spans="1:33"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row>
    <row r="906" spans="1:33"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c r="AE906" s="260"/>
      <c r="AF906" s="260"/>
      <c r="AG906" s="260"/>
    </row>
    <row r="907" spans="1:33"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c r="AE907" s="260"/>
      <c r="AF907" s="260"/>
      <c r="AG907" s="260"/>
    </row>
    <row r="908" spans="1:33"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260"/>
      <c r="AF908" s="260"/>
      <c r="AG908" s="260"/>
    </row>
    <row r="909" spans="1:33"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260"/>
      <c r="AF909" s="260"/>
      <c r="AG909" s="260"/>
    </row>
    <row r="910" spans="1:33"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c r="AE910" s="260"/>
      <c r="AF910" s="260"/>
      <c r="AG910" s="260"/>
    </row>
    <row r="911" spans="1:33"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s="260"/>
      <c r="AG911" s="260"/>
    </row>
    <row r="912" spans="1:33"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c r="AE912" s="260"/>
      <c r="AF912" s="260"/>
      <c r="AG912" s="260"/>
    </row>
    <row r="913" spans="1:33"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c r="AE913" s="260"/>
      <c r="AF913" s="260"/>
      <c r="AG913" s="260"/>
    </row>
    <row r="914" spans="1:33"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c r="AE914" s="260"/>
      <c r="AF914" s="260"/>
      <c r="AG914" s="260"/>
    </row>
    <row r="915" spans="1:33"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c r="AE915" s="260"/>
      <c r="AF915" s="260"/>
      <c r="AG915" s="260"/>
    </row>
    <row r="916" spans="1:33"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c r="AE916" s="260"/>
      <c r="AF916" s="260"/>
      <c r="AG916" s="260"/>
    </row>
    <row r="917" spans="1:33"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260"/>
      <c r="AF917" s="260"/>
      <c r="AG917" s="260"/>
    </row>
    <row r="918" spans="1:33"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c r="AE918" s="260"/>
      <c r="AF918" s="260"/>
      <c r="AG918" s="260"/>
    </row>
    <row r="919" spans="1:33"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c r="AE919" s="260"/>
      <c r="AF919" s="260"/>
      <c r="AG919" s="260"/>
    </row>
    <row r="920" spans="1:33"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c r="AF920" s="260"/>
      <c r="AG920" s="260"/>
    </row>
    <row r="921" spans="1:33"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c r="AE921" s="260"/>
      <c r="AF921" s="260"/>
      <c r="AG921" s="260"/>
    </row>
    <row r="922" spans="1:33"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c r="AE922" s="260"/>
      <c r="AF922" s="260"/>
      <c r="AG922" s="260"/>
    </row>
    <row r="923" spans="1:33"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c r="AE923" s="260"/>
      <c r="AF923" s="260"/>
      <c r="AG923" s="260"/>
    </row>
    <row r="924" spans="1:33"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c r="AE924" s="260"/>
      <c r="AF924" s="260"/>
      <c r="AG924" s="260"/>
    </row>
    <row r="925" spans="1:33"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c r="AE925" s="260"/>
      <c r="AF925" s="260"/>
      <c r="AG925" s="260"/>
    </row>
    <row r="926" spans="1:33"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c r="AE926" s="260"/>
      <c r="AF926" s="260"/>
      <c r="AG926" s="260"/>
    </row>
    <row r="927" spans="1:33"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c r="AE927" s="260"/>
      <c r="AF927" s="260"/>
      <c r="AG927" s="260"/>
    </row>
    <row r="928" spans="1:33"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c r="AE928" s="260"/>
      <c r="AF928" s="260"/>
      <c r="AG928" s="260"/>
    </row>
    <row r="929" spans="1:33"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c r="AE929" s="260"/>
      <c r="AF929" s="260"/>
      <c r="AG929" s="260"/>
    </row>
    <row r="930" spans="1:33"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s="260"/>
      <c r="AG930" s="260"/>
    </row>
    <row r="931" spans="1:33"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c r="AE931" s="260"/>
      <c r="AF931" s="260"/>
      <c r="AG931" s="260"/>
    </row>
    <row r="932" spans="1:33"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c r="AE932" s="260"/>
      <c r="AF932" s="260"/>
      <c r="AG932" s="260"/>
    </row>
    <row r="933" spans="1:33"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c r="AE933" s="260"/>
      <c r="AF933" s="260"/>
      <c r="AG933" s="260"/>
    </row>
    <row r="934" spans="1:33"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c r="AE934" s="260"/>
      <c r="AF934" s="260"/>
      <c r="AG934" s="260"/>
    </row>
    <row r="935" spans="1:33"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c r="AE935" s="260"/>
      <c r="AF935" s="260"/>
      <c r="AG935" s="260"/>
    </row>
    <row r="936" spans="1:33"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c r="AE936" s="260"/>
      <c r="AF936" s="260"/>
      <c r="AG936" s="260"/>
    </row>
    <row r="937" spans="1:33"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c r="AE937" s="260"/>
      <c r="AF937" s="260"/>
      <c r="AG937" s="260"/>
    </row>
    <row r="938" spans="1:33"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c r="AF938" s="260"/>
      <c r="AG938" s="260"/>
    </row>
    <row r="939" spans="1:33"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c r="AE939" s="260"/>
      <c r="AF939" s="260"/>
      <c r="AG939" s="260"/>
    </row>
    <row r="940" spans="1:33"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c r="AE940" s="260"/>
      <c r="AF940" s="260"/>
      <c r="AG940" s="260"/>
    </row>
    <row r="941" spans="1:33"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c r="AE941" s="260"/>
      <c r="AF941" s="260"/>
      <c r="AG941" s="260"/>
    </row>
    <row r="942" spans="1:33"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c r="AE942" s="260"/>
      <c r="AF942" s="260"/>
      <c r="AG942" s="260"/>
    </row>
    <row r="943" spans="1:33"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c r="AE943" s="260"/>
      <c r="AF943" s="260"/>
      <c r="AG943" s="260"/>
    </row>
    <row r="944" spans="1:33"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c r="AE944" s="260"/>
      <c r="AF944" s="260"/>
      <c r="AG944" s="260"/>
    </row>
    <row r="945" spans="1:33"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c r="AE945" s="260"/>
      <c r="AF945" s="260"/>
      <c r="AG945" s="260"/>
    </row>
    <row r="946" spans="1:33"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c r="AE946" s="260"/>
      <c r="AF946" s="260"/>
      <c r="AG946" s="260"/>
    </row>
    <row r="947" spans="1:33"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c r="AE947" s="260"/>
      <c r="AF947" s="260"/>
      <c r="AG947" s="260"/>
    </row>
    <row r="948" spans="1:33"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60"/>
      <c r="AG948" s="260"/>
    </row>
    <row r="949" spans="1:33"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c r="AE949" s="260"/>
      <c r="AF949" s="260"/>
      <c r="AG949" s="260"/>
    </row>
    <row r="950" spans="1:33"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c r="AE950" s="260"/>
      <c r="AF950" s="260"/>
      <c r="AG950" s="260"/>
    </row>
    <row r="951" spans="1:33"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c r="AE951" s="260"/>
      <c r="AF951" s="260"/>
      <c r="AG951" s="260"/>
    </row>
    <row r="952" spans="1:33"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c r="AE952" s="260"/>
      <c r="AF952" s="260"/>
      <c r="AG952" s="260"/>
    </row>
    <row r="953" spans="1:33"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c r="AE953" s="260"/>
      <c r="AF953" s="260"/>
      <c r="AG953" s="260"/>
    </row>
    <row r="954" spans="1:33"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c r="AE954" s="260"/>
      <c r="AF954" s="260"/>
      <c r="AG954" s="260"/>
    </row>
    <row r="955" spans="1:33"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s="260"/>
      <c r="AG955" s="260"/>
    </row>
    <row r="956" spans="1:33"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c r="AE956" s="260"/>
      <c r="AF956" s="260"/>
      <c r="AG956" s="260"/>
    </row>
    <row r="957" spans="1:33"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c r="AE957" s="260"/>
      <c r="AF957" s="260"/>
      <c r="AG957" s="260"/>
    </row>
    <row r="958" spans="1:33"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c r="AE958" s="260"/>
      <c r="AF958" s="260"/>
      <c r="AG958" s="260"/>
    </row>
    <row r="959" spans="1:33"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c r="AE959" s="260"/>
      <c r="AF959" s="260"/>
      <c r="AG959" s="260"/>
    </row>
    <row r="960" spans="1:33"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c r="AE960" s="260"/>
      <c r="AF960" s="260"/>
      <c r="AG960" s="260"/>
    </row>
    <row r="961" spans="1:33"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c r="AE961" s="260"/>
      <c r="AF961" s="260"/>
      <c r="AG961" s="260"/>
    </row>
    <row r="962" spans="1:33"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c r="AE962" s="260"/>
      <c r="AF962" s="260"/>
      <c r="AG962" s="260"/>
    </row>
    <row r="963" spans="1:33"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c r="AE963" s="260"/>
      <c r="AF963" s="260"/>
      <c r="AG963" s="260"/>
    </row>
    <row r="964" spans="1:33"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c r="AE964" s="260"/>
      <c r="AF964" s="260"/>
      <c r="AG964" s="260"/>
    </row>
    <row r="965" spans="1:33"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c r="AE965" s="260"/>
      <c r="AF965" s="260"/>
      <c r="AG965" s="260"/>
    </row>
    <row r="966" spans="1:33"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c r="AE966" s="260"/>
      <c r="AF966" s="260"/>
      <c r="AG966" s="260"/>
    </row>
    <row r="967" spans="1:33"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c r="AE967" s="260"/>
      <c r="AF967" s="260"/>
      <c r="AG967" s="260"/>
    </row>
    <row r="968" spans="1:33"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c r="AF968" s="260"/>
      <c r="AG968" s="260"/>
    </row>
    <row r="969" spans="1:33"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c r="AE969" s="260"/>
      <c r="AF969" s="260"/>
      <c r="AG969" s="260"/>
    </row>
    <row r="970" spans="1:33"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c r="AE970" s="260"/>
      <c r="AF970" s="260"/>
      <c r="AG970" s="260"/>
    </row>
    <row r="971" spans="1:33"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c r="AE971" s="260"/>
      <c r="AF971" s="260"/>
      <c r="AG971" s="260"/>
    </row>
    <row r="972" spans="1:33"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c r="AE972" s="260"/>
      <c r="AF972" s="260"/>
      <c r="AG972" s="260"/>
    </row>
    <row r="973" spans="1:33"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c r="AE973" s="260"/>
      <c r="AF973" s="260"/>
      <c r="AG973" s="260"/>
    </row>
    <row r="974" spans="1:33"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c r="AE974" s="260"/>
      <c r="AF974" s="260"/>
      <c r="AG974" s="260"/>
    </row>
    <row r="975" spans="1:33"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c r="AE975" s="260"/>
      <c r="AF975" s="260"/>
      <c r="AG975" s="260"/>
    </row>
    <row r="976" spans="1:33"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c r="AE976" s="260"/>
      <c r="AF976" s="260"/>
      <c r="AG976" s="260"/>
    </row>
    <row r="977" spans="1:33"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260"/>
      <c r="AF977" s="260"/>
      <c r="AG977" s="260"/>
    </row>
    <row r="978" spans="1:33"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260"/>
      <c r="AF978" s="260"/>
      <c r="AG978" s="260"/>
    </row>
    <row r="979" spans="1:33"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c r="AE979" s="260"/>
      <c r="AF979" s="260"/>
      <c r="AG979" s="260"/>
    </row>
    <row r="980" spans="1:33"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c r="AE980" s="260"/>
      <c r="AF980" s="260"/>
      <c r="AG980" s="260"/>
    </row>
    <row r="981" spans="1:33"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s="260"/>
      <c r="AG981" s="260"/>
    </row>
    <row r="982" spans="1:33"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c r="AE982" s="260"/>
      <c r="AF982" s="260"/>
      <c r="AG982" s="260"/>
    </row>
    <row r="983" spans="1:33"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c r="AE983" s="260"/>
      <c r="AF983" s="260"/>
      <c r="AG983" s="260"/>
    </row>
    <row r="984" spans="1:33"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c r="AE984" s="260"/>
      <c r="AF984" s="260"/>
      <c r="AG984" s="260"/>
    </row>
    <row r="985" spans="1:33"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c r="AE985" s="260"/>
      <c r="AF985" s="260"/>
      <c r="AG985" s="260"/>
    </row>
    <row r="986" spans="1:33"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260"/>
      <c r="AF986" s="260"/>
      <c r="AG986" s="260"/>
    </row>
    <row r="987" spans="1:33"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60"/>
      <c r="AG987" s="260"/>
    </row>
    <row r="988" spans="1:33"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s="260"/>
      <c r="AG988" s="260"/>
    </row>
    <row r="989" spans="1:33"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c r="AE989" s="260"/>
      <c r="AF989" s="260"/>
      <c r="AG989" s="260"/>
    </row>
    <row r="990" spans="1:33"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c r="AE990" s="260"/>
      <c r="AF990" s="260"/>
      <c r="AG990" s="260"/>
    </row>
    <row r="991" spans="1:33"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c r="AE991" s="260"/>
      <c r="AF991" s="260"/>
      <c r="AG991" s="260"/>
    </row>
    <row r="992" spans="1:33"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c r="AE992" s="260"/>
      <c r="AF992" s="260"/>
      <c r="AG992" s="260"/>
    </row>
    <row r="993" spans="1:33"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c r="AE993" s="260"/>
      <c r="AF993" s="260"/>
      <c r="AG993" s="260"/>
    </row>
    <row r="994" spans="1:33"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c r="AE994" s="260"/>
      <c r="AF994" s="260"/>
      <c r="AG994" s="260"/>
    </row>
    <row r="995" spans="1:33"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c r="AF995" s="260"/>
      <c r="AG995" s="260"/>
    </row>
    <row r="996" spans="1:33"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c r="AE996" s="260"/>
      <c r="AF996" s="260"/>
      <c r="AG996" s="260"/>
    </row>
    <row r="997" spans="1:33"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c r="AE997" s="260"/>
      <c r="AF997" s="260"/>
      <c r="AG997" s="260"/>
    </row>
    <row r="998" spans="1:33"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c r="AE998" s="260"/>
      <c r="AF998" s="260"/>
      <c r="AG998" s="260"/>
    </row>
    <row r="999" spans="1:33"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c r="AE999" s="260"/>
      <c r="AF999" s="260"/>
      <c r="AG999" s="260"/>
    </row>
    <row r="1000" spans="1:33"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c r="AE1000" s="260"/>
      <c r="AF1000" s="260"/>
      <c r="AG1000" s="260"/>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592</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9" t="s">
        <v>125</v>
      </c>
      <c r="D12" s="662"/>
      <c r="E12" s="388" t="s">
        <v>126</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565</v>
      </c>
      <c r="D14" s="657"/>
      <c r="E14" s="383" t="s">
        <v>593</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row>
    <row r="15" spans="1:30"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row>
    <row r="16" spans="1:30"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row>
    <row r="17" spans="1:30" ht="15" customHeight="1">
      <c r="A17" s="260"/>
      <c r="B17" s="31"/>
      <c r="C17" s="386" t="s">
        <v>567</v>
      </c>
      <c r="D17" s="657"/>
      <c r="E17" s="643" t="s">
        <v>582</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row>
    <row r="18" spans="1:30"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row>
    <row r="19" spans="1:30"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row>
    <row r="20" spans="1:30"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row>
    <row r="21" spans="1:30"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row>
    <row r="22" spans="1:30" ht="29.25" customHeight="1">
      <c r="A22" s="260"/>
      <c r="B22" s="31"/>
      <c r="C22" s="363" t="s">
        <v>594</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row>
    <row r="23" spans="1:30"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row>
    <row r="24" spans="1:30"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row>
    <row r="25" spans="1:30" ht="15" customHeight="1">
      <c r="A25" s="260"/>
      <c r="B25" s="31"/>
      <c r="C25" s="644" t="s">
        <v>595</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row>
    <row r="26" spans="1:30"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row>
    <row r="27" spans="1:30"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row>
    <row r="28" spans="1:30"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row>
    <row r="29" spans="1:30"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row>
    <row r="30" spans="1:30"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23</v>
      </c>
      <c r="X30" s="661"/>
      <c r="Y30" s="661"/>
      <c r="Z30" s="661"/>
      <c r="AA30" s="648"/>
      <c r="AB30" s="268"/>
      <c r="AC30" s="260"/>
      <c r="AD30" s="260"/>
    </row>
    <row r="31" spans="1:30"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row>
    <row r="32" spans="1:30"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row>
    <row r="33" spans="1:30" ht="39.75" customHeight="1">
      <c r="A33" s="260"/>
      <c r="B33" s="31"/>
      <c r="C33" s="390" t="s">
        <v>133</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row>
    <row r="34" spans="1:30"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row>
    <row r="35" spans="1:30"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row>
    <row r="36" spans="1:30" ht="29.25" customHeight="1">
      <c r="A36" s="260"/>
      <c r="B36" s="31"/>
      <c r="C36" s="390" t="s">
        <v>135</v>
      </c>
      <c r="D36" s="661"/>
      <c r="E36" s="661"/>
      <c r="F36" s="661"/>
      <c r="G36" s="661"/>
      <c r="H36" s="661"/>
      <c r="I36" s="661"/>
      <c r="J36" s="661"/>
      <c r="K36" s="648"/>
      <c r="L36" s="270"/>
      <c r="M36" s="390" t="s">
        <v>136</v>
      </c>
      <c r="N36" s="661"/>
      <c r="O36" s="661"/>
      <c r="P36" s="661"/>
      <c r="Q36" s="661"/>
      <c r="R36" s="661"/>
      <c r="S36" s="661"/>
      <c r="T36" s="661"/>
      <c r="U36" s="661"/>
      <c r="V36" s="661"/>
      <c r="W36" s="661"/>
      <c r="X36" s="661"/>
      <c r="Y36" s="661"/>
      <c r="Z36" s="661"/>
      <c r="AA36" s="648"/>
      <c r="AB36" s="276"/>
      <c r="AC36" s="260"/>
      <c r="AD36" s="260"/>
    </row>
    <row r="37" spans="1:30"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row>
    <row r="38" spans="1:30"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row>
    <row r="39" spans="1:30" ht="90" customHeight="1">
      <c r="A39" s="260"/>
      <c r="B39" s="31"/>
      <c r="C39" s="391" t="s">
        <v>596</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row>
    <row r="40" spans="1:30"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row>
    <row r="41" spans="1:30" ht="15.75" customHeight="1">
      <c r="A41" s="260"/>
      <c r="B41" s="31"/>
      <c r="C41" s="378" t="s">
        <v>139</v>
      </c>
      <c r="D41" s="657"/>
      <c r="E41" s="273"/>
      <c r="F41" s="363" t="s">
        <v>34</v>
      </c>
      <c r="G41" s="648"/>
      <c r="H41" s="273"/>
      <c r="I41" s="260"/>
      <c r="J41" s="280" t="s">
        <v>140</v>
      </c>
      <c r="K41" s="363">
        <v>1</v>
      </c>
      <c r="L41" s="661"/>
      <c r="M41" s="661"/>
      <c r="N41" s="648"/>
      <c r="O41" s="273"/>
      <c r="P41" s="273"/>
      <c r="Q41" s="264" t="s">
        <v>141</v>
      </c>
      <c r="R41" s="260"/>
      <c r="S41" s="273"/>
      <c r="T41" s="273"/>
      <c r="U41" s="273"/>
      <c r="V41" s="273"/>
      <c r="W41" s="363" t="s">
        <v>20</v>
      </c>
      <c r="X41" s="661"/>
      <c r="Y41" s="661"/>
      <c r="Z41" s="661"/>
      <c r="AA41" s="648"/>
      <c r="AB41" s="272"/>
      <c r="AC41" s="260"/>
      <c r="AD41" s="260"/>
    </row>
    <row r="42" spans="1:30"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row>
    <row r="43" spans="1:30" ht="32.25" customHeight="1">
      <c r="A43" s="260"/>
      <c r="B43" s="31"/>
      <c r="C43" s="260"/>
      <c r="D43" s="280" t="s">
        <v>142</v>
      </c>
      <c r="E43" s="273"/>
      <c r="F43" s="391"/>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row>
    <row r="44" spans="1:30"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row>
    <row r="45" spans="1:30"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row>
    <row r="46" spans="1:30"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row>
    <row r="47" spans="1:30"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row>
    <row r="48" spans="1:30"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row>
    <row r="49" spans="1:30"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row>
    <row r="50" spans="1:30"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row>
    <row r="51" spans="1:30"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row>
    <row r="52" spans="1:30"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row>
    <row r="53" spans="1:30"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row>
    <row r="54" spans="1:30"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row>
    <row r="55" spans="1:30"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row>
    <row r="56" spans="1:30"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row>
    <row r="57" spans="1:30" ht="15.75" customHeight="1">
      <c r="A57" s="287"/>
      <c r="B57" s="41"/>
      <c r="C57" s="44">
        <v>2024</v>
      </c>
      <c r="D57" s="45">
        <v>45474</v>
      </c>
      <c r="E57" s="373">
        <v>45656</v>
      </c>
      <c r="F57" s="648"/>
      <c r="G57" s="46">
        <v>1</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row>
    <row r="58" spans="1:30" ht="15.75" customHeight="1">
      <c r="A58" s="287"/>
      <c r="B58" s="41"/>
      <c r="C58" s="44">
        <v>2025</v>
      </c>
      <c r="D58" s="45">
        <v>45658</v>
      </c>
      <c r="E58" s="373">
        <v>46021</v>
      </c>
      <c r="F58" s="648"/>
      <c r="G58" s="46">
        <v>1</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row>
    <row r="59" spans="1:30" ht="15.75" customHeight="1">
      <c r="A59" s="287"/>
      <c r="B59" s="41"/>
      <c r="C59" s="44">
        <v>2026</v>
      </c>
      <c r="D59" s="45">
        <v>46023</v>
      </c>
      <c r="E59" s="373">
        <v>46386</v>
      </c>
      <c r="F59" s="648"/>
      <c r="G59" s="46">
        <v>1</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row>
    <row r="60" spans="1:30" ht="15.75" customHeight="1">
      <c r="A60" s="287"/>
      <c r="B60" s="41"/>
      <c r="C60" s="44">
        <v>2027</v>
      </c>
      <c r="D60" s="45">
        <v>46388</v>
      </c>
      <c r="E60" s="373">
        <v>46751</v>
      </c>
      <c r="F60" s="648"/>
      <c r="G60" s="46">
        <v>1</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row>
    <row r="61" spans="1:30"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row>
    <row r="62" spans="1:30"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row>
    <row r="63" spans="1:30"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row>
    <row r="64" spans="1:30"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row>
    <row r="65" spans="1:30"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row>
    <row r="66" spans="1:30"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row>
    <row r="67" spans="1:30"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row>
    <row r="68" spans="1:30"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row>
    <row r="69" spans="1:30"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row>
    <row r="70" spans="1:30"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row>
    <row r="71" spans="1:30"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row>
    <row r="72" spans="1:30"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row>
    <row r="73" spans="1:30"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row>
    <row r="74" spans="1:30"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row>
    <row r="75" spans="1:30"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row>
    <row r="76" spans="1:30"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row>
    <row r="77" spans="1:30"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row>
    <row r="78" spans="1:30"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row>
    <row r="79" spans="1:30"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row>
    <row r="80" spans="1:30"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row>
    <row r="81" spans="1:30"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row>
    <row r="82" spans="1:30"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row>
    <row r="83" spans="1:30"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597</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6" t="s">
        <v>125</v>
      </c>
      <c r="D12" s="657"/>
      <c r="E12" s="388" t="s">
        <v>545</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565</v>
      </c>
      <c r="D14" s="657"/>
      <c r="E14" s="383" t="s">
        <v>598</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row>
    <row r="15" spans="1:30"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row>
    <row r="16" spans="1:30"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row>
    <row r="17" spans="1:30" ht="15" customHeight="1">
      <c r="A17" s="260"/>
      <c r="B17" s="31"/>
      <c r="C17" s="386" t="s">
        <v>567</v>
      </c>
      <c r="D17" s="657"/>
      <c r="E17" s="643" t="s">
        <v>582</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row>
    <row r="18" spans="1:30"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row>
    <row r="19" spans="1:30"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row>
    <row r="20" spans="1:30"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row>
    <row r="21" spans="1:30"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row>
    <row r="22" spans="1:30" ht="29.25" customHeight="1">
      <c r="A22" s="260"/>
      <c r="B22" s="31"/>
      <c r="C22" s="363" t="s">
        <v>599</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row>
    <row r="23" spans="1:30"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row>
    <row r="24" spans="1:30"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row>
    <row r="25" spans="1:30" ht="15" customHeight="1">
      <c r="A25" s="260"/>
      <c r="B25" s="31"/>
      <c r="C25" s="644" t="s">
        <v>600</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row>
    <row r="26" spans="1:30"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row>
    <row r="27" spans="1:30"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row>
    <row r="28" spans="1:30"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row>
    <row r="29" spans="1:30"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row>
    <row r="30" spans="1:30"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23</v>
      </c>
      <c r="X30" s="661"/>
      <c r="Y30" s="661"/>
      <c r="Z30" s="661"/>
      <c r="AA30" s="648"/>
      <c r="AB30" s="268"/>
      <c r="AC30" s="260"/>
      <c r="AD30" s="260"/>
    </row>
    <row r="31" spans="1:30"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row>
    <row r="32" spans="1:30"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row>
    <row r="33" spans="1:30" ht="39.75" customHeight="1">
      <c r="A33" s="260"/>
      <c r="B33" s="31"/>
      <c r="C33" s="390" t="s">
        <v>530</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row>
    <row r="34" spans="1:30"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row>
    <row r="35" spans="1:30"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row>
    <row r="36" spans="1:30" ht="29.25" customHeight="1">
      <c r="A36" s="260"/>
      <c r="B36" s="31"/>
      <c r="C36" s="390" t="s">
        <v>527</v>
      </c>
      <c r="D36" s="661"/>
      <c r="E36" s="661"/>
      <c r="F36" s="661"/>
      <c r="G36" s="661"/>
      <c r="H36" s="661"/>
      <c r="I36" s="661"/>
      <c r="J36" s="661"/>
      <c r="K36" s="648"/>
      <c r="L36" s="270"/>
      <c r="M36" s="390" t="s">
        <v>531</v>
      </c>
      <c r="N36" s="661"/>
      <c r="O36" s="661"/>
      <c r="P36" s="661"/>
      <c r="Q36" s="661"/>
      <c r="R36" s="661"/>
      <c r="S36" s="661"/>
      <c r="T36" s="661"/>
      <c r="U36" s="661"/>
      <c r="V36" s="661"/>
      <c r="W36" s="661"/>
      <c r="X36" s="661"/>
      <c r="Y36" s="661"/>
      <c r="Z36" s="661"/>
      <c r="AA36" s="648"/>
      <c r="AB36" s="276"/>
      <c r="AC36" s="260"/>
      <c r="AD36" s="260"/>
    </row>
    <row r="37" spans="1:30"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row>
    <row r="38" spans="1:30"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row>
    <row r="39" spans="1:30" ht="90" customHeight="1">
      <c r="A39" s="260"/>
      <c r="B39" s="31"/>
      <c r="C39" s="391" t="s">
        <v>532</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row>
    <row r="40" spans="1:30"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row>
    <row r="41" spans="1:30" ht="15.75" customHeight="1">
      <c r="A41" s="260"/>
      <c r="B41" s="31"/>
      <c r="C41" s="378" t="s">
        <v>139</v>
      </c>
      <c r="D41" s="657"/>
      <c r="E41" s="273"/>
      <c r="F41" s="363" t="s">
        <v>34</v>
      </c>
      <c r="G41" s="648"/>
      <c r="H41" s="273"/>
      <c r="I41" s="260"/>
      <c r="J41" s="280" t="s">
        <v>140</v>
      </c>
      <c r="K41" s="363">
        <v>1</v>
      </c>
      <c r="L41" s="661"/>
      <c r="M41" s="661"/>
      <c r="N41" s="648"/>
      <c r="O41" s="273"/>
      <c r="P41" s="273"/>
      <c r="Q41" s="264" t="s">
        <v>141</v>
      </c>
      <c r="R41" s="260"/>
      <c r="S41" s="273"/>
      <c r="T41" s="273"/>
      <c r="U41" s="273"/>
      <c r="V41" s="273"/>
      <c r="W41" s="363" t="s">
        <v>20</v>
      </c>
      <c r="X41" s="661"/>
      <c r="Y41" s="661"/>
      <c r="Z41" s="661"/>
      <c r="AA41" s="648"/>
      <c r="AB41" s="272"/>
      <c r="AC41" s="260"/>
      <c r="AD41" s="260"/>
    </row>
    <row r="42" spans="1:30"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row>
    <row r="43" spans="1:30" ht="32.25" customHeight="1">
      <c r="A43" s="260"/>
      <c r="B43" s="31"/>
      <c r="C43" s="260"/>
      <c r="D43" s="280" t="s">
        <v>142</v>
      </c>
      <c r="E43" s="273"/>
      <c r="F43" s="391"/>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row>
    <row r="44" spans="1:30"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row>
    <row r="45" spans="1:30"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row>
    <row r="46" spans="1:30"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row>
    <row r="47" spans="1:30"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row>
    <row r="48" spans="1:30"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row>
    <row r="49" spans="1:30"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row>
    <row r="50" spans="1:30"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row>
    <row r="51" spans="1:30"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row>
    <row r="52" spans="1:30"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row>
    <row r="53" spans="1:30"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row>
    <row r="54" spans="1:30"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row>
    <row r="55" spans="1:30"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row>
    <row r="56" spans="1:30"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row>
    <row r="57" spans="1:30" ht="15.75" customHeight="1">
      <c r="A57" s="287"/>
      <c r="B57" s="41"/>
      <c r="C57" s="44">
        <v>2024</v>
      </c>
      <c r="D57" s="45">
        <v>45474</v>
      </c>
      <c r="E57" s="373">
        <v>45656</v>
      </c>
      <c r="F57" s="648"/>
      <c r="G57" s="46">
        <v>1</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row>
    <row r="58" spans="1:30" ht="15.75" customHeight="1">
      <c r="A58" s="287"/>
      <c r="B58" s="41"/>
      <c r="C58" s="44">
        <v>2025</v>
      </c>
      <c r="D58" s="45">
        <v>45658</v>
      </c>
      <c r="E58" s="373">
        <v>46021</v>
      </c>
      <c r="F58" s="648"/>
      <c r="G58" s="46">
        <v>1</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row>
    <row r="59" spans="1:30" ht="15.75" customHeight="1">
      <c r="A59" s="287"/>
      <c r="B59" s="41"/>
      <c r="C59" s="44">
        <v>2026</v>
      </c>
      <c r="D59" s="45">
        <v>46023</v>
      </c>
      <c r="E59" s="373">
        <v>46386</v>
      </c>
      <c r="F59" s="648"/>
      <c r="G59" s="46">
        <v>1</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row>
    <row r="60" spans="1:30" ht="15.75" customHeight="1">
      <c r="A60" s="287"/>
      <c r="B60" s="41"/>
      <c r="C60" s="44">
        <v>2027</v>
      </c>
      <c r="D60" s="45">
        <v>46388</v>
      </c>
      <c r="E60" s="373">
        <v>46751</v>
      </c>
      <c r="F60" s="648"/>
      <c r="G60" s="46">
        <v>1</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row>
    <row r="61" spans="1:30"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row>
    <row r="62" spans="1:30"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row>
    <row r="63" spans="1:30"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row>
    <row r="64" spans="1:30"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row>
    <row r="65" spans="1:30"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row>
    <row r="66" spans="1:30"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row>
    <row r="67" spans="1:30"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row>
    <row r="68" spans="1:30"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row>
    <row r="69" spans="1:30"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row>
    <row r="70" spans="1:30"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row>
    <row r="71" spans="1:30"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row>
    <row r="72" spans="1:30"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row>
    <row r="73" spans="1:30"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row>
    <row r="74" spans="1:30"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row>
    <row r="75" spans="1:30"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row>
    <row r="76" spans="1:30"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row>
    <row r="77" spans="1:30"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row>
    <row r="78" spans="1:30"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row>
    <row r="79" spans="1:30"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row>
    <row r="80" spans="1:30"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row>
    <row r="81" spans="1:30"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row>
    <row r="82" spans="1:30"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row>
    <row r="83" spans="1:30"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601</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6" t="s">
        <v>125</v>
      </c>
      <c r="D12" s="657"/>
      <c r="E12" s="388" t="s">
        <v>602</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565</v>
      </c>
      <c r="D14" s="657"/>
      <c r="E14" s="383" t="s">
        <v>603</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row>
    <row r="15" spans="1:30"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row>
    <row r="16" spans="1:30"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row>
    <row r="17" spans="1:30" ht="15" customHeight="1">
      <c r="A17" s="260"/>
      <c r="B17" s="31"/>
      <c r="C17" s="386" t="s">
        <v>567</v>
      </c>
      <c r="D17" s="657"/>
      <c r="E17" s="643" t="s">
        <v>582</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row>
    <row r="18" spans="1:30"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row>
    <row r="19" spans="1:30"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row>
    <row r="20" spans="1:30"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row>
    <row r="21" spans="1:30"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row>
    <row r="22" spans="1:30" ht="29.25" customHeight="1">
      <c r="A22" s="260"/>
      <c r="B22" s="31"/>
      <c r="C22" s="363" t="s">
        <v>604</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row>
    <row r="23" spans="1:30"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row>
    <row r="24" spans="1:30"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row>
    <row r="25" spans="1:30" ht="15" customHeight="1">
      <c r="A25" s="260"/>
      <c r="B25" s="31"/>
      <c r="C25" s="644" t="s">
        <v>605</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row>
    <row r="26" spans="1:30"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row>
    <row r="27" spans="1:30"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row>
    <row r="28" spans="1:30"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row>
    <row r="29" spans="1:30"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row>
    <row r="30" spans="1:30"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21</v>
      </c>
      <c r="X30" s="661"/>
      <c r="Y30" s="661"/>
      <c r="Z30" s="661"/>
      <c r="AA30" s="648"/>
      <c r="AB30" s="268"/>
      <c r="AC30" s="260"/>
      <c r="AD30" s="260"/>
    </row>
    <row r="31" spans="1:30"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row>
    <row r="32" spans="1:30"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row>
    <row r="33" spans="1:30" ht="39.75" customHeight="1">
      <c r="A33" s="260"/>
      <c r="B33" s="31"/>
      <c r="C33" s="640" t="s">
        <v>537</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row>
    <row r="34" spans="1:30"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row>
    <row r="35" spans="1:30"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row>
    <row r="36" spans="1:30" ht="29.25" customHeight="1">
      <c r="A36" s="260"/>
      <c r="B36" s="31"/>
      <c r="C36" s="390" t="s">
        <v>538</v>
      </c>
      <c r="D36" s="661"/>
      <c r="E36" s="661"/>
      <c r="F36" s="661"/>
      <c r="G36" s="661"/>
      <c r="H36" s="661"/>
      <c r="I36" s="661"/>
      <c r="J36" s="661"/>
      <c r="K36" s="648"/>
      <c r="L36" s="270"/>
      <c r="M36" s="390"/>
      <c r="N36" s="661"/>
      <c r="O36" s="661"/>
      <c r="P36" s="661"/>
      <c r="Q36" s="661"/>
      <c r="R36" s="661"/>
      <c r="S36" s="661"/>
      <c r="T36" s="661"/>
      <c r="U36" s="661"/>
      <c r="V36" s="661"/>
      <c r="W36" s="661"/>
      <c r="X36" s="661"/>
      <c r="Y36" s="661"/>
      <c r="Z36" s="661"/>
      <c r="AA36" s="648"/>
      <c r="AB36" s="276"/>
      <c r="AC36" s="260"/>
      <c r="AD36" s="260"/>
    </row>
    <row r="37" spans="1:30"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row>
    <row r="38" spans="1:30"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row>
    <row r="39" spans="1:30" ht="90" customHeight="1">
      <c r="A39" s="260"/>
      <c r="B39" s="31"/>
      <c r="C39" s="391" t="s">
        <v>539</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row>
    <row r="40" spans="1:30"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row>
    <row r="41" spans="1:30" ht="15.75" customHeight="1">
      <c r="A41" s="260"/>
      <c r="B41" s="31"/>
      <c r="C41" s="378" t="s">
        <v>139</v>
      </c>
      <c r="D41" s="657"/>
      <c r="E41" s="273"/>
      <c r="F41" s="363" t="s">
        <v>22</v>
      </c>
      <c r="G41" s="648"/>
      <c r="H41" s="273"/>
      <c r="I41" s="260"/>
      <c r="J41" s="280" t="s">
        <v>140</v>
      </c>
      <c r="K41" s="363">
        <v>5</v>
      </c>
      <c r="L41" s="661"/>
      <c r="M41" s="661"/>
      <c r="N41" s="648"/>
      <c r="O41" s="273"/>
      <c r="P41" s="273"/>
      <c r="Q41" s="264" t="s">
        <v>141</v>
      </c>
      <c r="R41" s="260"/>
      <c r="S41" s="273"/>
      <c r="T41" s="273"/>
      <c r="U41" s="273"/>
      <c r="V41" s="273"/>
      <c r="W41" s="363" t="s">
        <v>20</v>
      </c>
      <c r="X41" s="661"/>
      <c r="Y41" s="661"/>
      <c r="Z41" s="661"/>
      <c r="AA41" s="648"/>
      <c r="AB41" s="272"/>
      <c r="AC41" s="260"/>
      <c r="AD41" s="260"/>
    </row>
    <row r="42" spans="1:30"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row>
    <row r="43" spans="1:30" ht="32.25" customHeight="1">
      <c r="A43" s="260"/>
      <c r="B43" s="31"/>
      <c r="C43" s="260"/>
      <c r="D43" s="280" t="s">
        <v>142</v>
      </c>
      <c r="E43" s="273"/>
      <c r="F43" s="391"/>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row>
    <row r="44" spans="1:30"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row>
    <row r="45" spans="1:30"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row>
    <row r="46" spans="1:30"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row>
    <row r="47" spans="1:30"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row>
    <row r="48" spans="1:30"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row>
    <row r="49" spans="1:30"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row>
    <row r="50" spans="1:30"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row>
    <row r="51" spans="1:30"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row>
    <row r="52" spans="1:30"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row>
    <row r="53" spans="1:30"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row>
    <row r="54" spans="1:30"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row>
    <row r="55" spans="1:30"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row>
    <row r="56" spans="1:30"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row>
    <row r="57" spans="1:30" ht="15.75" customHeight="1">
      <c r="A57" s="287"/>
      <c r="B57" s="41"/>
      <c r="C57" s="44">
        <v>2024</v>
      </c>
      <c r="D57" s="45">
        <v>45474</v>
      </c>
      <c r="E57" s="373">
        <v>45656</v>
      </c>
      <c r="F57" s="648"/>
      <c r="G57" s="46">
        <v>1.2</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row>
    <row r="58" spans="1:30" ht="15.75" customHeight="1">
      <c r="A58" s="287"/>
      <c r="B58" s="41"/>
      <c r="C58" s="44">
        <v>2025</v>
      </c>
      <c r="D58" s="45">
        <v>45658</v>
      </c>
      <c r="E58" s="373">
        <v>46021</v>
      </c>
      <c r="F58" s="648"/>
      <c r="G58" s="46">
        <v>1.7</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row>
    <row r="59" spans="1:30" ht="15.75" customHeight="1">
      <c r="A59" s="287"/>
      <c r="B59" s="41"/>
      <c r="C59" s="44">
        <v>2026</v>
      </c>
      <c r="D59" s="45">
        <v>46023</v>
      </c>
      <c r="E59" s="373">
        <v>46386</v>
      </c>
      <c r="F59" s="648"/>
      <c r="G59" s="46">
        <v>1.1000000000000001</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row>
    <row r="60" spans="1:30" ht="15.75" customHeight="1">
      <c r="A60" s="287"/>
      <c r="B60" s="41"/>
      <c r="C60" s="44">
        <v>2027</v>
      </c>
      <c r="D60" s="45">
        <v>46388</v>
      </c>
      <c r="E60" s="373">
        <v>46751</v>
      </c>
      <c r="F60" s="648"/>
      <c r="G60" s="46">
        <v>1</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row>
    <row r="61" spans="1:30"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row>
    <row r="62" spans="1:30"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row>
    <row r="63" spans="1:30"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row>
    <row r="64" spans="1:30"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row>
    <row r="65" spans="1:30"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row>
    <row r="66" spans="1:30"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row>
    <row r="67" spans="1:30"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row>
    <row r="68" spans="1:30"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row>
    <row r="69" spans="1:30"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row>
    <row r="70" spans="1:30"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row>
    <row r="71" spans="1:30"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row>
    <row r="72" spans="1:30"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row>
    <row r="73" spans="1:30"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row>
    <row r="74" spans="1:30"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row>
    <row r="75" spans="1:30"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row>
    <row r="76" spans="1:30"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row>
    <row r="77" spans="1:30"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row>
    <row r="78" spans="1:30"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row>
    <row r="79" spans="1:30"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row>
    <row r="80" spans="1:30"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row>
    <row r="81" spans="1:30"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row>
    <row r="82" spans="1:30"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row>
    <row r="83" spans="1:30"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606</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6" t="s">
        <v>125</v>
      </c>
      <c r="D12" s="657"/>
      <c r="E12" s="388" t="s">
        <v>602</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565</v>
      </c>
      <c r="D14" s="657"/>
      <c r="E14" s="383" t="s">
        <v>607</v>
      </c>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row>
    <row r="15" spans="1:30"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row>
    <row r="16" spans="1:30"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row>
    <row r="17" spans="1:30" ht="15" customHeight="1">
      <c r="A17" s="260"/>
      <c r="B17" s="31"/>
      <c r="C17" s="386" t="s">
        <v>567</v>
      </c>
      <c r="D17" s="657"/>
      <c r="E17" s="643" t="s">
        <v>608</v>
      </c>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row>
    <row r="18" spans="1:30"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row>
    <row r="19" spans="1:30"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row>
    <row r="20" spans="1:30"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row>
    <row r="21" spans="1:30"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row>
    <row r="22" spans="1:30" ht="29.25" customHeight="1">
      <c r="A22" s="260"/>
      <c r="B22" s="31"/>
      <c r="C22" s="645" t="s">
        <v>609</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row>
    <row r="23" spans="1:30"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row>
    <row r="24" spans="1:30"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row>
    <row r="25" spans="1:30" ht="15" customHeight="1">
      <c r="A25" s="260"/>
      <c r="B25" s="31"/>
      <c r="C25" s="644" t="s">
        <v>605</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row>
    <row r="26" spans="1:30"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row>
    <row r="27" spans="1:30"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row>
    <row r="28" spans="1:30"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row>
    <row r="29" spans="1:30"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row>
    <row r="30" spans="1:30"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23</v>
      </c>
      <c r="X30" s="661"/>
      <c r="Y30" s="661"/>
      <c r="Z30" s="661"/>
      <c r="AA30" s="648"/>
      <c r="AB30" s="268"/>
      <c r="AC30" s="260"/>
      <c r="AD30" s="260"/>
    </row>
    <row r="31" spans="1:30"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row>
    <row r="32" spans="1:30"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row>
    <row r="33" spans="1:30" ht="39.75" customHeight="1">
      <c r="A33" s="260"/>
      <c r="B33" s="31"/>
      <c r="C33" s="646" t="s">
        <v>610</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row>
    <row r="34" spans="1:30"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row>
    <row r="35" spans="1:30"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row>
    <row r="36" spans="1:30" ht="29.25" customHeight="1">
      <c r="A36" s="260"/>
      <c r="B36" s="31"/>
      <c r="C36" s="390" t="s">
        <v>611</v>
      </c>
      <c r="D36" s="661"/>
      <c r="E36" s="661"/>
      <c r="F36" s="661"/>
      <c r="G36" s="661"/>
      <c r="H36" s="661"/>
      <c r="I36" s="661"/>
      <c r="J36" s="661"/>
      <c r="K36" s="648"/>
      <c r="L36" s="270"/>
      <c r="M36" s="390"/>
      <c r="N36" s="661"/>
      <c r="O36" s="661"/>
      <c r="P36" s="661"/>
      <c r="Q36" s="661"/>
      <c r="R36" s="661"/>
      <c r="S36" s="661"/>
      <c r="T36" s="661"/>
      <c r="U36" s="661"/>
      <c r="V36" s="661"/>
      <c r="W36" s="661"/>
      <c r="X36" s="661"/>
      <c r="Y36" s="661"/>
      <c r="Z36" s="661"/>
      <c r="AA36" s="648"/>
      <c r="AB36" s="276"/>
      <c r="AC36" s="260"/>
      <c r="AD36" s="260"/>
    </row>
    <row r="37" spans="1:30"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row>
    <row r="38" spans="1:30"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row>
    <row r="39" spans="1:30" ht="90" customHeight="1">
      <c r="A39" s="260"/>
      <c r="B39" s="31"/>
      <c r="C39" s="391" t="s">
        <v>612</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row>
    <row r="40" spans="1:30"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row>
    <row r="41" spans="1:30" ht="15.75" customHeight="1">
      <c r="A41" s="260"/>
      <c r="B41" s="31"/>
      <c r="C41" s="378" t="s">
        <v>139</v>
      </c>
      <c r="D41" s="657"/>
      <c r="E41" s="273"/>
      <c r="F41" s="363" t="s">
        <v>22</v>
      </c>
      <c r="G41" s="648"/>
      <c r="H41" s="273"/>
      <c r="I41" s="260"/>
      <c r="J41" s="280" t="s">
        <v>140</v>
      </c>
      <c r="K41" s="363">
        <v>40</v>
      </c>
      <c r="L41" s="661"/>
      <c r="M41" s="661"/>
      <c r="N41" s="648"/>
      <c r="O41" s="273"/>
      <c r="P41" s="273"/>
      <c r="Q41" s="264" t="s">
        <v>141</v>
      </c>
      <c r="R41" s="260"/>
      <c r="S41" s="273"/>
      <c r="T41" s="273"/>
      <c r="U41" s="273"/>
      <c r="V41" s="273"/>
      <c r="W41" s="363" t="s">
        <v>20</v>
      </c>
      <c r="X41" s="661"/>
      <c r="Y41" s="661"/>
      <c r="Z41" s="661"/>
      <c r="AA41" s="648"/>
      <c r="AB41" s="272"/>
      <c r="AC41" s="260"/>
      <c r="AD41" s="260"/>
    </row>
    <row r="42" spans="1:30"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row>
    <row r="43" spans="1:30" ht="32.25" customHeight="1">
      <c r="A43" s="260"/>
      <c r="B43" s="31"/>
      <c r="C43" s="260"/>
      <c r="D43" s="280" t="s">
        <v>142</v>
      </c>
      <c r="E43" s="273"/>
      <c r="F43" s="391"/>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row>
    <row r="44" spans="1:30"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row>
    <row r="45" spans="1:30"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row>
    <row r="46" spans="1:30"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row>
    <row r="47" spans="1:30"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row>
    <row r="48" spans="1:30"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row>
    <row r="49" spans="1:30" ht="15.75" customHeight="1">
      <c r="A49" s="260"/>
      <c r="B49" s="31"/>
      <c r="C49" s="273" t="s">
        <v>140</v>
      </c>
      <c r="D49" s="390">
        <v>40</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row>
    <row r="50" spans="1:30"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row>
    <row r="51" spans="1:30"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row>
    <row r="52" spans="1:30"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row>
    <row r="53" spans="1:30"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row>
    <row r="54" spans="1:30"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row>
    <row r="55" spans="1:30"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row>
    <row r="56" spans="1:30"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row>
    <row r="57" spans="1:30" ht="15.75" customHeight="1">
      <c r="A57" s="287"/>
      <c r="B57" s="41"/>
      <c r="C57" s="44">
        <v>2024</v>
      </c>
      <c r="D57" s="45">
        <v>45474</v>
      </c>
      <c r="E57" s="373">
        <v>45656</v>
      </c>
      <c r="F57" s="648"/>
      <c r="G57" s="46">
        <v>40</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row>
    <row r="58" spans="1:30" ht="15.75" customHeight="1">
      <c r="A58" s="287"/>
      <c r="B58" s="41"/>
      <c r="C58" s="44">
        <v>2025</v>
      </c>
      <c r="D58" s="45">
        <v>45658</v>
      </c>
      <c r="E58" s="373">
        <v>46021</v>
      </c>
      <c r="F58" s="648"/>
      <c r="G58" s="46">
        <v>40</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row>
    <row r="59" spans="1:30" ht="15.75" customHeight="1">
      <c r="A59" s="287"/>
      <c r="B59" s="41"/>
      <c r="C59" s="44">
        <v>2026</v>
      </c>
      <c r="D59" s="45">
        <v>46023</v>
      </c>
      <c r="E59" s="373">
        <v>46386</v>
      </c>
      <c r="F59" s="648"/>
      <c r="G59" s="46">
        <v>40</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row>
    <row r="60" spans="1:30" ht="15.75" customHeight="1">
      <c r="A60" s="287"/>
      <c r="B60" s="41"/>
      <c r="C60" s="44">
        <v>2027</v>
      </c>
      <c r="D60" s="45">
        <v>46388</v>
      </c>
      <c r="E60" s="373">
        <v>46751</v>
      </c>
      <c r="F60" s="648"/>
      <c r="G60" s="46">
        <v>40</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row>
    <row r="61" spans="1:30"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row>
    <row r="62" spans="1:30"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row>
    <row r="63" spans="1:30"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row>
    <row r="64" spans="1:30"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row>
    <row r="65" spans="1:30"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row>
    <row r="66" spans="1:30"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row>
    <row r="67" spans="1:30"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row>
    <row r="68" spans="1:30"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row>
    <row r="69" spans="1:30"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row>
    <row r="70" spans="1:30"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row>
    <row r="71" spans="1:30"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row>
    <row r="72" spans="1:30"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row>
    <row r="73" spans="1:30"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row>
    <row r="74" spans="1:30"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row>
    <row r="75" spans="1:30"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row>
    <row r="76" spans="1:30"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row>
    <row r="77" spans="1:30"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row>
    <row r="78" spans="1:30"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row>
    <row r="79" spans="1:30"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row>
    <row r="80" spans="1:30"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row>
    <row r="81" spans="1:30"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row>
    <row r="82" spans="1:30"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row>
    <row r="83" spans="1:30"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row>
    <row r="3" spans="1:30"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row>
    <row r="4" spans="1:30"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row>
    <row r="5" spans="1:30"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row>
    <row r="6" spans="1:30"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row>
    <row r="7" spans="1:30"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row>
    <row r="8" spans="1:30"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row>
    <row r="9" spans="1:30"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row>
    <row r="10" spans="1:30" ht="30" customHeight="1">
      <c r="A10" s="260"/>
      <c r="B10" s="31"/>
      <c r="C10" s="386" t="s">
        <v>123</v>
      </c>
      <c r="D10" s="657"/>
      <c r="E10" s="363" t="s">
        <v>124</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row>
    <row r="11" spans="1:30"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row>
    <row r="12" spans="1:30" ht="29.25" customHeight="1">
      <c r="A12" s="260"/>
      <c r="B12" s="31"/>
      <c r="C12" s="389" t="s">
        <v>125</v>
      </c>
      <c r="D12" s="662"/>
      <c r="E12" s="388" t="s">
        <v>126</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row>
    <row r="13" spans="1:30"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row>
    <row r="14" spans="1:30" ht="15" customHeight="1">
      <c r="A14" s="260"/>
      <c r="B14" s="31"/>
      <c r="C14" s="386" t="s">
        <v>127</v>
      </c>
      <c r="D14" s="657"/>
      <c r="E14" s="271"/>
      <c r="F14" s="387"/>
      <c r="G14" s="657"/>
      <c r="H14" s="657"/>
      <c r="I14" s="657"/>
      <c r="J14" s="657"/>
      <c r="K14" s="657"/>
      <c r="L14" s="657"/>
      <c r="M14" s="657"/>
      <c r="N14" s="657"/>
      <c r="O14" s="657"/>
      <c r="P14" s="657"/>
      <c r="Q14" s="657"/>
      <c r="R14" s="657"/>
      <c r="S14" s="657"/>
      <c r="T14" s="657"/>
      <c r="U14" s="657"/>
      <c r="V14" s="657"/>
      <c r="W14" s="657"/>
      <c r="X14" s="657"/>
      <c r="Y14" s="657"/>
      <c r="Z14" s="657"/>
      <c r="AA14" s="657"/>
      <c r="AB14" s="656"/>
      <c r="AC14" s="260"/>
      <c r="AD14" s="260"/>
    </row>
    <row r="15" spans="1:30" ht="29.25" customHeight="1">
      <c r="A15" s="260"/>
      <c r="B15" s="31"/>
      <c r="C15" s="363"/>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48"/>
      <c r="AB15" s="272"/>
      <c r="AC15" s="260"/>
      <c r="AD15" s="260"/>
    </row>
    <row r="16" spans="1:30" ht="15" customHeight="1">
      <c r="A16" s="260"/>
      <c r="B16" s="31"/>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2"/>
      <c r="AC16" s="260"/>
      <c r="AD16" s="260"/>
    </row>
    <row r="17" spans="1:30" ht="15" customHeight="1">
      <c r="A17" s="260"/>
      <c r="B17" s="31"/>
      <c r="C17" s="274" t="s">
        <v>128</v>
      </c>
      <c r="D17" s="274"/>
      <c r="E17" s="260"/>
      <c r="F17" s="260"/>
      <c r="G17" s="260"/>
      <c r="H17" s="260"/>
      <c r="I17" s="260"/>
      <c r="J17" s="273"/>
      <c r="K17" s="273"/>
      <c r="L17" s="273"/>
      <c r="M17" s="273"/>
      <c r="N17" s="273"/>
      <c r="O17" s="273"/>
      <c r="P17" s="273"/>
      <c r="Q17" s="273"/>
      <c r="R17" s="273" t="s">
        <v>129</v>
      </c>
      <c r="S17" s="273"/>
      <c r="T17" s="273"/>
      <c r="U17" s="273"/>
      <c r="V17" s="273"/>
      <c r="W17" s="273"/>
      <c r="X17" s="273"/>
      <c r="Y17" s="273"/>
      <c r="Z17" s="273"/>
      <c r="AA17" s="273"/>
      <c r="AB17" s="272"/>
      <c r="AC17" s="260"/>
      <c r="AD17" s="260"/>
    </row>
    <row r="18" spans="1:30" ht="15" customHeight="1">
      <c r="A18" s="260"/>
      <c r="B18" s="31"/>
      <c r="C18" s="383"/>
      <c r="D18" s="653"/>
      <c r="E18" s="653"/>
      <c r="F18" s="653"/>
      <c r="G18" s="653"/>
      <c r="H18" s="653"/>
      <c r="I18" s="653"/>
      <c r="J18" s="653"/>
      <c r="K18" s="653"/>
      <c r="L18" s="653"/>
      <c r="M18" s="653"/>
      <c r="N18" s="653"/>
      <c r="O18" s="653"/>
      <c r="P18" s="654"/>
      <c r="Q18" s="260"/>
      <c r="R18" s="377"/>
      <c r="S18" s="661"/>
      <c r="T18" s="661"/>
      <c r="U18" s="661"/>
      <c r="V18" s="661"/>
      <c r="W18" s="661"/>
      <c r="X18" s="661"/>
      <c r="Y18" s="661"/>
      <c r="Z18" s="661"/>
      <c r="AA18" s="648"/>
      <c r="AB18" s="268"/>
      <c r="AC18" s="260"/>
      <c r="AD18" s="260"/>
    </row>
    <row r="19" spans="1:30" ht="15" customHeight="1">
      <c r="A19" s="260"/>
      <c r="B19" s="31"/>
      <c r="C19" s="655"/>
      <c r="D19" s="647"/>
      <c r="E19" s="647"/>
      <c r="F19" s="647"/>
      <c r="G19" s="647"/>
      <c r="H19" s="647"/>
      <c r="I19" s="647"/>
      <c r="J19" s="647"/>
      <c r="K19" s="647"/>
      <c r="L19" s="647"/>
      <c r="M19" s="647"/>
      <c r="N19" s="647"/>
      <c r="O19" s="647"/>
      <c r="P19" s="656"/>
      <c r="Q19" s="260"/>
      <c r="R19" s="260"/>
      <c r="S19" s="260"/>
      <c r="T19" s="260"/>
      <c r="U19" s="260"/>
      <c r="V19" s="260"/>
      <c r="W19" s="260"/>
      <c r="X19" s="260"/>
      <c r="Y19" s="260"/>
      <c r="Z19" s="260"/>
      <c r="AA19" s="260"/>
      <c r="AB19" s="268"/>
      <c r="AC19" s="260"/>
      <c r="AD19" s="260"/>
    </row>
    <row r="20" spans="1:30" ht="15" customHeight="1">
      <c r="A20" s="260"/>
      <c r="B20" s="31"/>
      <c r="C20" s="655"/>
      <c r="D20" s="647"/>
      <c r="E20" s="647"/>
      <c r="F20" s="647"/>
      <c r="G20" s="647"/>
      <c r="H20" s="647"/>
      <c r="I20" s="647"/>
      <c r="J20" s="647"/>
      <c r="K20" s="647"/>
      <c r="L20" s="647"/>
      <c r="M20" s="647"/>
      <c r="N20" s="647"/>
      <c r="O20" s="647"/>
      <c r="P20" s="656"/>
      <c r="Q20" s="270"/>
      <c r="R20" s="273" t="s">
        <v>130</v>
      </c>
      <c r="S20" s="273"/>
      <c r="T20" s="273"/>
      <c r="U20" s="273"/>
      <c r="V20" s="273"/>
      <c r="W20" s="270"/>
      <c r="X20" s="270"/>
      <c r="Y20" s="270"/>
      <c r="Z20" s="260"/>
      <c r="AA20" s="270"/>
      <c r="AB20" s="268"/>
      <c r="AC20" s="260"/>
      <c r="AD20" s="260"/>
    </row>
    <row r="21" spans="1:30" ht="15" customHeight="1">
      <c r="A21" s="260"/>
      <c r="B21" s="31"/>
      <c r="C21" s="655"/>
      <c r="D21" s="647"/>
      <c r="E21" s="647"/>
      <c r="F21" s="647"/>
      <c r="G21" s="647"/>
      <c r="H21" s="647"/>
      <c r="I21" s="647"/>
      <c r="J21" s="647"/>
      <c r="K21" s="647"/>
      <c r="L21" s="647"/>
      <c r="M21" s="647"/>
      <c r="N21" s="647"/>
      <c r="O21" s="647"/>
      <c r="P21" s="656"/>
      <c r="Q21" s="260"/>
      <c r="R21" s="37"/>
      <c r="S21" s="260" t="s">
        <v>15</v>
      </c>
      <c r="T21" s="260"/>
      <c r="U21" s="37"/>
      <c r="V21" s="260" t="s">
        <v>27</v>
      </c>
      <c r="W21" s="260"/>
      <c r="X21" s="37"/>
      <c r="Y21" s="275" t="s">
        <v>46</v>
      </c>
      <c r="Z21" s="260"/>
      <c r="AA21" s="260"/>
      <c r="AB21" s="268"/>
      <c r="AC21" s="260"/>
      <c r="AD21" s="260"/>
    </row>
    <row r="22" spans="1:30" ht="15" customHeight="1">
      <c r="A22" s="260"/>
      <c r="B22" s="31"/>
      <c r="C22" s="655"/>
      <c r="D22" s="647"/>
      <c r="E22" s="647"/>
      <c r="F22" s="647"/>
      <c r="G22" s="647"/>
      <c r="H22" s="647"/>
      <c r="I22" s="647"/>
      <c r="J22" s="647"/>
      <c r="K22" s="647"/>
      <c r="L22" s="647"/>
      <c r="M22" s="647"/>
      <c r="N22" s="647"/>
      <c r="O22" s="647"/>
      <c r="P22" s="656"/>
      <c r="Q22" s="260"/>
      <c r="R22" s="260"/>
      <c r="S22" s="260"/>
      <c r="T22" s="260"/>
      <c r="U22" s="260"/>
      <c r="V22" s="260"/>
      <c r="W22" s="260"/>
      <c r="X22" s="260"/>
      <c r="Y22" s="260"/>
      <c r="Z22" s="260"/>
      <c r="AA22" s="260"/>
      <c r="AB22" s="268"/>
      <c r="AC22" s="260"/>
      <c r="AD22" s="260"/>
    </row>
    <row r="23" spans="1:30" ht="15" customHeight="1">
      <c r="A23" s="260"/>
      <c r="B23" s="31"/>
      <c r="C23" s="658"/>
      <c r="D23" s="659"/>
      <c r="E23" s="659"/>
      <c r="F23" s="659"/>
      <c r="G23" s="659"/>
      <c r="H23" s="659"/>
      <c r="I23" s="659"/>
      <c r="J23" s="659"/>
      <c r="K23" s="659"/>
      <c r="L23" s="659"/>
      <c r="M23" s="659"/>
      <c r="N23" s="659"/>
      <c r="O23" s="659"/>
      <c r="P23" s="660"/>
      <c r="Q23" s="260"/>
      <c r="R23" s="273" t="s">
        <v>131</v>
      </c>
      <c r="S23" s="260"/>
      <c r="T23" s="260"/>
      <c r="U23" s="260"/>
      <c r="V23" s="260"/>
      <c r="W23" s="390" t="s">
        <v>23</v>
      </c>
      <c r="X23" s="661"/>
      <c r="Y23" s="661"/>
      <c r="Z23" s="661"/>
      <c r="AA23" s="648"/>
      <c r="AB23" s="268"/>
      <c r="AC23" s="260"/>
      <c r="AD23" s="260"/>
    </row>
    <row r="24" spans="1:30" ht="15" customHeight="1">
      <c r="A24" s="260"/>
      <c r="B24" s="31"/>
      <c r="C24" s="270"/>
      <c r="D24" s="270"/>
      <c r="E24" s="270"/>
      <c r="F24" s="270"/>
      <c r="G24" s="270"/>
      <c r="H24" s="260"/>
      <c r="I24" s="260"/>
      <c r="J24" s="260"/>
      <c r="K24" s="260"/>
      <c r="L24" s="260"/>
      <c r="M24" s="260"/>
      <c r="N24" s="260"/>
      <c r="O24" s="260"/>
      <c r="P24" s="260"/>
      <c r="Q24" s="260"/>
      <c r="R24" s="273"/>
      <c r="S24" s="260"/>
      <c r="T24" s="260"/>
      <c r="U24" s="260"/>
      <c r="V24" s="260"/>
      <c r="W24" s="260"/>
      <c r="X24" s="260"/>
      <c r="Y24" s="260"/>
      <c r="Z24" s="260"/>
      <c r="AA24" s="260"/>
      <c r="AB24" s="268"/>
      <c r="AC24" s="260"/>
      <c r="AD24" s="260"/>
    </row>
    <row r="25" spans="1:30" ht="15" customHeight="1">
      <c r="A25" s="260"/>
      <c r="B25" s="31"/>
      <c r="C25" s="273" t="s">
        <v>132</v>
      </c>
      <c r="D25" s="270"/>
      <c r="E25" s="270"/>
      <c r="F25" s="270"/>
      <c r="G25" s="270"/>
      <c r="H25" s="270"/>
      <c r="I25" s="260"/>
      <c r="J25" s="260"/>
      <c r="K25" s="260"/>
      <c r="L25" s="260"/>
      <c r="M25" s="260"/>
      <c r="N25" s="260"/>
      <c r="O25" s="260"/>
      <c r="P25" s="260"/>
      <c r="Q25" s="260"/>
      <c r="R25" s="260"/>
      <c r="S25" s="260"/>
      <c r="T25" s="260"/>
      <c r="U25" s="260"/>
      <c r="V25" s="260"/>
      <c r="W25" s="260"/>
      <c r="X25" s="260"/>
      <c r="Y25" s="260"/>
      <c r="Z25" s="260"/>
      <c r="AA25" s="260"/>
      <c r="AB25" s="268"/>
      <c r="AC25" s="260"/>
      <c r="AD25" s="260"/>
    </row>
    <row r="26" spans="1:30" ht="29.25" customHeight="1">
      <c r="A26" s="260"/>
      <c r="B26" s="31"/>
      <c r="C26" s="390" t="s">
        <v>133</v>
      </c>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48"/>
      <c r="AB26" s="268"/>
      <c r="AC26" s="260"/>
      <c r="AD26" s="260"/>
    </row>
    <row r="27" spans="1:30" ht="15" customHeight="1">
      <c r="A27" s="260"/>
      <c r="B27" s="31"/>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6"/>
      <c r="AC27" s="260"/>
      <c r="AD27" s="260"/>
    </row>
    <row r="28" spans="1:30" ht="15" customHeight="1">
      <c r="A28" s="260"/>
      <c r="B28" s="31"/>
      <c r="C28" s="264" t="s">
        <v>134</v>
      </c>
      <c r="D28" s="270"/>
      <c r="E28" s="270"/>
      <c r="F28" s="270"/>
      <c r="G28" s="270"/>
      <c r="H28" s="270"/>
      <c r="I28" s="270"/>
      <c r="J28" s="270"/>
      <c r="K28" s="270"/>
      <c r="L28" s="270"/>
      <c r="M28" s="264" t="s">
        <v>134</v>
      </c>
      <c r="N28" s="270"/>
      <c r="O28" s="270"/>
      <c r="P28" s="270"/>
      <c r="Q28" s="270"/>
      <c r="R28" s="270"/>
      <c r="S28" s="270"/>
      <c r="T28" s="270"/>
      <c r="U28" s="270"/>
      <c r="V28" s="270"/>
      <c r="W28" s="270"/>
      <c r="X28" s="270"/>
      <c r="Y28" s="270"/>
      <c r="Z28" s="270"/>
      <c r="AA28" s="270"/>
      <c r="AB28" s="276"/>
      <c r="AC28" s="260"/>
      <c r="AD28" s="260"/>
    </row>
    <row r="29" spans="1:30" ht="29.25" customHeight="1">
      <c r="A29" s="260"/>
      <c r="B29" s="31"/>
      <c r="C29" s="390" t="s">
        <v>135</v>
      </c>
      <c r="D29" s="661"/>
      <c r="E29" s="661"/>
      <c r="F29" s="661"/>
      <c r="G29" s="661"/>
      <c r="H29" s="661"/>
      <c r="I29" s="661"/>
      <c r="J29" s="661"/>
      <c r="K29" s="648"/>
      <c r="L29" s="270"/>
      <c r="M29" s="390" t="s">
        <v>136</v>
      </c>
      <c r="N29" s="661"/>
      <c r="O29" s="661"/>
      <c r="P29" s="661"/>
      <c r="Q29" s="661"/>
      <c r="R29" s="661"/>
      <c r="S29" s="661"/>
      <c r="T29" s="661"/>
      <c r="U29" s="661"/>
      <c r="V29" s="661"/>
      <c r="W29" s="661"/>
      <c r="X29" s="661"/>
      <c r="Y29" s="661"/>
      <c r="Z29" s="661"/>
      <c r="AA29" s="648"/>
      <c r="AB29" s="276"/>
      <c r="AC29" s="260"/>
      <c r="AD29" s="260"/>
    </row>
    <row r="30" spans="1:30" ht="15" customHeight="1">
      <c r="A30" s="260"/>
      <c r="B30" s="31"/>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8"/>
      <c r="AC30" s="260"/>
      <c r="AD30" s="260"/>
    </row>
    <row r="31" spans="1:30" ht="15" customHeight="1">
      <c r="A31" s="260"/>
      <c r="B31" s="31"/>
      <c r="C31" s="277" t="s">
        <v>137</v>
      </c>
      <c r="D31" s="277"/>
      <c r="E31" s="277"/>
      <c r="F31" s="277"/>
      <c r="G31" s="278"/>
      <c r="H31" s="279"/>
      <c r="I31" s="279"/>
      <c r="J31" s="279"/>
      <c r="K31" s="279"/>
      <c r="L31" s="279"/>
      <c r="M31" s="279"/>
      <c r="N31" s="279"/>
      <c r="O31" s="279"/>
      <c r="P31" s="279"/>
      <c r="Q31" s="279"/>
      <c r="R31" s="279"/>
      <c r="S31" s="279"/>
      <c r="T31" s="279"/>
      <c r="U31" s="279"/>
      <c r="V31" s="279"/>
      <c r="W31" s="279"/>
      <c r="X31" s="279"/>
      <c r="Y31" s="279"/>
      <c r="Z31" s="279"/>
      <c r="AA31" s="279"/>
      <c r="AB31" s="268"/>
      <c r="AC31" s="260"/>
      <c r="AD31" s="260"/>
    </row>
    <row r="32" spans="1:30" ht="90" customHeight="1">
      <c r="A32" s="260"/>
      <c r="B32" s="31"/>
      <c r="C32" s="391" t="s">
        <v>138</v>
      </c>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48"/>
      <c r="AB32" s="268"/>
      <c r="AC32" s="260"/>
      <c r="AD32" s="260"/>
    </row>
    <row r="33" spans="1:30" ht="15" customHeight="1">
      <c r="A33" s="260"/>
      <c r="B33" s="31"/>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8"/>
      <c r="AC33" s="260"/>
      <c r="AD33" s="260"/>
    </row>
    <row r="34" spans="1:30" ht="15.75" customHeight="1">
      <c r="A34" s="260"/>
      <c r="B34" s="31"/>
      <c r="C34" s="378" t="s">
        <v>139</v>
      </c>
      <c r="D34" s="657"/>
      <c r="E34" s="273"/>
      <c r="F34" s="363" t="s">
        <v>22</v>
      </c>
      <c r="G34" s="648"/>
      <c r="H34" s="273"/>
      <c r="I34" s="260"/>
      <c r="J34" s="280" t="s">
        <v>140</v>
      </c>
      <c r="K34" s="363">
        <v>1</v>
      </c>
      <c r="L34" s="661"/>
      <c r="M34" s="661"/>
      <c r="N34" s="648"/>
      <c r="O34" s="273"/>
      <c r="P34" s="273"/>
      <c r="Q34" s="264" t="s">
        <v>141</v>
      </c>
      <c r="R34" s="260"/>
      <c r="S34" s="273"/>
      <c r="T34" s="273"/>
      <c r="U34" s="273"/>
      <c r="V34" s="273"/>
      <c r="W34" s="363" t="s">
        <v>20</v>
      </c>
      <c r="X34" s="661"/>
      <c r="Y34" s="661"/>
      <c r="Z34" s="661"/>
      <c r="AA34" s="648"/>
      <c r="AB34" s="272"/>
      <c r="AC34" s="260"/>
      <c r="AD34" s="260"/>
    </row>
    <row r="35" spans="1:30" ht="15.75" customHeight="1">
      <c r="A35" s="260"/>
      <c r="B35" s="31"/>
      <c r="C35" s="260"/>
      <c r="D35" s="260"/>
      <c r="E35" s="260"/>
      <c r="F35" s="275"/>
      <c r="G35" s="275"/>
      <c r="H35" s="275"/>
      <c r="I35" s="275"/>
      <c r="J35" s="275"/>
      <c r="K35" s="275"/>
      <c r="L35" s="275"/>
      <c r="M35" s="260"/>
      <c r="N35" s="260"/>
      <c r="O35" s="260"/>
      <c r="P35" s="260"/>
      <c r="Q35" s="260"/>
      <c r="R35" s="260"/>
      <c r="S35" s="260"/>
      <c r="T35" s="260"/>
      <c r="U35" s="260"/>
      <c r="V35" s="260"/>
      <c r="W35" s="260"/>
      <c r="X35" s="260"/>
      <c r="Y35" s="260"/>
      <c r="Z35" s="260"/>
      <c r="AA35" s="260"/>
      <c r="AB35" s="268"/>
      <c r="AC35" s="260"/>
      <c r="AD35" s="260"/>
    </row>
    <row r="36" spans="1:30" ht="32.25" customHeight="1">
      <c r="A36" s="260"/>
      <c r="B36" s="31"/>
      <c r="C36" s="260"/>
      <c r="D36" s="280" t="s">
        <v>142</v>
      </c>
      <c r="E36" s="273"/>
      <c r="F36" s="391" t="s">
        <v>143</v>
      </c>
      <c r="G36" s="661"/>
      <c r="H36" s="661"/>
      <c r="I36" s="661"/>
      <c r="J36" s="661"/>
      <c r="K36" s="661"/>
      <c r="L36" s="661"/>
      <c r="M36" s="648"/>
      <c r="N36" s="260"/>
      <c r="O36" s="280" t="s">
        <v>144</v>
      </c>
      <c r="P36" s="390">
        <v>1</v>
      </c>
      <c r="Q36" s="661"/>
      <c r="R36" s="661"/>
      <c r="S36" s="661"/>
      <c r="T36" s="661"/>
      <c r="U36" s="661"/>
      <c r="V36" s="661"/>
      <c r="W36" s="661"/>
      <c r="X36" s="661"/>
      <c r="Y36" s="661"/>
      <c r="Z36" s="661"/>
      <c r="AA36" s="648"/>
      <c r="AB36" s="268"/>
      <c r="AC36" s="260"/>
      <c r="AD36" s="260"/>
    </row>
    <row r="37" spans="1:30" ht="15.75" customHeight="1">
      <c r="A37" s="260"/>
      <c r="B37" s="31"/>
      <c r="C37" s="273"/>
      <c r="D37" s="273"/>
      <c r="E37" s="273"/>
      <c r="F37" s="275"/>
      <c r="G37" s="275"/>
      <c r="H37" s="275"/>
      <c r="I37" s="275"/>
      <c r="J37" s="275"/>
      <c r="K37" s="275"/>
      <c r="L37" s="275"/>
      <c r="M37" s="273"/>
      <c r="N37" s="273"/>
      <c r="O37" s="273"/>
      <c r="P37" s="273"/>
      <c r="Q37" s="273"/>
      <c r="R37" s="273"/>
      <c r="S37" s="273"/>
      <c r="T37" s="273"/>
      <c r="U37" s="273"/>
      <c r="V37" s="273"/>
      <c r="W37" s="273"/>
      <c r="X37" s="273"/>
      <c r="Y37" s="273"/>
      <c r="Z37" s="273"/>
      <c r="AA37" s="273"/>
      <c r="AB37" s="272"/>
      <c r="AC37" s="260"/>
      <c r="AD37" s="260"/>
    </row>
    <row r="38" spans="1:30" ht="15.75" customHeight="1">
      <c r="A38" s="260"/>
      <c r="B38" s="31"/>
      <c r="C38" s="260"/>
      <c r="D38" s="280" t="s">
        <v>145</v>
      </c>
      <c r="E38" s="260"/>
      <c r="F38" s="377" t="s">
        <v>146</v>
      </c>
      <c r="G38" s="648"/>
      <c r="H38" s="260"/>
      <c r="I38" s="260"/>
      <c r="J38" s="273" t="s">
        <v>147</v>
      </c>
      <c r="K38" s="260"/>
      <c r="L38" s="377" t="s">
        <v>148</v>
      </c>
      <c r="M38" s="661"/>
      <c r="N38" s="648"/>
      <c r="O38" s="273"/>
      <c r="P38" s="273"/>
      <c r="Q38" s="260"/>
      <c r="R38" s="273" t="s">
        <v>149</v>
      </c>
      <c r="S38" s="273"/>
      <c r="T38" s="273"/>
      <c r="U38" s="273"/>
      <c r="V38" s="273"/>
      <c r="W38" s="392"/>
      <c r="X38" s="661"/>
      <c r="Y38" s="661"/>
      <c r="Z38" s="661"/>
      <c r="AA38" s="648"/>
      <c r="AB38" s="272"/>
      <c r="AC38" s="260"/>
      <c r="AD38" s="260"/>
    </row>
    <row r="39" spans="1:30" ht="15.75" customHeight="1">
      <c r="A39" s="260"/>
      <c r="B39" s="31"/>
      <c r="C39" s="260"/>
      <c r="D39" s="260"/>
      <c r="E39" s="260"/>
      <c r="F39" s="29"/>
      <c r="G39" s="260"/>
      <c r="H39" s="260"/>
      <c r="I39" s="264"/>
      <c r="J39" s="264"/>
      <c r="K39" s="264"/>
      <c r="L39" s="264"/>
      <c r="M39" s="264"/>
      <c r="N39" s="264"/>
      <c r="O39" s="264"/>
      <c r="P39" s="264"/>
      <c r="Q39" s="264"/>
      <c r="R39" s="264"/>
      <c r="S39" s="264"/>
      <c r="T39" s="264"/>
      <c r="U39" s="264"/>
      <c r="V39" s="264"/>
      <c r="W39" s="264"/>
      <c r="X39" s="264"/>
      <c r="Y39" s="264"/>
      <c r="Z39" s="264"/>
      <c r="AA39" s="264"/>
      <c r="AB39" s="265"/>
      <c r="AC39" s="260"/>
      <c r="AD39" s="260"/>
    </row>
    <row r="40" spans="1:30" ht="15.75" customHeight="1">
      <c r="A40" s="260"/>
      <c r="B40" s="31"/>
      <c r="C40" s="281" t="s">
        <v>150</v>
      </c>
      <c r="D40" s="393">
        <v>2024</v>
      </c>
      <c r="E40" s="664"/>
      <c r="F40" s="665"/>
      <c r="G40" s="35"/>
      <c r="H40" s="264"/>
      <c r="I40" s="264"/>
      <c r="J40" s="264"/>
      <c r="K40" s="264"/>
      <c r="L40" s="264"/>
      <c r="M40" s="264"/>
      <c r="N40" s="264"/>
      <c r="O40" s="264"/>
      <c r="P40" s="264"/>
      <c r="Q40" s="387"/>
      <c r="R40" s="657"/>
      <c r="S40" s="657"/>
      <c r="T40" s="657"/>
      <c r="U40" s="657"/>
      <c r="V40" s="264"/>
      <c r="W40" s="264"/>
      <c r="X40" s="386"/>
      <c r="Y40" s="657"/>
      <c r="Z40" s="657"/>
      <c r="AA40" s="657"/>
      <c r="AB40" s="272"/>
      <c r="AC40" s="260"/>
      <c r="AD40" s="260"/>
    </row>
    <row r="41" spans="1:30" ht="5.25" customHeight="1">
      <c r="A41" s="260"/>
      <c r="B41" s="31"/>
      <c r="C41" s="273"/>
      <c r="D41" s="38"/>
      <c r="E41" s="38"/>
      <c r="F41" s="38"/>
      <c r="G41" s="260"/>
      <c r="H41" s="264"/>
      <c r="I41" s="264"/>
      <c r="J41" s="264"/>
      <c r="K41" s="264"/>
      <c r="L41" s="264"/>
      <c r="M41" s="264"/>
      <c r="N41" s="264"/>
      <c r="O41" s="264"/>
      <c r="P41" s="264"/>
      <c r="Q41" s="270"/>
      <c r="R41" s="270"/>
      <c r="S41" s="270"/>
      <c r="T41" s="270"/>
      <c r="U41" s="270"/>
      <c r="V41" s="264"/>
      <c r="W41" s="264"/>
      <c r="X41" s="266"/>
      <c r="Y41" s="266"/>
      <c r="Z41" s="266"/>
      <c r="AA41" s="266"/>
      <c r="AB41" s="272"/>
      <c r="AC41" s="260"/>
      <c r="AD41" s="260"/>
    </row>
    <row r="42" spans="1:30" ht="15.75" customHeight="1">
      <c r="A42" s="260"/>
      <c r="B42" s="31"/>
      <c r="C42" s="273" t="s">
        <v>140</v>
      </c>
      <c r="D42" s="390">
        <v>1</v>
      </c>
      <c r="E42" s="661"/>
      <c r="F42" s="648"/>
      <c r="G42" s="260"/>
      <c r="H42" s="264"/>
      <c r="I42" s="264"/>
      <c r="J42" s="264"/>
      <c r="K42" s="264"/>
      <c r="L42" s="264"/>
      <c r="M42" s="264"/>
      <c r="N42" s="264"/>
      <c r="O42" s="264"/>
      <c r="P42" s="264"/>
      <c r="Q42" s="387"/>
      <c r="R42" s="657"/>
      <c r="S42" s="657"/>
      <c r="T42" s="657"/>
      <c r="U42" s="657"/>
      <c r="V42" s="264"/>
      <c r="W42" s="264"/>
      <c r="X42" s="386"/>
      <c r="Y42" s="657"/>
      <c r="Z42" s="657"/>
      <c r="AA42" s="657"/>
      <c r="AB42" s="265"/>
      <c r="AC42" s="260"/>
      <c r="AD42" s="260"/>
    </row>
    <row r="43" spans="1:30" ht="15.75" customHeight="1">
      <c r="A43" s="260"/>
      <c r="B43" s="31"/>
      <c r="C43" s="260"/>
      <c r="D43" s="260"/>
      <c r="E43" s="260"/>
      <c r="F43" s="260"/>
      <c r="G43" s="260"/>
      <c r="H43" s="260"/>
      <c r="I43" s="264"/>
      <c r="J43" s="264"/>
      <c r="K43" s="273"/>
      <c r="L43" s="273"/>
      <c r="M43" s="273"/>
      <c r="N43" s="273"/>
      <c r="O43" s="273"/>
      <c r="P43" s="273"/>
      <c r="Q43" s="273"/>
      <c r="R43" s="273"/>
      <c r="S43" s="273"/>
      <c r="T43" s="273"/>
      <c r="U43" s="273"/>
      <c r="V43" s="273"/>
      <c r="W43" s="273"/>
      <c r="X43" s="273"/>
      <c r="Y43" s="273"/>
      <c r="Z43" s="273"/>
      <c r="AA43" s="273"/>
      <c r="AB43" s="265"/>
      <c r="AC43" s="260"/>
      <c r="AD43" s="260"/>
    </row>
    <row r="44" spans="1:30" ht="15.75" customHeight="1">
      <c r="A44" s="260"/>
      <c r="B44" s="31"/>
      <c r="C44" s="273"/>
      <c r="D44" s="363" t="s">
        <v>151</v>
      </c>
      <c r="E44" s="661"/>
      <c r="F44" s="661"/>
      <c r="G44" s="661"/>
      <c r="H44" s="661"/>
      <c r="I44" s="661"/>
      <c r="J44" s="661"/>
      <c r="K44" s="661"/>
      <c r="L44" s="661"/>
      <c r="M44" s="661"/>
      <c r="N44" s="661"/>
      <c r="O44" s="661"/>
      <c r="P44" s="661"/>
      <c r="Q44" s="661"/>
      <c r="R44" s="661"/>
      <c r="S44" s="661"/>
      <c r="T44" s="661"/>
      <c r="U44" s="661"/>
      <c r="V44" s="661"/>
      <c r="W44" s="661"/>
      <c r="X44" s="661"/>
      <c r="Y44" s="648"/>
      <c r="Z44" s="274"/>
      <c r="AA44" s="274"/>
      <c r="AB44" s="282"/>
      <c r="AC44" s="260"/>
      <c r="AD44" s="260"/>
    </row>
    <row r="45" spans="1:30" ht="15.75" customHeight="1">
      <c r="A45" s="260"/>
      <c r="B45" s="31"/>
      <c r="C45" s="260"/>
      <c r="D45" s="368" t="s">
        <v>152</v>
      </c>
      <c r="E45" s="661"/>
      <c r="F45" s="661"/>
      <c r="G45" s="661"/>
      <c r="H45" s="648"/>
      <c r="I45" s="364" t="s">
        <v>153</v>
      </c>
      <c r="J45" s="661"/>
      <c r="K45" s="661"/>
      <c r="L45" s="661"/>
      <c r="M45" s="661"/>
      <c r="N45" s="661"/>
      <c r="O45" s="661"/>
      <c r="P45" s="648"/>
      <c r="Q45" s="365" t="s">
        <v>154</v>
      </c>
      <c r="R45" s="661"/>
      <c r="S45" s="661"/>
      <c r="T45" s="661"/>
      <c r="U45" s="661"/>
      <c r="V45" s="661"/>
      <c r="W45" s="661"/>
      <c r="X45" s="661"/>
      <c r="Y45" s="648"/>
      <c r="Z45" s="274"/>
      <c r="AA45" s="274"/>
      <c r="AB45" s="282"/>
      <c r="AC45" s="260"/>
      <c r="AD45" s="260"/>
    </row>
    <row r="46" spans="1:30" ht="15.75" customHeight="1">
      <c r="A46" s="283"/>
      <c r="B46" s="39"/>
      <c r="C46" s="40"/>
      <c r="D46" s="369" t="s">
        <v>155</v>
      </c>
      <c r="E46" s="661"/>
      <c r="F46" s="661"/>
      <c r="G46" s="661"/>
      <c r="H46" s="648"/>
      <c r="I46" s="366" t="s">
        <v>156</v>
      </c>
      <c r="J46" s="661"/>
      <c r="K46" s="661"/>
      <c r="L46" s="661"/>
      <c r="M46" s="661"/>
      <c r="N46" s="661"/>
      <c r="O46" s="661"/>
      <c r="P46" s="648"/>
      <c r="Q46" s="367" t="s">
        <v>157</v>
      </c>
      <c r="R46" s="661"/>
      <c r="S46" s="661"/>
      <c r="T46" s="661"/>
      <c r="U46" s="661"/>
      <c r="V46" s="661"/>
      <c r="W46" s="661"/>
      <c r="X46" s="661"/>
      <c r="Y46" s="648"/>
      <c r="Z46" s="283"/>
      <c r="AA46" s="283"/>
      <c r="AB46" s="284"/>
      <c r="AC46" s="283"/>
      <c r="AD46" s="283"/>
    </row>
    <row r="47" spans="1:30" ht="15.75" customHeight="1">
      <c r="A47" s="260"/>
      <c r="B47" s="31"/>
      <c r="C47" s="285"/>
      <c r="D47" s="285"/>
      <c r="E47" s="285"/>
      <c r="F47" s="285"/>
      <c r="G47" s="286"/>
      <c r="H47" s="286"/>
      <c r="I47" s="286"/>
      <c r="J47" s="286"/>
      <c r="K47" s="286"/>
      <c r="L47" s="286"/>
      <c r="M47" s="286"/>
      <c r="N47" s="286"/>
      <c r="O47" s="286"/>
      <c r="P47" s="286"/>
      <c r="Q47" s="286"/>
      <c r="R47" s="286"/>
      <c r="S47" s="286"/>
      <c r="T47" s="286"/>
      <c r="U47" s="286"/>
      <c r="V47" s="286"/>
      <c r="W47" s="286"/>
      <c r="X47" s="286"/>
      <c r="Y47" s="286"/>
      <c r="Z47" s="285"/>
      <c r="AA47" s="285"/>
      <c r="AB47" s="269"/>
      <c r="AC47" s="260"/>
      <c r="AD47" s="260"/>
    </row>
    <row r="48" spans="1:30" ht="15.75" customHeight="1">
      <c r="A48" s="287"/>
      <c r="B48" s="41"/>
      <c r="C48" s="370" t="s">
        <v>158</v>
      </c>
      <c r="D48" s="661"/>
      <c r="E48" s="661"/>
      <c r="F48" s="648"/>
      <c r="G48" s="371" t="s">
        <v>159</v>
      </c>
      <c r="H48" s="372" t="s">
        <v>160</v>
      </c>
      <c r="I48" s="653"/>
      <c r="J48" s="653"/>
      <c r="K48" s="653"/>
      <c r="L48" s="653"/>
      <c r="M48" s="653"/>
      <c r="N48" s="653"/>
      <c r="O48" s="653"/>
      <c r="P48" s="653"/>
      <c r="Q48" s="653"/>
      <c r="R48" s="653"/>
      <c r="S48" s="653"/>
      <c r="T48" s="653"/>
      <c r="U48" s="653"/>
      <c r="V48" s="653"/>
      <c r="W48" s="653"/>
      <c r="X48" s="653"/>
      <c r="Y48" s="653"/>
      <c r="Z48" s="653"/>
      <c r="AA48" s="654"/>
      <c r="AB48" s="282"/>
      <c r="AC48" s="287"/>
      <c r="AD48" s="287"/>
    </row>
    <row r="49" spans="1:30" ht="15.75" customHeight="1">
      <c r="A49" s="287"/>
      <c r="B49" s="41"/>
      <c r="C49" s="42" t="s">
        <v>161</v>
      </c>
      <c r="D49" s="43">
        <v>1.2</v>
      </c>
      <c r="E49" s="370" t="s">
        <v>162</v>
      </c>
      <c r="F49" s="648"/>
      <c r="G49" s="650"/>
      <c r="H49" s="658"/>
      <c r="I49" s="659"/>
      <c r="J49" s="659"/>
      <c r="K49" s="659"/>
      <c r="L49" s="659"/>
      <c r="M49" s="659"/>
      <c r="N49" s="659"/>
      <c r="O49" s="659"/>
      <c r="P49" s="659"/>
      <c r="Q49" s="659"/>
      <c r="R49" s="659"/>
      <c r="S49" s="659"/>
      <c r="T49" s="659"/>
      <c r="U49" s="659"/>
      <c r="V49" s="659"/>
      <c r="W49" s="659"/>
      <c r="X49" s="659"/>
      <c r="Y49" s="659"/>
      <c r="Z49" s="659"/>
      <c r="AA49" s="660"/>
      <c r="AB49" s="282"/>
      <c r="AC49" s="287"/>
      <c r="AD49" s="287"/>
    </row>
    <row r="50" spans="1:30" ht="15.75" customHeight="1">
      <c r="A50" s="287"/>
      <c r="B50" s="41"/>
      <c r="C50" s="44">
        <v>2024</v>
      </c>
      <c r="D50" s="45">
        <v>45474</v>
      </c>
      <c r="E50" s="373">
        <v>45656</v>
      </c>
      <c r="F50" s="648"/>
      <c r="G50" s="46">
        <v>1</v>
      </c>
      <c r="H50" s="376" t="s">
        <v>124</v>
      </c>
      <c r="I50" s="661"/>
      <c r="J50" s="661"/>
      <c r="K50" s="661"/>
      <c r="L50" s="661"/>
      <c r="M50" s="661"/>
      <c r="N50" s="661"/>
      <c r="O50" s="661"/>
      <c r="P50" s="661"/>
      <c r="Q50" s="661"/>
      <c r="R50" s="661"/>
      <c r="S50" s="661"/>
      <c r="T50" s="661"/>
      <c r="U50" s="661"/>
      <c r="V50" s="661"/>
      <c r="W50" s="661"/>
      <c r="X50" s="661"/>
      <c r="Y50" s="661"/>
      <c r="Z50" s="661"/>
      <c r="AA50" s="648"/>
      <c r="AB50" s="282"/>
      <c r="AC50" s="287"/>
      <c r="AD50" s="287"/>
    </row>
    <row r="51" spans="1:30" ht="15.75" customHeight="1">
      <c r="A51" s="287"/>
      <c r="B51" s="41"/>
      <c r="C51" s="44">
        <v>2025</v>
      </c>
      <c r="D51" s="45">
        <v>45658</v>
      </c>
      <c r="E51" s="373">
        <v>46021</v>
      </c>
      <c r="F51" s="648"/>
      <c r="G51" s="46">
        <v>1</v>
      </c>
      <c r="H51" s="376" t="s">
        <v>124</v>
      </c>
      <c r="I51" s="661"/>
      <c r="J51" s="661"/>
      <c r="K51" s="661"/>
      <c r="L51" s="661"/>
      <c r="M51" s="661"/>
      <c r="N51" s="661"/>
      <c r="O51" s="661"/>
      <c r="P51" s="661"/>
      <c r="Q51" s="661"/>
      <c r="R51" s="661"/>
      <c r="S51" s="661"/>
      <c r="T51" s="661"/>
      <c r="U51" s="661"/>
      <c r="V51" s="661"/>
      <c r="W51" s="661"/>
      <c r="X51" s="661"/>
      <c r="Y51" s="661"/>
      <c r="Z51" s="661"/>
      <c r="AA51" s="648"/>
      <c r="AB51" s="282"/>
      <c r="AC51" s="287"/>
      <c r="AD51" s="287"/>
    </row>
    <row r="52" spans="1:30" ht="15.75" customHeight="1">
      <c r="A52" s="287"/>
      <c r="B52" s="41"/>
      <c r="C52" s="44">
        <v>2026</v>
      </c>
      <c r="D52" s="45">
        <v>46023</v>
      </c>
      <c r="E52" s="373">
        <v>46386</v>
      </c>
      <c r="F52" s="648"/>
      <c r="G52" s="46">
        <v>1</v>
      </c>
      <c r="H52" s="376" t="s">
        <v>124</v>
      </c>
      <c r="I52" s="661"/>
      <c r="J52" s="661"/>
      <c r="K52" s="661"/>
      <c r="L52" s="661"/>
      <c r="M52" s="661"/>
      <c r="N52" s="661"/>
      <c r="O52" s="661"/>
      <c r="P52" s="661"/>
      <c r="Q52" s="661"/>
      <c r="R52" s="661"/>
      <c r="S52" s="661"/>
      <c r="T52" s="661"/>
      <c r="U52" s="661"/>
      <c r="V52" s="661"/>
      <c r="W52" s="661"/>
      <c r="X52" s="661"/>
      <c r="Y52" s="661"/>
      <c r="Z52" s="661"/>
      <c r="AA52" s="648"/>
      <c r="AB52" s="282"/>
      <c r="AC52" s="287"/>
      <c r="AD52" s="287"/>
    </row>
    <row r="53" spans="1:30" ht="15.75" customHeight="1">
      <c r="A53" s="287"/>
      <c r="B53" s="41"/>
      <c r="C53" s="44">
        <v>2027</v>
      </c>
      <c r="D53" s="45">
        <v>46388</v>
      </c>
      <c r="E53" s="373">
        <v>46751</v>
      </c>
      <c r="F53" s="648"/>
      <c r="G53" s="46">
        <v>1</v>
      </c>
      <c r="H53" s="376" t="s">
        <v>124</v>
      </c>
      <c r="I53" s="661"/>
      <c r="J53" s="661"/>
      <c r="K53" s="661"/>
      <c r="L53" s="661"/>
      <c r="M53" s="661"/>
      <c r="N53" s="661"/>
      <c r="O53" s="661"/>
      <c r="P53" s="661"/>
      <c r="Q53" s="661"/>
      <c r="R53" s="661"/>
      <c r="S53" s="661"/>
      <c r="T53" s="661"/>
      <c r="U53" s="661"/>
      <c r="V53" s="661"/>
      <c r="W53" s="661"/>
      <c r="X53" s="661"/>
      <c r="Y53" s="661"/>
      <c r="Z53" s="661"/>
      <c r="AA53" s="648"/>
      <c r="AB53" s="282"/>
      <c r="AC53" s="287"/>
      <c r="AD53" s="287"/>
    </row>
    <row r="54" spans="1:30" ht="15.75" customHeight="1">
      <c r="A54" s="287"/>
      <c r="B54" s="41"/>
      <c r="C54" s="44"/>
      <c r="D54" s="44"/>
      <c r="E54" s="370"/>
      <c r="F54" s="648"/>
      <c r="G54" s="43"/>
      <c r="H54" s="370"/>
      <c r="I54" s="661"/>
      <c r="J54" s="661"/>
      <c r="K54" s="661"/>
      <c r="L54" s="661"/>
      <c r="M54" s="661"/>
      <c r="N54" s="661"/>
      <c r="O54" s="661"/>
      <c r="P54" s="661"/>
      <c r="Q54" s="661"/>
      <c r="R54" s="661"/>
      <c r="S54" s="661"/>
      <c r="T54" s="661"/>
      <c r="U54" s="661"/>
      <c r="V54" s="661"/>
      <c r="W54" s="661"/>
      <c r="X54" s="661"/>
      <c r="Y54" s="661"/>
      <c r="Z54" s="661"/>
      <c r="AA54" s="648"/>
      <c r="AB54" s="282"/>
      <c r="AC54" s="287"/>
      <c r="AD54" s="287"/>
    </row>
    <row r="55" spans="1:30" ht="15.75" customHeight="1">
      <c r="A55" s="260"/>
      <c r="B55" s="3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8"/>
      <c r="AC55" s="260"/>
      <c r="AD55" s="260"/>
    </row>
    <row r="56" spans="1:30" ht="15.75" customHeight="1">
      <c r="A56" s="260"/>
      <c r="B56" s="31"/>
      <c r="C56" s="378" t="s">
        <v>163</v>
      </c>
      <c r="D56" s="657"/>
      <c r="E56" s="273"/>
      <c r="F56" s="264" t="s">
        <v>164</v>
      </c>
      <c r="G56" s="47"/>
      <c r="H56" s="275"/>
      <c r="I56" s="264" t="s">
        <v>165</v>
      </c>
      <c r="J56" s="260"/>
      <c r="K56" s="377"/>
      <c r="L56" s="648"/>
      <c r="M56" s="273"/>
      <c r="N56" s="260"/>
      <c r="O56" s="260"/>
      <c r="P56" s="260"/>
      <c r="Q56" s="260"/>
      <c r="R56" s="260"/>
      <c r="S56" s="260"/>
      <c r="T56" s="260"/>
      <c r="U56" s="260"/>
      <c r="V56" s="260"/>
      <c r="W56" s="260"/>
      <c r="X56" s="260"/>
      <c r="Y56" s="260"/>
      <c r="Z56" s="260"/>
      <c r="AA56" s="260"/>
      <c r="AB56" s="268"/>
      <c r="AC56" s="260"/>
      <c r="AD56" s="260"/>
    </row>
    <row r="57" spans="1:30" ht="15.75" customHeight="1">
      <c r="A57" s="260"/>
      <c r="B57" s="288"/>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89"/>
      <c r="AC57" s="260"/>
      <c r="AD57" s="260"/>
    </row>
    <row r="58" spans="1:30" ht="15.75" customHeight="1">
      <c r="A58" s="260"/>
      <c r="B58" s="375"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48"/>
      <c r="AC58" s="260"/>
      <c r="AD58" s="260"/>
    </row>
    <row r="59" spans="1:30" ht="15.75" customHeight="1">
      <c r="A59" s="260"/>
      <c r="B59" s="48"/>
      <c r="C59" s="290"/>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49"/>
      <c r="AC59" s="260"/>
      <c r="AD59" s="260"/>
    </row>
    <row r="60" spans="1:30" ht="29.25" customHeight="1">
      <c r="A60" s="260"/>
      <c r="B60" s="370" t="s">
        <v>161</v>
      </c>
      <c r="C60" s="648"/>
      <c r="D60" s="43"/>
      <c r="E60" s="370" t="s">
        <v>167</v>
      </c>
      <c r="F60" s="648"/>
      <c r="G60" s="43"/>
      <c r="H60" s="363" t="s">
        <v>168</v>
      </c>
      <c r="I60" s="648"/>
      <c r="J60" s="370"/>
      <c r="K60" s="648"/>
      <c r="L60" s="374"/>
      <c r="M60" s="657"/>
      <c r="N60" s="43" t="s">
        <v>169</v>
      </c>
      <c r="O60" s="370"/>
      <c r="P60" s="661"/>
      <c r="Q60" s="648"/>
      <c r="R60" s="370" t="s">
        <v>170</v>
      </c>
      <c r="S60" s="661"/>
      <c r="T60" s="648"/>
      <c r="U60" s="370"/>
      <c r="V60" s="661"/>
      <c r="W60" s="648"/>
      <c r="X60" s="370" t="s">
        <v>171</v>
      </c>
      <c r="Y60" s="648"/>
      <c r="Z60" s="370"/>
      <c r="AA60" s="661"/>
      <c r="AB60" s="648"/>
      <c r="AC60" s="260"/>
      <c r="AD60" s="260"/>
    </row>
    <row r="61" spans="1:30" ht="15.75" customHeight="1">
      <c r="A61" s="260"/>
      <c r="B61" s="48"/>
      <c r="C61" s="290"/>
      <c r="D61" s="290"/>
      <c r="E61" s="290"/>
      <c r="F61" s="283"/>
      <c r="G61" s="291"/>
      <c r="H61" s="292"/>
      <c r="I61" s="292"/>
      <c r="J61" s="283"/>
      <c r="K61" s="283"/>
      <c r="L61" s="283"/>
      <c r="M61" s="283"/>
      <c r="N61" s="292"/>
      <c r="O61" s="283"/>
      <c r="P61" s="283"/>
      <c r="Q61" s="283"/>
      <c r="R61" s="283"/>
      <c r="S61" s="292"/>
      <c r="T61" s="270"/>
      <c r="U61" s="270"/>
      <c r="V61" s="260"/>
      <c r="W61" s="292"/>
      <c r="X61" s="280"/>
      <c r="Y61" s="280"/>
      <c r="Z61" s="50"/>
      <c r="AA61" s="28"/>
      <c r="AB61" s="51"/>
      <c r="AC61" s="260"/>
      <c r="AD61" s="260"/>
    </row>
    <row r="62" spans="1:30" ht="15.75" customHeight="1">
      <c r="A62" s="260"/>
      <c r="B62" s="375" t="s">
        <v>172</v>
      </c>
      <c r="C62" s="648"/>
      <c r="D62" s="37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60"/>
      <c r="AC62" s="260"/>
      <c r="AD62" s="260"/>
    </row>
    <row r="63" spans="1:30" ht="15.75" customHeight="1">
      <c r="A63" s="260"/>
      <c r="B63" s="48"/>
      <c r="C63" s="290"/>
      <c r="D63" s="290"/>
      <c r="E63" s="290"/>
      <c r="F63" s="283"/>
      <c r="G63" s="291"/>
      <c r="H63" s="292"/>
      <c r="I63" s="292"/>
      <c r="J63" s="283"/>
      <c r="K63" s="283"/>
      <c r="L63" s="283"/>
      <c r="M63" s="283"/>
      <c r="N63" s="292"/>
      <c r="O63" s="283"/>
      <c r="P63" s="283"/>
      <c r="Q63" s="283"/>
      <c r="R63" s="283"/>
      <c r="S63" s="292"/>
      <c r="T63" s="270"/>
      <c r="U63" s="270"/>
      <c r="V63" s="260"/>
      <c r="W63" s="292"/>
      <c r="X63" s="280"/>
      <c r="Y63" s="280"/>
      <c r="Z63" s="50"/>
      <c r="AA63" s="28"/>
      <c r="AB63" s="51"/>
      <c r="AC63" s="260"/>
      <c r="AD63" s="260"/>
    </row>
    <row r="64" spans="1:30" ht="15.75" customHeight="1">
      <c r="A64" s="260"/>
      <c r="B64" s="375" t="s">
        <v>173</v>
      </c>
      <c r="C64" s="648"/>
      <c r="D64" s="380"/>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60"/>
      <c r="AC64" s="260"/>
      <c r="AD64" s="260"/>
    </row>
    <row r="65" spans="1:30" ht="15.75" customHeight="1">
      <c r="A65" s="260"/>
      <c r="B65" s="48"/>
      <c r="C65" s="290"/>
      <c r="D65" s="290"/>
      <c r="E65" s="290"/>
      <c r="F65" s="283"/>
      <c r="G65" s="291"/>
      <c r="H65" s="292"/>
      <c r="I65" s="292"/>
      <c r="J65" s="283"/>
      <c r="K65" s="283"/>
      <c r="L65" s="283"/>
      <c r="M65" s="283"/>
      <c r="N65" s="292"/>
      <c r="O65" s="283"/>
      <c r="P65" s="283"/>
      <c r="Q65" s="283"/>
      <c r="R65" s="283"/>
      <c r="S65" s="292"/>
      <c r="T65" s="270"/>
      <c r="U65" s="270"/>
      <c r="V65" s="260"/>
      <c r="W65" s="292"/>
      <c r="X65" s="280"/>
      <c r="Y65" s="280"/>
      <c r="Z65" s="280"/>
      <c r="AA65" s="270"/>
      <c r="AB65" s="276"/>
      <c r="AC65" s="260"/>
      <c r="AD65" s="260"/>
    </row>
    <row r="66" spans="1:30" ht="15.75" customHeight="1">
      <c r="A66" s="260"/>
      <c r="B66" s="375" t="s">
        <v>174</v>
      </c>
      <c r="C66" s="648"/>
      <c r="D66" s="380"/>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60"/>
      <c r="AC66" s="260"/>
      <c r="AD66" s="260"/>
    </row>
    <row r="67" spans="1:30" ht="15.75" customHeight="1">
      <c r="A67" s="260"/>
      <c r="B67" s="48"/>
      <c r="C67" s="290"/>
      <c r="D67" s="290"/>
      <c r="E67" s="290"/>
      <c r="F67" s="283"/>
      <c r="G67" s="291"/>
      <c r="H67" s="292"/>
      <c r="I67" s="292"/>
      <c r="J67" s="283"/>
      <c r="K67" s="283"/>
      <c r="L67" s="283"/>
      <c r="M67" s="283"/>
      <c r="N67" s="292"/>
      <c r="O67" s="283"/>
      <c r="P67" s="283"/>
      <c r="Q67" s="283"/>
      <c r="R67" s="283"/>
      <c r="S67" s="292"/>
      <c r="T67" s="270"/>
      <c r="U67" s="270"/>
      <c r="V67" s="260"/>
      <c r="W67" s="292"/>
      <c r="X67" s="280"/>
      <c r="Y67" s="280"/>
      <c r="Z67" s="50"/>
      <c r="AA67" s="28"/>
      <c r="AB67" s="51"/>
      <c r="AC67" s="260"/>
      <c r="AD67" s="260"/>
    </row>
    <row r="68" spans="1:30" ht="15.75" customHeight="1">
      <c r="A68" s="260"/>
      <c r="B68" s="375" t="s">
        <v>175</v>
      </c>
      <c r="C68" s="648"/>
      <c r="D68" s="380"/>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60"/>
      <c r="AC68" s="260"/>
      <c r="AD68" s="260"/>
    </row>
    <row r="69" spans="1:30" ht="15.75" customHeight="1">
      <c r="A69" s="260"/>
      <c r="B69" s="48"/>
      <c r="C69" s="290"/>
      <c r="D69" s="290"/>
      <c r="E69" s="290"/>
      <c r="F69" s="283"/>
      <c r="G69" s="291"/>
      <c r="H69" s="292"/>
      <c r="I69" s="292"/>
      <c r="J69" s="283"/>
      <c r="K69" s="283"/>
      <c r="L69" s="283"/>
      <c r="M69" s="283"/>
      <c r="N69" s="292"/>
      <c r="O69" s="283"/>
      <c r="P69" s="283"/>
      <c r="Q69" s="283"/>
      <c r="R69" s="283"/>
      <c r="S69" s="292"/>
      <c r="T69" s="270"/>
      <c r="U69" s="270"/>
      <c r="V69" s="260"/>
      <c r="W69" s="292"/>
      <c r="X69" s="280"/>
      <c r="Y69" s="280"/>
      <c r="Z69" s="50"/>
      <c r="AA69" s="28"/>
      <c r="AB69" s="51"/>
      <c r="AC69" s="260"/>
      <c r="AD69" s="260"/>
    </row>
    <row r="70" spans="1:30" ht="15.75" customHeight="1">
      <c r="A70" s="260"/>
      <c r="B70" s="375" t="s">
        <v>176</v>
      </c>
      <c r="C70" s="648"/>
      <c r="D70" s="380"/>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60"/>
      <c r="AC70" s="260"/>
      <c r="AD70" s="260"/>
    </row>
    <row r="71" spans="1:30" ht="15.75" customHeight="1">
      <c r="A71" s="260"/>
      <c r="B71" s="48"/>
      <c r="C71" s="290"/>
      <c r="D71" s="290"/>
      <c r="E71" s="290"/>
      <c r="F71" s="283"/>
      <c r="G71" s="291"/>
      <c r="H71" s="292"/>
      <c r="I71" s="292"/>
      <c r="J71" s="283"/>
      <c r="K71" s="283"/>
      <c r="L71" s="283"/>
      <c r="M71" s="283"/>
      <c r="N71" s="292"/>
      <c r="O71" s="283"/>
      <c r="P71" s="283"/>
      <c r="Q71" s="283"/>
      <c r="R71" s="283"/>
      <c r="S71" s="292"/>
      <c r="T71" s="270"/>
      <c r="U71" s="270"/>
      <c r="V71" s="260"/>
      <c r="W71" s="292"/>
      <c r="X71" s="280"/>
      <c r="Y71" s="280"/>
      <c r="Z71" s="50"/>
      <c r="AA71" s="28"/>
      <c r="AB71" s="51"/>
      <c r="AC71" s="260"/>
      <c r="AD71" s="260"/>
    </row>
    <row r="72" spans="1:30" ht="15.75" customHeight="1">
      <c r="A72" s="260"/>
      <c r="B72" s="375" t="s">
        <v>177</v>
      </c>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48"/>
      <c r="AC72" s="260"/>
      <c r="AD72" s="260"/>
    </row>
    <row r="73" spans="1:30" ht="15.75" customHeight="1">
      <c r="A73" s="260"/>
      <c r="B73" s="363" t="s">
        <v>122</v>
      </c>
      <c r="C73" s="648"/>
      <c r="D73" s="52" t="s">
        <v>178</v>
      </c>
      <c r="E73" s="363" t="s">
        <v>179</v>
      </c>
      <c r="F73" s="648"/>
      <c r="G73" s="363" t="s">
        <v>177</v>
      </c>
      <c r="H73" s="661"/>
      <c r="I73" s="661"/>
      <c r="J73" s="661"/>
      <c r="K73" s="661"/>
      <c r="L73" s="661"/>
      <c r="M73" s="661"/>
      <c r="N73" s="661"/>
      <c r="O73" s="648"/>
      <c r="P73" s="363" t="s">
        <v>180</v>
      </c>
      <c r="Q73" s="661"/>
      <c r="R73" s="661"/>
      <c r="S73" s="661"/>
      <c r="T73" s="661"/>
      <c r="U73" s="661"/>
      <c r="V73" s="661"/>
      <c r="W73" s="661"/>
      <c r="X73" s="661"/>
      <c r="Y73" s="661"/>
      <c r="Z73" s="661"/>
      <c r="AA73" s="661"/>
      <c r="AB73" s="648"/>
      <c r="AC73" s="260"/>
      <c r="AD73" s="260"/>
    </row>
    <row r="74" spans="1:30" ht="15.75" customHeight="1">
      <c r="A74" s="260"/>
      <c r="B74" s="363"/>
      <c r="C74" s="648"/>
      <c r="D74" s="37"/>
      <c r="E74" s="363"/>
      <c r="F74" s="648"/>
      <c r="G74" s="381"/>
      <c r="H74" s="661"/>
      <c r="I74" s="661"/>
      <c r="J74" s="661"/>
      <c r="K74" s="661"/>
      <c r="L74" s="661"/>
      <c r="M74" s="661"/>
      <c r="N74" s="661"/>
      <c r="O74" s="648"/>
      <c r="P74" s="381"/>
      <c r="Q74" s="661"/>
      <c r="R74" s="661"/>
      <c r="S74" s="661"/>
      <c r="T74" s="661"/>
      <c r="U74" s="661"/>
      <c r="V74" s="661"/>
      <c r="W74" s="661"/>
      <c r="X74" s="661"/>
      <c r="Y74" s="661"/>
      <c r="Z74" s="661"/>
      <c r="AA74" s="661"/>
      <c r="AB74" s="648"/>
      <c r="AC74" s="260"/>
      <c r="AD74" s="260"/>
    </row>
    <row r="75" spans="1:30" ht="15.75" customHeight="1">
      <c r="A75" s="260"/>
      <c r="B75" s="363"/>
      <c r="C75" s="648"/>
      <c r="D75" s="37"/>
      <c r="E75" s="363"/>
      <c r="F75" s="648"/>
      <c r="G75" s="381"/>
      <c r="H75" s="661"/>
      <c r="I75" s="661"/>
      <c r="J75" s="661"/>
      <c r="K75" s="661"/>
      <c r="L75" s="661"/>
      <c r="M75" s="661"/>
      <c r="N75" s="661"/>
      <c r="O75" s="648"/>
      <c r="P75" s="381"/>
      <c r="Q75" s="661"/>
      <c r="R75" s="661"/>
      <c r="S75" s="661"/>
      <c r="T75" s="661"/>
      <c r="U75" s="661"/>
      <c r="V75" s="661"/>
      <c r="W75" s="661"/>
      <c r="X75" s="661"/>
      <c r="Y75" s="661"/>
      <c r="Z75" s="661"/>
      <c r="AA75" s="661"/>
      <c r="AB75" s="648"/>
      <c r="AC75" s="260"/>
      <c r="AD75" s="260"/>
    </row>
    <row r="76" spans="1:30" ht="26.25" customHeight="1">
      <c r="A76" s="260"/>
      <c r="B76" s="382" t="s">
        <v>181</v>
      </c>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48"/>
      <c r="AC76" s="260"/>
      <c r="AD76" s="293"/>
    </row>
    <row r="77" spans="1:30" ht="12.75" customHeight="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ht="12.75" customHeight="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ht="12.75" customHeight="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ht="12.75" customHeight="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ht="12.75" customHeight="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ht="12.75" customHeight="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ht="12.75" customHeight="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row r="203" spans="1:30"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row>
    <row r="204" spans="1:30"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row>
    <row r="205" spans="1:30"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row>
    <row r="206" spans="1:30"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row>
    <row r="207" spans="1:30"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row>
    <row r="208" spans="1:30"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row>
    <row r="209" spans="1:30"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row>
    <row r="210" spans="1:30"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row>
    <row r="211" spans="1:30"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row>
    <row r="212" spans="1:30"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row>
    <row r="213" spans="1:30"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row>
    <row r="214" spans="1:30"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row>
    <row r="215" spans="1:30"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row>
    <row r="216" spans="1:30"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row>
    <row r="217" spans="1:30"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row>
    <row r="218" spans="1:30"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row>
    <row r="219" spans="1:30"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row>
    <row r="220" spans="1:30"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row>
    <row r="221" spans="1:30"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row>
    <row r="222" spans="1:30"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row>
    <row r="223" spans="1:30"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row>
    <row r="224" spans="1:30"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row>
    <row r="225" spans="1:30"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row>
    <row r="226" spans="1:30"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row>
    <row r="227" spans="1:30"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row>
    <row r="228" spans="1:30"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row>
    <row r="229" spans="1:30"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row>
    <row r="230" spans="1:30"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row>
    <row r="231" spans="1:30"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row>
    <row r="232" spans="1:30"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row>
    <row r="233" spans="1:30"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row>
    <row r="234" spans="1:30"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row>
    <row r="235" spans="1:30"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row>
    <row r="236" spans="1:30"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row>
    <row r="237" spans="1:30"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row>
    <row r="238" spans="1:30"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row>
    <row r="239" spans="1:30"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row>
    <row r="240" spans="1:30"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row>
    <row r="241" spans="1:30"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row>
    <row r="242" spans="1:30"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row>
    <row r="243" spans="1:30"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row>
    <row r="244" spans="1:30"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row>
    <row r="245" spans="1:30"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row>
    <row r="246" spans="1:30"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row>
    <row r="247" spans="1:30"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row>
    <row r="248" spans="1:30"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row>
    <row r="249" spans="1:30"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row>
    <row r="250" spans="1:30"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row>
    <row r="251" spans="1:30"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row>
    <row r="252" spans="1:30"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row>
    <row r="253" spans="1:30"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row>
    <row r="254" spans="1:30"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row>
    <row r="255" spans="1:30"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row>
    <row r="256" spans="1:30"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row>
    <row r="257" spans="1:30"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row>
    <row r="258" spans="1:30"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row>
    <row r="259" spans="1:30"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row>
    <row r="260" spans="1:30"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row>
    <row r="261" spans="1:30"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row>
    <row r="262" spans="1:30"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row>
    <row r="263" spans="1:30"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row>
    <row r="264" spans="1:30"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row>
    <row r="265" spans="1:30"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row>
    <row r="266" spans="1:30"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row>
    <row r="267" spans="1:30"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row>
    <row r="268" spans="1:30"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row>
    <row r="269" spans="1:30"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row>
    <row r="270" spans="1:30"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row>
    <row r="271" spans="1:30"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row>
    <row r="272" spans="1:30"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row>
    <row r="273" spans="1:30"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row>
    <row r="274" spans="1:30"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row>
    <row r="275" spans="1:30"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row>
    <row r="276" spans="1:30"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row>
    <row r="277" spans="1:30"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row>
    <row r="278" spans="1:30"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row>
    <row r="279" spans="1:30"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row>
    <row r="280" spans="1:30"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row>
    <row r="281" spans="1:30"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row>
    <row r="282" spans="1:30"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row>
    <row r="283" spans="1:30"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row>
    <row r="284" spans="1:30"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row>
    <row r="285" spans="1:30"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row>
    <row r="286" spans="1:30"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row>
    <row r="287" spans="1:30"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row>
    <row r="288" spans="1:30"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row>
    <row r="289" spans="1:30"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row>
    <row r="290" spans="1:30"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row>
    <row r="291" spans="1:30"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row>
    <row r="292" spans="1:30"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row>
    <row r="293" spans="1:30"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row>
    <row r="294" spans="1:30"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row>
    <row r="295" spans="1:30"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row>
    <row r="296" spans="1:30"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row>
    <row r="297" spans="1:30"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row>
    <row r="298" spans="1:30"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row>
    <row r="299" spans="1:30"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row>
    <row r="300" spans="1:30"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row>
    <row r="301" spans="1:30"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row>
    <row r="302" spans="1:30"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row>
    <row r="303" spans="1:30"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row>
    <row r="304" spans="1:30"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row>
    <row r="305" spans="1:30"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row>
    <row r="306" spans="1:30"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row>
    <row r="307" spans="1:30"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row>
    <row r="308" spans="1:30"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row>
    <row r="309" spans="1:30"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row>
    <row r="310" spans="1:30"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row>
    <row r="311" spans="1:30"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row>
    <row r="312" spans="1:30"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row>
    <row r="313" spans="1:30"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row>
    <row r="314" spans="1:30"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row>
    <row r="315" spans="1:30"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row>
    <row r="316" spans="1:30"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row>
    <row r="317" spans="1:30"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row>
    <row r="318" spans="1:30"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row>
    <row r="319" spans="1:30"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row>
    <row r="320" spans="1:30"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row>
    <row r="321" spans="1:30"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row>
    <row r="322" spans="1:30"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row>
    <row r="323" spans="1:30"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row>
    <row r="324" spans="1:30"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row>
    <row r="325" spans="1:30"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row>
    <row r="326" spans="1:30"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row>
    <row r="327" spans="1:30"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row>
    <row r="328" spans="1:30"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row>
    <row r="329" spans="1:30"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row>
    <row r="330" spans="1:30"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row>
    <row r="331" spans="1:30"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row>
    <row r="332" spans="1:30"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row>
    <row r="333" spans="1:30"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row>
    <row r="334" spans="1:30"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row>
    <row r="335" spans="1:30"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row>
    <row r="336" spans="1:30"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row>
    <row r="337" spans="1:30"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row>
    <row r="338" spans="1:30"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row>
    <row r="339" spans="1:30"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row>
    <row r="340" spans="1:30"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row>
    <row r="341" spans="1:30"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row>
    <row r="342" spans="1:30"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row>
    <row r="343" spans="1:30"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row>
    <row r="344" spans="1:30"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row>
    <row r="345" spans="1:30"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row>
    <row r="346" spans="1:30"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row>
    <row r="347" spans="1:30"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row>
    <row r="348" spans="1:30"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row>
    <row r="349" spans="1:30"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row>
    <row r="350" spans="1:30"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row>
    <row r="351" spans="1:30"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row>
    <row r="352" spans="1:30"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row>
    <row r="353" spans="1:30"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row>
    <row r="354" spans="1:30"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row>
    <row r="355" spans="1:30"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row>
    <row r="356" spans="1:30"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row>
    <row r="357" spans="1:30"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row>
    <row r="358" spans="1:30"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row>
    <row r="359" spans="1:30"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row>
    <row r="360" spans="1:30"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row>
    <row r="361" spans="1:30"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row>
    <row r="362" spans="1:30"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row>
    <row r="363" spans="1:30"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row>
    <row r="364" spans="1:30"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row>
    <row r="365" spans="1:30"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row>
    <row r="366" spans="1:30"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row>
    <row r="367" spans="1:30"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row>
    <row r="368" spans="1:30"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row>
    <row r="369" spans="1:30"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row>
    <row r="370" spans="1:30"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row>
    <row r="371" spans="1:30"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row>
    <row r="372" spans="1:30"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row>
    <row r="373" spans="1:30"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row>
    <row r="374" spans="1:30"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row>
    <row r="375" spans="1:30"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row>
    <row r="376" spans="1:30"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row>
    <row r="377" spans="1:30"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row>
    <row r="378" spans="1:30"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row>
    <row r="379" spans="1:30"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row>
    <row r="380" spans="1:30"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row>
    <row r="381" spans="1:30"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row>
    <row r="382" spans="1:30"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row>
    <row r="383" spans="1:30"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row>
    <row r="384" spans="1:30"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row>
    <row r="385" spans="1:30"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row>
    <row r="386" spans="1:30"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row>
    <row r="387" spans="1:30"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row>
    <row r="388" spans="1:30"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row>
    <row r="389" spans="1:30"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row>
    <row r="390" spans="1:30"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row>
    <row r="391" spans="1:30"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row>
    <row r="392" spans="1:30"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row>
    <row r="393" spans="1:30"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row>
    <row r="394" spans="1:30"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row>
    <row r="395" spans="1:30"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row>
    <row r="396" spans="1:30"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row>
    <row r="397" spans="1:30"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row>
    <row r="398" spans="1:30"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row>
    <row r="399" spans="1:30"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row>
    <row r="400" spans="1:30"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row>
    <row r="401" spans="1:30"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row>
    <row r="402" spans="1:30"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row>
    <row r="403" spans="1:30"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row>
    <row r="404" spans="1:30"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row>
    <row r="405" spans="1:30"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row>
    <row r="406" spans="1:30"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row>
    <row r="407" spans="1:30"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row>
    <row r="408" spans="1:30"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row>
    <row r="409" spans="1:30"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row>
    <row r="410" spans="1:30"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row>
    <row r="411" spans="1:30"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row>
    <row r="412" spans="1:30"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row>
    <row r="413" spans="1:30"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row>
    <row r="414" spans="1:30"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row>
    <row r="415" spans="1:30"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row>
    <row r="416" spans="1:30"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row>
    <row r="417" spans="1:30"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row>
    <row r="418" spans="1:30"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row>
    <row r="419" spans="1:30"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row>
    <row r="420" spans="1:30"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row>
    <row r="421" spans="1:30"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row>
    <row r="422" spans="1:30"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row>
    <row r="423" spans="1:30"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row>
    <row r="424" spans="1:30"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row>
    <row r="425" spans="1:30"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row>
    <row r="426" spans="1:30"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row>
    <row r="427" spans="1:30"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row>
    <row r="428" spans="1:30"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row>
    <row r="429" spans="1:30"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row>
    <row r="430" spans="1:30"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row>
    <row r="431" spans="1:30"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row>
    <row r="432" spans="1:30"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row>
    <row r="433" spans="1:30"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row>
    <row r="434" spans="1:30"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row>
    <row r="435" spans="1:30"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row>
    <row r="436" spans="1:30"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row>
    <row r="437" spans="1:30"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row>
    <row r="438" spans="1:30"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row>
    <row r="439" spans="1:30"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row>
    <row r="440" spans="1:30"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row>
    <row r="441" spans="1:30"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row>
    <row r="442" spans="1:30"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row>
    <row r="443" spans="1:30"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row>
    <row r="444" spans="1:30"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row>
    <row r="445" spans="1:30"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row>
    <row r="446" spans="1:30"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row>
    <row r="447" spans="1:30"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row>
    <row r="448" spans="1:30"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row>
    <row r="449" spans="1:30"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row>
    <row r="450" spans="1:30"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row>
    <row r="451" spans="1:30"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row>
    <row r="452" spans="1:30"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row>
    <row r="453" spans="1:30"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row>
    <row r="454" spans="1:30"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row>
    <row r="455" spans="1:30"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row>
    <row r="456" spans="1:30"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row>
    <row r="457" spans="1:30"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row>
    <row r="458" spans="1:30"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row>
    <row r="459" spans="1:30"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row>
    <row r="460" spans="1:30"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row>
    <row r="461" spans="1:30"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row>
    <row r="462" spans="1:30"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row>
    <row r="463" spans="1:30"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row>
    <row r="464" spans="1:30"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row>
    <row r="465" spans="1:30"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row>
    <row r="466" spans="1:30"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row>
    <row r="467" spans="1:30"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row>
    <row r="468" spans="1:30"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row>
    <row r="469" spans="1:30"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row>
    <row r="470" spans="1:30"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row>
    <row r="471" spans="1:30"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row>
    <row r="472" spans="1:30"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row>
    <row r="473" spans="1:30"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row>
    <row r="474" spans="1:30"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row>
    <row r="475" spans="1:30"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row>
    <row r="476" spans="1:30"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row>
    <row r="477" spans="1:30"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row>
    <row r="478" spans="1:30"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row>
    <row r="479" spans="1:30"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row>
    <row r="480" spans="1:30"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row>
    <row r="481" spans="1:30"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row>
    <row r="482" spans="1:30"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row>
    <row r="483" spans="1:30"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row>
    <row r="484" spans="1:30"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row>
    <row r="485" spans="1:30"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row>
    <row r="486" spans="1:30"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row>
    <row r="487" spans="1:30"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row>
    <row r="488" spans="1:30"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row>
    <row r="489" spans="1:30"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row>
    <row r="490" spans="1:30"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row>
    <row r="491" spans="1:30"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row>
    <row r="492" spans="1:30"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row>
    <row r="493" spans="1:30"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row>
    <row r="494" spans="1:30"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row>
    <row r="495" spans="1:30"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row>
    <row r="496" spans="1:30"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row>
    <row r="497" spans="1:30"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row>
    <row r="498" spans="1:30"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row>
    <row r="499" spans="1:30"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row>
    <row r="500" spans="1:30"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row>
    <row r="501" spans="1:30"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row>
    <row r="502" spans="1:30"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row>
    <row r="503" spans="1:30"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row>
    <row r="504" spans="1:30"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row>
    <row r="505" spans="1:30"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row>
    <row r="506" spans="1:30"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row>
    <row r="507" spans="1:30"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row>
    <row r="508" spans="1:30"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row>
    <row r="509" spans="1:30"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row>
    <row r="510" spans="1:30"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row>
    <row r="511" spans="1:30"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row>
    <row r="512" spans="1:30"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row>
    <row r="513" spans="1:30"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row>
    <row r="514" spans="1:30"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row>
    <row r="515" spans="1:30"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row>
    <row r="516" spans="1:30"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row>
    <row r="517" spans="1:30"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row>
    <row r="518" spans="1:30"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row>
    <row r="519" spans="1:30"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row>
    <row r="520" spans="1:30"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row>
    <row r="521" spans="1:30"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row>
    <row r="522" spans="1:30"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row>
    <row r="523" spans="1:30"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row>
    <row r="524" spans="1:30"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row>
    <row r="525" spans="1:30"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row>
    <row r="526" spans="1:30"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row>
    <row r="527" spans="1:30"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row>
    <row r="528" spans="1:30"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row>
    <row r="529" spans="1:30"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row>
    <row r="530" spans="1:30"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row>
    <row r="531" spans="1:30"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row>
    <row r="532" spans="1:30"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row>
    <row r="533" spans="1:30"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row>
    <row r="534" spans="1:30"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row>
    <row r="535" spans="1:30"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row>
    <row r="536" spans="1:30"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row>
    <row r="537" spans="1:30"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row>
    <row r="538" spans="1:30"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row>
    <row r="539" spans="1:30"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row>
    <row r="540" spans="1:30"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row>
    <row r="541" spans="1:30"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row>
    <row r="542" spans="1:30"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row>
    <row r="543" spans="1:30"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row>
    <row r="544" spans="1:30"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row>
    <row r="545" spans="1:30"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row>
    <row r="546" spans="1:30"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row>
    <row r="547" spans="1:30"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row>
    <row r="548" spans="1:30"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row>
    <row r="549" spans="1:30"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row>
    <row r="550" spans="1:30"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row>
    <row r="551" spans="1:30"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row>
    <row r="552" spans="1:30"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row>
    <row r="553" spans="1:30"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row>
    <row r="554" spans="1:30"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row>
    <row r="555" spans="1:30"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row>
    <row r="556" spans="1:30"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row>
    <row r="557" spans="1:30"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row>
    <row r="558" spans="1:30"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row>
    <row r="559" spans="1:30"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row>
    <row r="560" spans="1:30"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row>
    <row r="561" spans="1:30"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row>
    <row r="562" spans="1:30"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row>
    <row r="563" spans="1:30"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row>
    <row r="564" spans="1:30"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row>
    <row r="565" spans="1:30"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row>
    <row r="566" spans="1:30"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row>
    <row r="567" spans="1:30"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row>
    <row r="568" spans="1:30"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row>
    <row r="569" spans="1:30"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row>
    <row r="570" spans="1:30"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row>
    <row r="571" spans="1:30"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row>
    <row r="572" spans="1:30"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row>
    <row r="573" spans="1:30"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row>
    <row r="574" spans="1:30"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row>
    <row r="575" spans="1:30"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row>
    <row r="576" spans="1:30"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row>
    <row r="577" spans="1:30"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row>
    <row r="578" spans="1:30"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row>
    <row r="579" spans="1:30"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row>
    <row r="580" spans="1:30"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row>
    <row r="581" spans="1:30"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row>
    <row r="582" spans="1:30"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row>
    <row r="583" spans="1:30"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row>
    <row r="584" spans="1:30"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row>
    <row r="585" spans="1:30"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row>
    <row r="586" spans="1:30"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row>
    <row r="587" spans="1:30"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row>
    <row r="588" spans="1:30"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row>
    <row r="589" spans="1:30"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row>
    <row r="590" spans="1:30"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row>
    <row r="591" spans="1:30"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row>
    <row r="592" spans="1:30"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row>
    <row r="593" spans="1:30"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row>
    <row r="594" spans="1:30"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row>
    <row r="595" spans="1:30"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row>
    <row r="596" spans="1:30"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row>
    <row r="597" spans="1:30"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row>
    <row r="598" spans="1:30"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row>
    <row r="599" spans="1:30"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row>
    <row r="600" spans="1:30"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row>
    <row r="601" spans="1:30"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row>
    <row r="602" spans="1:30"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row>
    <row r="603" spans="1:30"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row>
    <row r="604" spans="1:30"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row>
    <row r="605" spans="1:30"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row>
    <row r="606" spans="1:30"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row>
    <row r="607" spans="1:30"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row>
    <row r="608" spans="1:30"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row>
    <row r="609" spans="1:30"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row>
    <row r="610" spans="1:30"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row>
    <row r="611" spans="1:30"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row>
    <row r="612" spans="1:30"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row>
    <row r="613" spans="1:30"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row>
    <row r="614" spans="1:30"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row>
    <row r="615" spans="1:30"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row>
    <row r="616" spans="1:30"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row>
    <row r="617" spans="1:30"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row>
    <row r="618" spans="1:30"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row>
    <row r="619" spans="1:30"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row>
    <row r="620" spans="1:30"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row>
    <row r="621" spans="1:30"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row>
    <row r="622" spans="1:30"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row>
    <row r="623" spans="1:30"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row>
    <row r="624" spans="1:30"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row>
    <row r="625" spans="1:30"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row>
    <row r="626" spans="1:30"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row>
    <row r="627" spans="1:30"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row>
    <row r="628" spans="1:30"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row>
    <row r="629" spans="1:30"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row>
    <row r="630" spans="1:30"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row>
    <row r="631" spans="1:30"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row>
    <row r="632" spans="1:30"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row>
    <row r="633" spans="1:30"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row>
    <row r="634" spans="1:30"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row>
    <row r="635" spans="1:30"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row>
    <row r="636" spans="1:30"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row>
    <row r="637" spans="1:30"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row>
    <row r="638" spans="1:30"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row>
    <row r="639" spans="1:30"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row>
    <row r="640" spans="1:30"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row>
    <row r="641" spans="1:30"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row>
    <row r="642" spans="1:30"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row>
    <row r="643" spans="1:30"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row>
    <row r="644" spans="1:30"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row>
    <row r="645" spans="1:30"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row>
    <row r="646" spans="1:30"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row>
    <row r="647" spans="1:30"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row>
    <row r="648" spans="1:30"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row>
    <row r="649" spans="1:30"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row>
    <row r="650" spans="1:30"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row>
    <row r="651" spans="1:30"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row>
    <row r="652" spans="1:30"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row>
    <row r="653" spans="1:30"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row>
    <row r="654" spans="1:30"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row>
    <row r="655" spans="1:30"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row>
    <row r="656" spans="1:30"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row>
    <row r="657" spans="1:30"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row>
    <row r="658" spans="1:30"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row>
    <row r="659" spans="1:30"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row>
    <row r="660" spans="1:30"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row>
    <row r="661" spans="1:30"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row>
    <row r="662" spans="1:30"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row>
    <row r="663" spans="1:30"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row>
    <row r="664" spans="1:30"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row>
    <row r="665" spans="1:30"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row>
    <row r="666" spans="1:30"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row>
    <row r="667" spans="1:30"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row>
    <row r="668" spans="1:30"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row>
    <row r="669" spans="1:30"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row>
    <row r="670" spans="1:30"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row>
    <row r="671" spans="1:30"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row>
    <row r="672" spans="1:30"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row>
    <row r="673" spans="1:30"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row>
    <row r="674" spans="1:30"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row>
    <row r="675" spans="1:30"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row>
    <row r="676" spans="1:30"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row>
    <row r="677" spans="1:30"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row>
    <row r="678" spans="1:30"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row>
    <row r="679" spans="1:30"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row>
    <row r="680" spans="1:30"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row>
    <row r="681" spans="1:30"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row>
    <row r="682" spans="1:30"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row>
    <row r="683" spans="1:30"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row>
    <row r="684" spans="1:30"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row>
    <row r="685" spans="1:30"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row>
    <row r="686" spans="1:30"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row>
    <row r="687" spans="1:30"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row>
    <row r="688" spans="1:30"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row>
    <row r="689" spans="1:30"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row>
    <row r="690" spans="1:30"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row>
    <row r="691" spans="1:30"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row>
    <row r="692" spans="1:30"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row>
    <row r="693" spans="1:30"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row>
    <row r="694" spans="1:30"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row>
    <row r="695" spans="1:30"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row>
    <row r="696" spans="1:30"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row>
    <row r="697" spans="1:30"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row>
    <row r="698" spans="1:30"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row>
    <row r="699" spans="1:30"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row>
    <row r="700" spans="1:30"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row>
    <row r="701" spans="1:30"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row>
    <row r="702" spans="1:30"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row>
    <row r="703" spans="1:30"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row>
    <row r="704" spans="1:30"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row>
    <row r="705" spans="1:30"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row>
    <row r="706" spans="1:30"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row>
    <row r="707" spans="1:30"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row>
    <row r="708" spans="1:30"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row>
    <row r="709" spans="1:30"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row>
    <row r="710" spans="1:30"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row>
    <row r="711" spans="1:30"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row>
    <row r="712" spans="1:30"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row>
    <row r="713" spans="1:30"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row>
    <row r="714" spans="1:30"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row>
    <row r="715" spans="1:30"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row>
    <row r="716" spans="1:30"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row>
    <row r="717" spans="1:30"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row>
    <row r="718" spans="1:30"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row>
    <row r="719" spans="1:30"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row>
    <row r="720" spans="1:30"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row>
    <row r="721" spans="1:30"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row>
    <row r="722" spans="1:30"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row>
    <row r="723" spans="1:30"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row>
    <row r="724" spans="1:30"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row>
    <row r="725" spans="1:30"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row>
    <row r="726" spans="1:30"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row>
    <row r="727" spans="1:30"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row>
    <row r="728" spans="1:30"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row>
    <row r="729" spans="1:30"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row>
    <row r="730" spans="1:30"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row>
    <row r="731" spans="1:30"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row>
    <row r="732" spans="1:30"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row>
    <row r="733" spans="1:30"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row>
    <row r="734" spans="1:30"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row>
    <row r="735" spans="1:30"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row>
    <row r="736" spans="1:30"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row>
    <row r="737" spans="1:30"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row>
    <row r="738" spans="1:30"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row>
    <row r="739" spans="1:30"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row>
    <row r="740" spans="1:30"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row>
    <row r="741" spans="1:30"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row>
    <row r="742" spans="1:30"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row>
    <row r="743" spans="1:30"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row>
    <row r="744" spans="1:30"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row>
    <row r="745" spans="1:30"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row>
    <row r="746" spans="1:30"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row>
    <row r="747" spans="1:30"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row>
    <row r="748" spans="1:30"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row>
    <row r="749" spans="1:30"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row>
    <row r="750" spans="1:30"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row>
    <row r="751" spans="1:30"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row>
    <row r="752" spans="1:30"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row>
    <row r="753" spans="1:30"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row>
    <row r="754" spans="1:30"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row>
    <row r="755" spans="1:30"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row>
    <row r="756" spans="1:30"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row>
    <row r="757" spans="1:30"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row>
    <row r="758" spans="1:30"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row>
    <row r="759" spans="1:30"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row>
    <row r="760" spans="1:30"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row>
    <row r="761" spans="1:30"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row>
    <row r="762" spans="1:30"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row>
    <row r="763" spans="1:30"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row>
    <row r="764" spans="1:30"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row>
    <row r="765" spans="1:30"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row>
    <row r="766" spans="1:30"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row>
    <row r="767" spans="1:30"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row>
    <row r="768" spans="1:30"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row>
    <row r="769" spans="1:30"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row>
    <row r="770" spans="1:30"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row>
    <row r="771" spans="1:30"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row>
    <row r="772" spans="1:30"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row>
    <row r="773" spans="1:30"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row>
    <row r="774" spans="1:30"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row>
    <row r="775" spans="1:30"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row>
    <row r="776" spans="1:30"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row>
    <row r="777" spans="1:30"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row>
    <row r="778" spans="1:30"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row>
    <row r="779" spans="1:30"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row>
    <row r="780" spans="1:30"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row>
    <row r="781" spans="1:30"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row>
    <row r="782" spans="1:30"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row>
    <row r="783" spans="1:30"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row>
    <row r="784" spans="1:30"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row>
    <row r="785" spans="1:30"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row>
    <row r="786" spans="1:30"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row>
    <row r="787" spans="1:30"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row>
    <row r="788" spans="1:30"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row>
    <row r="789" spans="1:30"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row>
    <row r="790" spans="1:30"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row>
    <row r="791" spans="1:30"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row>
    <row r="792" spans="1:30"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row>
    <row r="793" spans="1:30"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row>
    <row r="794" spans="1:30"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row>
    <row r="795" spans="1:30"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row>
    <row r="796" spans="1:30"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row>
    <row r="797" spans="1:30"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row>
    <row r="798" spans="1:30"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row>
    <row r="799" spans="1:30"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row>
    <row r="800" spans="1:30"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row>
    <row r="801" spans="1:30"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row>
    <row r="802" spans="1:30"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row>
    <row r="803" spans="1:30"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row>
    <row r="804" spans="1:30"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row>
    <row r="805" spans="1:30"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row>
    <row r="806" spans="1:30"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row>
    <row r="807" spans="1:30"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row>
    <row r="808" spans="1:30"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row>
    <row r="809" spans="1:30"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row>
    <row r="810" spans="1:30"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row>
    <row r="811" spans="1:30"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row>
    <row r="812" spans="1:30"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row>
    <row r="813" spans="1:30"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row>
    <row r="814" spans="1:30"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row>
    <row r="815" spans="1:30"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row>
    <row r="816" spans="1:30"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row>
    <row r="817" spans="1:30"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row>
    <row r="818" spans="1:30"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row>
    <row r="819" spans="1:30"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row>
    <row r="820" spans="1:30"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row>
    <row r="821" spans="1:30"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row>
    <row r="822" spans="1:30"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row>
    <row r="823" spans="1:30"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row>
    <row r="824" spans="1:30"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row>
    <row r="825" spans="1:30"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row>
    <row r="826" spans="1:30"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row>
    <row r="827" spans="1:30"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row>
    <row r="828" spans="1:30"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row>
    <row r="829" spans="1:30"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row>
    <row r="830" spans="1:30"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row>
    <row r="831" spans="1:30"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row>
    <row r="832" spans="1:30"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row>
    <row r="833" spans="1:30"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row>
    <row r="834" spans="1:30"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row>
    <row r="835" spans="1:30"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row>
    <row r="836" spans="1:30"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row>
    <row r="837" spans="1:30"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row>
    <row r="838" spans="1:30"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row>
    <row r="839" spans="1:30"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row>
    <row r="840" spans="1:30"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row>
    <row r="841" spans="1:30"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row>
    <row r="842" spans="1:30"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row>
    <row r="843" spans="1:30"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row>
    <row r="844" spans="1:30"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row>
    <row r="845" spans="1:30"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row>
    <row r="846" spans="1:30"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row>
    <row r="847" spans="1:30"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row>
    <row r="848" spans="1:30"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row>
    <row r="849" spans="1:30"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row>
    <row r="850" spans="1:30"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row>
    <row r="851" spans="1:30"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row>
    <row r="852" spans="1:30"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row>
    <row r="853" spans="1:30"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row>
    <row r="854" spans="1:30"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row>
    <row r="855" spans="1:30"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row>
    <row r="856" spans="1:30"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row>
    <row r="857" spans="1:30"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row>
    <row r="858" spans="1:30"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row>
    <row r="859" spans="1:30"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row>
    <row r="860" spans="1:30"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row>
    <row r="861" spans="1:30"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row>
    <row r="862" spans="1:30"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row>
    <row r="863" spans="1:30"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row>
    <row r="864" spans="1:30"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row>
    <row r="865" spans="1:30"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row>
    <row r="866" spans="1:30"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row>
    <row r="867" spans="1:30"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row>
    <row r="868" spans="1:30"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row>
    <row r="869" spans="1:30"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row>
    <row r="870" spans="1:30"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row>
    <row r="871" spans="1:30"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row>
    <row r="872" spans="1:30"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row>
    <row r="873" spans="1:30"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row>
    <row r="874" spans="1:30"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row>
    <row r="875" spans="1:30"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row>
    <row r="876" spans="1:30"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row>
    <row r="877" spans="1:30"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row>
    <row r="878" spans="1:30"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row>
    <row r="879" spans="1:30"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row>
    <row r="880" spans="1:30"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row>
    <row r="881" spans="1:30"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row>
    <row r="882" spans="1:30"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row>
    <row r="883" spans="1:30"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row>
    <row r="884" spans="1:30"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row>
    <row r="885" spans="1:30"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row>
    <row r="886" spans="1:30"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row>
    <row r="887" spans="1:30"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row>
    <row r="888" spans="1:30"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row>
    <row r="889" spans="1:30"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row>
    <row r="890" spans="1:30"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row>
    <row r="891" spans="1:30"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row>
    <row r="892" spans="1:30"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row>
    <row r="893" spans="1:30"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row>
    <row r="894" spans="1:30"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row>
    <row r="895" spans="1:30"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row>
    <row r="896" spans="1:30"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row>
    <row r="897" spans="1:30"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row>
    <row r="898" spans="1:30"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row>
    <row r="899" spans="1:30"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row>
    <row r="900" spans="1:30"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row>
    <row r="901" spans="1:30"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row>
    <row r="902" spans="1:30"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row>
    <row r="903" spans="1:30"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row>
    <row r="904" spans="1:30"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row>
    <row r="905" spans="1:30"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row>
    <row r="906" spans="1:30"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row>
    <row r="907" spans="1:30"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row>
    <row r="908" spans="1:30"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row>
    <row r="909" spans="1:30"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row>
    <row r="910" spans="1:30"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row>
    <row r="911" spans="1:30"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row>
    <row r="912" spans="1:30"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row>
    <row r="913" spans="1:30"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row>
    <row r="914" spans="1:30"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row>
    <row r="915" spans="1:30"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row>
    <row r="916" spans="1:30"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row>
    <row r="917" spans="1:30"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row>
    <row r="918" spans="1:30"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row>
    <row r="919" spans="1:30"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row>
    <row r="920" spans="1:30"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row>
    <row r="921" spans="1:30"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row>
    <row r="922" spans="1:30"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row>
    <row r="923" spans="1:30"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row>
    <row r="924" spans="1:30"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row>
    <row r="925" spans="1:30"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row>
    <row r="926" spans="1:30"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row>
    <row r="927" spans="1:30"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row>
    <row r="928" spans="1:30"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row>
    <row r="929" spans="1:30"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row>
    <row r="930" spans="1:30"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row>
    <row r="931" spans="1:30"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row>
    <row r="932" spans="1:30"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row>
    <row r="933" spans="1:30"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row>
    <row r="934" spans="1:30"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row>
    <row r="935" spans="1:30"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row>
    <row r="936" spans="1:30"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row>
    <row r="937" spans="1:30"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row>
    <row r="938" spans="1:30"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row>
    <row r="939" spans="1:30"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row>
    <row r="940" spans="1:30"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row>
    <row r="941" spans="1:30"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row>
    <row r="942" spans="1:30"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row>
    <row r="943" spans="1:30"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row>
    <row r="944" spans="1:30"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row>
    <row r="945" spans="1:30"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row>
    <row r="946" spans="1:30"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row>
    <row r="947" spans="1:30"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row>
    <row r="948" spans="1:30"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row>
    <row r="949" spans="1:30"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row>
    <row r="950" spans="1:30"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row>
    <row r="951" spans="1:30"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row>
    <row r="952" spans="1:30"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row>
    <row r="953" spans="1:30"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row>
    <row r="954" spans="1:30"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row>
    <row r="955" spans="1:30"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row>
    <row r="956" spans="1:30"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row>
    <row r="957" spans="1:30"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row>
    <row r="958" spans="1:30"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row>
    <row r="959" spans="1:30"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row>
    <row r="960" spans="1:30"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row>
    <row r="961" spans="1:30"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row>
    <row r="962" spans="1:30"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row>
    <row r="963" spans="1:30"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row>
    <row r="964" spans="1:30"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row>
    <row r="965" spans="1:30"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row>
    <row r="966" spans="1:30"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row>
    <row r="967" spans="1:30"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row>
    <row r="968" spans="1:30"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row>
    <row r="969" spans="1:30"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row>
    <row r="970" spans="1:30"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row>
    <row r="971" spans="1:30"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row>
    <row r="972" spans="1:30"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row>
    <row r="973" spans="1:30"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row>
    <row r="974" spans="1:30"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row>
    <row r="975" spans="1:30"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row>
    <row r="976" spans="1:30"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row>
    <row r="977" spans="1:30"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row>
    <row r="978" spans="1:30"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row>
    <row r="979" spans="1:30"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row>
    <row r="980" spans="1:30"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row>
    <row r="981" spans="1:30"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row>
    <row r="982" spans="1:30"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row>
    <row r="983" spans="1:30"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row>
    <row r="984" spans="1:30"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row>
    <row r="985" spans="1:30"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row>
    <row r="986" spans="1:30"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row>
    <row r="987" spans="1:30"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row>
    <row r="988" spans="1:30"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row>
    <row r="989" spans="1:30"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row>
    <row r="990" spans="1:30"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row>
    <row r="991" spans="1:30"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row>
    <row r="992" spans="1:30"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row>
    <row r="993" spans="1:30"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row>
    <row r="994" spans="1:30"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row>
    <row r="995" spans="1:30"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row>
    <row r="996" spans="1:30"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row>
    <row r="997" spans="1:30"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row>
    <row r="998" spans="1:30"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row>
    <row r="999" spans="1:30"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row>
    <row r="1000" spans="1:30"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2.75" customHeight="1">
      <c r="A2" s="260"/>
      <c r="B2" s="383"/>
      <c r="C2" s="653"/>
      <c r="D2" s="654"/>
      <c r="E2" s="25"/>
      <c r="F2" s="384" t="s">
        <v>120</v>
      </c>
      <c r="G2" s="653"/>
      <c r="H2" s="653"/>
      <c r="I2" s="653"/>
      <c r="J2" s="653"/>
      <c r="K2" s="653"/>
      <c r="L2" s="653"/>
      <c r="M2" s="653"/>
      <c r="N2" s="653"/>
      <c r="O2" s="653"/>
      <c r="P2" s="653"/>
      <c r="Q2" s="653"/>
      <c r="R2" s="653"/>
      <c r="S2" s="653"/>
      <c r="T2" s="653"/>
      <c r="U2" s="653"/>
      <c r="V2" s="653"/>
      <c r="W2" s="653"/>
      <c r="X2" s="653"/>
      <c r="Y2" s="653"/>
      <c r="Z2" s="653"/>
      <c r="AA2" s="653"/>
      <c r="AB2" s="654"/>
      <c r="AC2" s="260"/>
      <c r="AD2" s="260"/>
      <c r="AE2" s="260"/>
      <c r="AF2" s="260"/>
      <c r="AG2" s="260"/>
      <c r="AH2" s="260"/>
    </row>
    <row r="3" spans="1:34" ht="12.75" customHeight="1">
      <c r="A3" s="260"/>
      <c r="B3" s="655"/>
      <c r="C3" s="647"/>
      <c r="D3" s="656"/>
      <c r="E3" s="26"/>
      <c r="F3" s="657"/>
      <c r="G3" s="647"/>
      <c r="H3" s="647"/>
      <c r="I3" s="647"/>
      <c r="J3" s="647"/>
      <c r="K3" s="647"/>
      <c r="L3" s="647"/>
      <c r="M3" s="647"/>
      <c r="N3" s="647"/>
      <c r="O3" s="647"/>
      <c r="P3" s="647"/>
      <c r="Q3" s="647"/>
      <c r="R3" s="647"/>
      <c r="S3" s="647"/>
      <c r="T3" s="647"/>
      <c r="U3" s="647"/>
      <c r="V3" s="647"/>
      <c r="W3" s="647"/>
      <c r="X3" s="647"/>
      <c r="Y3" s="647"/>
      <c r="Z3" s="647"/>
      <c r="AA3" s="647"/>
      <c r="AB3" s="656"/>
      <c r="AC3" s="260"/>
      <c r="AD3" s="260"/>
      <c r="AE3" s="260"/>
      <c r="AF3" s="260"/>
      <c r="AG3" s="260"/>
      <c r="AH3" s="260"/>
    </row>
    <row r="4" spans="1:34" ht="12.75" customHeight="1">
      <c r="A4" s="260"/>
      <c r="B4" s="655"/>
      <c r="C4" s="647"/>
      <c r="D4" s="656"/>
      <c r="E4" s="26"/>
      <c r="F4" s="657"/>
      <c r="G4" s="647"/>
      <c r="H4" s="647"/>
      <c r="I4" s="647"/>
      <c r="J4" s="647"/>
      <c r="K4" s="647"/>
      <c r="L4" s="647"/>
      <c r="M4" s="647"/>
      <c r="N4" s="647"/>
      <c r="O4" s="647"/>
      <c r="P4" s="647"/>
      <c r="Q4" s="647"/>
      <c r="R4" s="647"/>
      <c r="S4" s="647"/>
      <c r="T4" s="647"/>
      <c r="U4" s="647"/>
      <c r="V4" s="647"/>
      <c r="W4" s="647"/>
      <c r="X4" s="647"/>
      <c r="Y4" s="647"/>
      <c r="Z4" s="647"/>
      <c r="AA4" s="647"/>
      <c r="AB4" s="656"/>
      <c r="AC4" s="260"/>
      <c r="AD4" s="260"/>
      <c r="AE4" s="260"/>
      <c r="AF4" s="260"/>
      <c r="AG4" s="260"/>
      <c r="AH4" s="260"/>
    </row>
    <row r="5" spans="1:34" ht="12.75" customHeight="1">
      <c r="A5" s="260"/>
      <c r="B5" s="655"/>
      <c r="C5" s="647"/>
      <c r="D5" s="656"/>
      <c r="E5" s="26"/>
      <c r="F5" s="657"/>
      <c r="G5" s="647"/>
      <c r="H5" s="647"/>
      <c r="I5" s="647"/>
      <c r="J5" s="647"/>
      <c r="K5" s="647"/>
      <c r="L5" s="647"/>
      <c r="M5" s="647"/>
      <c r="N5" s="647"/>
      <c r="O5" s="647"/>
      <c r="P5" s="647"/>
      <c r="Q5" s="647"/>
      <c r="R5" s="647"/>
      <c r="S5" s="647"/>
      <c r="T5" s="647"/>
      <c r="U5" s="647"/>
      <c r="V5" s="647"/>
      <c r="W5" s="647"/>
      <c r="X5" s="647"/>
      <c r="Y5" s="647"/>
      <c r="Z5" s="647"/>
      <c r="AA5" s="647"/>
      <c r="AB5" s="656"/>
      <c r="AC5" s="260"/>
      <c r="AD5" s="260"/>
      <c r="AE5" s="260"/>
      <c r="AF5" s="260"/>
      <c r="AG5" s="260"/>
      <c r="AH5" s="260"/>
    </row>
    <row r="6" spans="1:34" ht="37.5" customHeight="1">
      <c r="A6" s="260"/>
      <c r="B6" s="658"/>
      <c r="C6" s="659"/>
      <c r="D6" s="660"/>
      <c r="E6" s="261"/>
      <c r="F6" s="659"/>
      <c r="G6" s="659"/>
      <c r="H6" s="659"/>
      <c r="I6" s="659"/>
      <c r="J6" s="659"/>
      <c r="K6" s="659"/>
      <c r="L6" s="659"/>
      <c r="M6" s="659"/>
      <c r="N6" s="659"/>
      <c r="O6" s="659"/>
      <c r="P6" s="659"/>
      <c r="Q6" s="659"/>
      <c r="R6" s="659"/>
      <c r="S6" s="659"/>
      <c r="T6" s="659"/>
      <c r="U6" s="659"/>
      <c r="V6" s="659"/>
      <c r="W6" s="659"/>
      <c r="X6" s="659"/>
      <c r="Y6" s="659"/>
      <c r="Z6" s="659"/>
      <c r="AA6" s="659"/>
      <c r="AB6" s="660"/>
      <c r="AC6" s="260"/>
      <c r="AD6" s="260"/>
      <c r="AE6" s="260"/>
      <c r="AF6" s="260"/>
      <c r="AG6" s="260"/>
      <c r="AH6" s="260"/>
    </row>
    <row r="7" spans="1:34" ht="15" customHeight="1">
      <c r="A7" s="260"/>
      <c r="B7" s="27"/>
      <c r="C7" s="385"/>
      <c r="D7" s="653"/>
      <c r="E7" s="28"/>
      <c r="F7" s="29"/>
      <c r="G7" s="29"/>
      <c r="H7" s="29"/>
      <c r="I7" s="29"/>
      <c r="J7" s="29"/>
      <c r="K7" s="29"/>
      <c r="L7" s="29"/>
      <c r="M7" s="29"/>
      <c r="N7" s="29"/>
      <c r="O7" s="29"/>
      <c r="P7" s="29"/>
      <c r="Q7" s="29"/>
      <c r="R7" s="29"/>
      <c r="S7" s="29"/>
      <c r="T7" s="29"/>
      <c r="U7" s="29"/>
      <c r="V7" s="29"/>
      <c r="W7" s="29"/>
      <c r="X7" s="29"/>
      <c r="Y7" s="29"/>
      <c r="Z7" s="29"/>
      <c r="AA7" s="29"/>
      <c r="AB7" s="30"/>
      <c r="AC7" s="260"/>
      <c r="AD7" s="260"/>
      <c r="AE7" s="260"/>
      <c r="AF7" s="260"/>
      <c r="AG7" s="260"/>
      <c r="AH7" s="260"/>
    </row>
    <row r="8" spans="1:34" ht="15" customHeight="1">
      <c r="A8" s="260"/>
      <c r="B8" s="31"/>
      <c r="C8" s="262" t="s">
        <v>121</v>
      </c>
      <c r="D8" s="32"/>
      <c r="E8" s="33"/>
      <c r="F8" s="263" t="s">
        <v>122</v>
      </c>
      <c r="G8" s="34"/>
      <c r="H8" s="35"/>
      <c r="I8" s="260"/>
      <c r="J8" s="260"/>
      <c r="K8" s="264"/>
      <c r="L8" s="264"/>
      <c r="M8" s="264"/>
      <c r="N8" s="264"/>
      <c r="O8" s="264"/>
      <c r="P8" s="264"/>
      <c r="Q8" s="264"/>
      <c r="R8" s="264"/>
      <c r="S8" s="264"/>
      <c r="T8" s="264"/>
      <c r="U8" s="264"/>
      <c r="V8" s="264"/>
      <c r="W8" s="264"/>
      <c r="X8" s="264"/>
      <c r="Y8" s="264"/>
      <c r="Z8" s="264"/>
      <c r="AA8" s="264"/>
      <c r="AB8" s="265"/>
      <c r="AC8" s="260"/>
      <c r="AD8" s="260"/>
      <c r="AE8" s="260"/>
      <c r="AF8" s="260"/>
      <c r="AG8" s="260"/>
      <c r="AH8" s="260"/>
    </row>
    <row r="9" spans="1:34" ht="15" customHeight="1">
      <c r="A9" s="260"/>
      <c r="B9" s="31"/>
      <c r="C9" s="386"/>
      <c r="D9" s="657"/>
      <c r="E9" s="657"/>
      <c r="F9" s="657"/>
      <c r="G9" s="267"/>
      <c r="H9" s="260"/>
      <c r="I9" s="260"/>
      <c r="J9" s="260"/>
      <c r="K9" s="260"/>
      <c r="L9" s="260"/>
      <c r="M9" s="260"/>
      <c r="N9" s="260"/>
      <c r="O9" s="260"/>
      <c r="P9" s="260"/>
      <c r="Q9" s="260"/>
      <c r="R9" s="260"/>
      <c r="S9" s="260"/>
      <c r="T9" s="260"/>
      <c r="U9" s="260"/>
      <c r="V9" s="260"/>
      <c r="W9" s="260"/>
      <c r="X9" s="260"/>
      <c r="Y9" s="260"/>
      <c r="Z9" s="260"/>
      <c r="AA9" s="260"/>
      <c r="AB9" s="268"/>
      <c r="AC9" s="260"/>
      <c r="AD9" s="260"/>
      <c r="AE9" s="260"/>
      <c r="AF9" s="260"/>
      <c r="AG9" s="260"/>
      <c r="AH9" s="260"/>
    </row>
    <row r="10" spans="1:34" ht="30" customHeight="1">
      <c r="A10" s="260"/>
      <c r="B10" s="31"/>
      <c r="C10" s="386" t="s">
        <v>123</v>
      </c>
      <c r="D10" s="657"/>
      <c r="E10" s="363" t="s">
        <v>613</v>
      </c>
      <c r="F10" s="661"/>
      <c r="G10" s="661"/>
      <c r="H10" s="661"/>
      <c r="I10" s="661"/>
      <c r="J10" s="661"/>
      <c r="K10" s="661"/>
      <c r="L10" s="661"/>
      <c r="M10" s="661"/>
      <c r="N10" s="661"/>
      <c r="O10" s="661"/>
      <c r="P10" s="661"/>
      <c r="Q10" s="661"/>
      <c r="R10" s="661"/>
      <c r="S10" s="661"/>
      <c r="T10" s="661"/>
      <c r="U10" s="661"/>
      <c r="V10" s="661"/>
      <c r="W10" s="661"/>
      <c r="X10" s="661"/>
      <c r="Y10" s="661"/>
      <c r="Z10" s="661"/>
      <c r="AA10" s="648"/>
      <c r="AB10" s="269"/>
      <c r="AC10" s="260"/>
      <c r="AD10" s="260"/>
      <c r="AE10" s="260"/>
      <c r="AF10" s="260"/>
      <c r="AG10" s="641" t="s">
        <v>542</v>
      </c>
      <c r="AH10" s="657"/>
    </row>
    <row r="11" spans="1:34" ht="15" customHeight="1">
      <c r="A11" s="260"/>
      <c r="B11" s="31"/>
      <c r="C11" s="386"/>
      <c r="D11" s="657"/>
      <c r="E11" s="657"/>
      <c r="F11" s="657"/>
      <c r="G11" s="260"/>
      <c r="H11" s="260"/>
      <c r="I11" s="260"/>
      <c r="J11" s="260"/>
      <c r="K11" s="260"/>
      <c r="L11" s="260"/>
      <c r="M11" s="260"/>
      <c r="N11" s="260"/>
      <c r="O11" s="260"/>
      <c r="P11" s="260"/>
      <c r="Q11" s="260"/>
      <c r="R11" s="260"/>
      <c r="S11" s="260"/>
      <c r="T11" s="260"/>
      <c r="U11" s="260"/>
      <c r="V11" s="260"/>
      <c r="W11" s="260"/>
      <c r="X11" s="260"/>
      <c r="Y11" s="260"/>
      <c r="Z11" s="260"/>
      <c r="AA11" s="387"/>
      <c r="AB11" s="656"/>
      <c r="AC11" s="260"/>
      <c r="AD11" s="260"/>
      <c r="AE11" s="260"/>
      <c r="AF11" s="260"/>
      <c r="AG11" s="260"/>
      <c r="AH11" s="260"/>
    </row>
    <row r="12" spans="1:34" ht="29.25" customHeight="1">
      <c r="A12" s="260"/>
      <c r="B12" s="31"/>
      <c r="C12" s="389" t="s">
        <v>125</v>
      </c>
      <c r="D12" s="662"/>
      <c r="E12" s="388" t="s">
        <v>614</v>
      </c>
      <c r="F12" s="663"/>
      <c r="G12" s="663"/>
      <c r="H12" s="663"/>
      <c r="I12" s="663"/>
      <c r="J12" s="663"/>
      <c r="K12" s="663"/>
      <c r="L12" s="663"/>
      <c r="M12" s="663"/>
      <c r="N12" s="663"/>
      <c r="O12" s="663"/>
      <c r="P12" s="663"/>
      <c r="Q12" s="663"/>
      <c r="R12" s="663"/>
      <c r="S12" s="663"/>
      <c r="T12" s="663"/>
      <c r="U12" s="663"/>
      <c r="V12" s="663"/>
      <c r="W12" s="663"/>
      <c r="X12" s="663"/>
      <c r="Y12" s="663"/>
      <c r="Z12" s="663"/>
      <c r="AA12" s="663"/>
      <c r="AB12" s="36"/>
      <c r="AC12" s="260"/>
      <c r="AD12" s="260"/>
      <c r="AE12" s="260"/>
      <c r="AF12" s="260"/>
      <c r="AG12" s="260"/>
      <c r="AH12" s="260"/>
    </row>
    <row r="13" spans="1:34" ht="15" customHeight="1">
      <c r="A13" s="260"/>
      <c r="B13" s="31"/>
      <c r="C13" s="387"/>
      <c r="D13" s="657"/>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8"/>
      <c r="AC13" s="260"/>
      <c r="AD13" s="260"/>
      <c r="AE13" s="260"/>
      <c r="AF13" s="260"/>
      <c r="AG13" s="52" t="s">
        <v>543</v>
      </c>
      <c r="AH13" s="52" t="s">
        <v>544</v>
      </c>
    </row>
    <row r="14" spans="1:34" ht="15" customHeight="1">
      <c r="A14" s="260"/>
      <c r="B14" s="31"/>
      <c r="C14" s="386" t="s">
        <v>565</v>
      </c>
      <c r="D14" s="657"/>
      <c r="E14" s="383"/>
      <c r="F14" s="653"/>
      <c r="G14" s="653"/>
      <c r="H14" s="653"/>
      <c r="I14" s="653"/>
      <c r="J14" s="653"/>
      <c r="K14" s="653"/>
      <c r="L14" s="653"/>
      <c r="M14" s="653"/>
      <c r="N14" s="653"/>
      <c r="O14" s="653"/>
      <c r="P14" s="653"/>
      <c r="Q14" s="653"/>
      <c r="R14" s="653"/>
      <c r="S14" s="653"/>
      <c r="T14" s="653"/>
      <c r="U14" s="653"/>
      <c r="V14" s="653"/>
      <c r="W14" s="653"/>
      <c r="X14" s="653"/>
      <c r="Y14" s="653"/>
      <c r="Z14" s="653"/>
      <c r="AA14" s="654"/>
      <c r="AB14" s="268"/>
      <c r="AC14" s="260"/>
      <c r="AD14" s="260"/>
      <c r="AE14" s="260"/>
      <c r="AF14" s="260"/>
      <c r="AG14" s="37" t="s">
        <v>574</v>
      </c>
      <c r="AH14" s="37">
        <v>25</v>
      </c>
    </row>
    <row r="15" spans="1:34" ht="15.75" customHeight="1">
      <c r="A15" s="260"/>
      <c r="B15" s="31"/>
      <c r="C15" s="270"/>
      <c r="D15" s="270"/>
      <c r="E15" s="658"/>
      <c r="F15" s="659"/>
      <c r="G15" s="659"/>
      <c r="H15" s="659"/>
      <c r="I15" s="659"/>
      <c r="J15" s="659"/>
      <c r="K15" s="659"/>
      <c r="L15" s="659"/>
      <c r="M15" s="659"/>
      <c r="N15" s="659"/>
      <c r="O15" s="659"/>
      <c r="P15" s="659"/>
      <c r="Q15" s="659"/>
      <c r="R15" s="659"/>
      <c r="S15" s="659"/>
      <c r="T15" s="659"/>
      <c r="U15" s="659"/>
      <c r="V15" s="659"/>
      <c r="W15" s="659"/>
      <c r="X15" s="659"/>
      <c r="Y15" s="659"/>
      <c r="Z15" s="659"/>
      <c r="AA15" s="660"/>
      <c r="AB15" s="268"/>
      <c r="AC15" s="260"/>
      <c r="AD15" s="260"/>
      <c r="AE15" s="260"/>
      <c r="AF15" s="260"/>
      <c r="AG15" s="37" t="s">
        <v>576</v>
      </c>
      <c r="AH15" s="37">
        <v>12</v>
      </c>
    </row>
    <row r="16" spans="1:34" ht="15" customHeight="1">
      <c r="A16" s="260"/>
      <c r="B16" s="31"/>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8"/>
      <c r="AC16" s="260"/>
      <c r="AD16" s="260"/>
      <c r="AE16" s="260"/>
      <c r="AF16" s="260"/>
      <c r="AG16" s="37" t="s">
        <v>577</v>
      </c>
      <c r="AH16" s="37">
        <v>12</v>
      </c>
    </row>
    <row r="17" spans="1:34" ht="15" customHeight="1">
      <c r="A17" s="260"/>
      <c r="B17" s="31"/>
      <c r="C17" s="386" t="s">
        <v>567</v>
      </c>
      <c r="D17" s="657"/>
      <c r="E17" s="383"/>
      <c r="F17" s="653"/>
      <c r="G17" s="653"/>
      <c r="H17" s="653"/>
      <c r="I17" s="653"/>
      <c r="J17" s="653"/>
      <c r="K17" s="653"/>
      <c r="L17" s="653"/>
      <c r="M17" s="653"/>
      <c r="N17" s="653"/>
      <c r="O17" s="653"/>
      <c r="P17" s="653"/>
      <c r="Q17" s="653"/>
      <c r="R17" s="653"/>
      <c r="S17" s="653"/>
      <c r="T17" s="653"/>
      <c r="U17" s="653"/>
      <c r="V17" s="653"/>
      <c r="W17" s="653"/>
      <c r="X17" s="653"/>
      <c r="Y17" s="653"/>
      <c r="Z17" s="653"/>
      <c r="AA17" s="654"/>
      <c r="AB17" s="268"/>
      <c r="AC17" s="260"/>
      <c r="AD17" s="260"/>
      <c r="AE17" s="260"/>
      <c r="AF17" s="260"/>
      <c r="AG17" s="37" t="s">
        <v>579</v>
      </c>
      <c r="AH17" s="37">
        <v>25</v>
      </c>
    </row>
    <row r="18" spans="1:34" ht="15" customHeight="1">
      <c r="A18" s="260"/>
      <c r="B18" s="31"/>
      <c r="C18" s="270"/>
      <c r="D18" s="270"/>
      <c r="E18" s="658"/>
      <c r="F18" s="659"/>
      <c r="G18" s="659"/>
      <c r="H18" s="659"/>
      <c r="I18" s="659"/>
      <c r="J18" s="659"/>
      <c r="K18" s="659"/>
      <c r="L18" s="659"/>
      <c r="M18" s="659"/>
      <c r="N18" s="659"/>
      <c r="O18" s="659"/>
      <c r="P18" s="659"/>
      <c r="Q18" s="659"/>
      <c r="R18" s="659"/>
      <c r="S18" s="659"/>
      <c r="T18" s="659"/>
      <c r="U18" s="659"/>
      <c r="V18" s="659"/>
      <c r="W18" s="659"/>
      <c r="X18" s="659"/>
      <c r="Y18" s="659"/>
      <c r="Z18" s="659"/>
      <c r="AA18" s="660"/>
      <c r="AB18" s="268"/>
      <c r="AC18" s="260"/>
      <c r="AD18" s="260"/>
      <c r="AE18" s="260"/>
      <c r="AF18" s="260"/>
      <c r="AG18" s="37" t="s">
        <v>580</v>
      </c>
      <c r="AH18" s="37">
        <v>12</v>
      </c>
    </row>
    <row r="19" spans="1:34" ht="15" customHeight="1">
      <c r="A19" s="260"/>
      <c r="B19" s="31"/>
      <c r="C19" s="270"/>
      <c r="D19" s="270"/>
      <c r="E19" s="270"/>
      <c r="F19" s="260"/>
      <c r="G19" s="260"/>
      <c r="H19" s="260"/>
      <c r="I19" s="260"/>
      <c r="J19" s="260"/>
      <c r="K19" s="260"/>
      <c r="L19" s="260"/>
      <c r="M19" s="260"/>
      <c r="N19" s="260"/>
      <c r="O19" s="260"/>
      <c r="P19" s="260"/>
      <c r="Q19" s="260"/>
      <c r="R19" s="260"/>
      <c r="S19" s="260"/>
      <c r="T19" s="260"/>
      <c r="U19" s="260"/>
      <c r="V19" s="260"/>
      <c r="W19" s="260"/>
      <c r="X19" s="260"/>
      <c r="Y19" s="260"/>
      <c r="Z19" s="260"/>
      <c r="AA19" s="260"/>
      <c r="AB19" s="268"/>
      <c r="AC19" s="260"/>
      <c r="AD19" s="260"/>
      <c r="AE19" s="260"/>
      <c r="AF19" s="260"/>
      <c r="AG19" s="37" t="s">
        <v>577</v>
      </c>
      <c r="AH19" s="37">
        <v>12</v>
      </c>
    </row>
    <row r="20" spans="1:34" ht="15" customHeight="1">
      <c r="A20" s="260"/>
      <c r="B20" s="31"/>
      <c r="C20" s="270"/>
      <c r="D20" s="270"/>
      <c r="E20" s="270"/>
      <c r="F20" s="260"/>
      <c r="G20" s="260"/>
      <c r="H20" s="260"/>
      <c r="I20" s="260"/>
      <c r="J20" s="260"/>
      <c r="K20" s="260"/>
      <c r="L20" s="260"/>
      <c r="M20" s="260"/>
      <c r="N20" s="260"/>
      <c r="O20" s="260"/>
      <c r="P20" s="260"/>
      <c r="Q20" s="260"/>
      <c r="R20" s="260"/>
      <c r="S20" s="260"/>
      <c r="T20" s="260"/>
      <c r="U20" s="260"/>
      <c r="V20" s="260"/>
      <c r="W20" s="260"/>
      <c r="X20" s="260"/>
      <c r="Y20" s="260"/>
      <c r="Z20" s="260"/>
      <c r="AA20" s="260"/>
      <c r="AB20" s="268"/>
      <c r="AC20" s="260"/>
      <c r="AD20" s="260"/>
      <c r="AE20" s="260"/>
      <c r="AF20" s="260"/>
      <c r="AG20" s="37" t="s">
        <v>615</v>
      </c>
      <c r="AH20" s="37">
        <v>25</v>
      </c>
    </row>
    <row r="21" spans="1:34" ht="15" customHeight="1">
      <c r="A21" s="260"/>
      <c r="B21" s="31"/>
      <c r="C21" s="386" t="s">
        <v>127</v>
      </c>
      <c r="D21" s="657"/>
      <c r="E21" s="271"/>
      <c r="F21" s="387"/>
      <c r="G21" s="657"/>
      <c r="H21" s="657"/>
      <c r="I21" s="657"/>
      <c r="J21" s="657"/>
      <c r="K21" s="657"/>
      <c r="L21" s="657"/>
      <c r="M21" s="657"/>
      <c r="N21" s="657"/>
      <c r="O21" s="657"/>
      <c r="P21" s="657"/>
      <c r="Q21" s="657"/>
      <c r="R21" s="657"/>
      <c r="S21" s="657"/>
      <c r="T21" s="657"/>
      <c r="U21" s="657"/>
      <c r="V21" s="657"/>
      <c r="W21" s="657"/>
      <c r="X21" s="657"/>
      <c r="Y21" s="657"/>
      <c r="Z21" s="657"/>
      <c r="AA21" s="657"/>
      <c r="AB21" s="656"/>
      <c r="AC21" s="260"/>
      <c r="AD21" s="260"/>
      <c r="AE21" s="260"/>
      <c r="AF21" s="260"/>
      <c r="AG21" s="37" t="s">
        <v>616</v>
      </c>
      <c r="AH21" s="37">
        <v>12</v>
      </c>
    </row>
    <row r="22" spans="1:34" ht="29.25" customHeight="1">
      <c r="A22" s="260"/>
      <c r="B22" s="31"/>
      <c r="C22" s="363" t="s">
        <v>617</v>
      </c>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48"/>
      <c r="AB22" s="272"/>
      <c r="AC22" s="260"/>
      <c r="AD22" s="260"/>
      <c r="AE22" s="260"/>
      <c r="AF22" s="260"/>
      <c r="AG22" s="37" t="s">
        <v>577</v>
      </c>
      <c r="AH22" s="37">
        <v>12</v>
      </c>
    </row>
    <row r="23" spans="1:34" ht="15" customHeight="1">
      <c r="A23" s="260"/>
      <c r="B23" s="3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2"/>
      <c r="AC23" s="260"/>
      <c r="AD23" s="260"/>
      <c r="AE23" s="260"/>
      <c r="AF23" s="260"/>
      <c r="AG23" s="37" t="s">
        <v>618</v>
      </c>
      <c r="AH23" s="37">
        <v>25</v>
      </c>
    </row>
    <row r="24" spans="1:34" ht="15" customHeight="1">
      <c r="A24" s="260"/>
      <c r="B24" s="31"/>
      <c r="C24" s="274" t="s">
        <v>128</v>
      </c>
      <c r="D24" s="274"/>
      <c r="E24" s="260"/>
      <c r="F24" s="260"/>
      <c r="G24" s="260"/>
      <c r="H24" s="260"/>
      <c r="I24" s="260"/>
      <c r="J24" s="273"/>
      <c r="K24" s="273"/>
      <c r="L24" s="273"/>
      <c r="M24" s="273"/>
      <c r="N24" s="273"/>
      <c r="O24" s="273"/>
      <c r="P24" s="273"/>
      <c r="Q24" s="273"/>
      <c r="R24" s="273" t="s">
        <v>129</v>
      </c>
      <c r="S24" s="273"/>
      <c r="T24" s="273"/>
      <c r="U24" s="273"/>
      <c r="V24" s="273"/>
      <c r="W24" s="273"/>
      <c r="X24" s="273"/>
      <c r="Y24" s="273"/>
      <c r="Z24" s="273"/>
      <c r="AA24" s="273"/>
      <c r="AB24" s="272"/>
      <c r="AC24" s="260"/>
      <c r="AD24" s="260"/>
      <c r="AE24" s="260"/>
      <c r="AF24" s="260"/>
      <c r="AG24" s="37" t="s">
        <v>619</v>
      </c>
      <c r="AH24" s="37">
        <v>12</v>
      </c>
    </row>
    <row r="25" spans="1:34" ht="15" customHeight="1">
      <c r="A25" s="260"/>
      <c r="B25" s="31"/>
      <c r="C25" s="643" t="s">
        <v>620</v>
      </c>
      <c r="D25" s="653"/>
      <c r="E25" s="653"/>
      <c r="F25" s="653"/>
      <c r="G25" s="653"/>
      <c r="H25" s="653"/>
      <c r="I25" s="653"/>
      <c r="J25" s="653"/>
      <c r="K25" s="653"/>
      <c r="L25" s="653"/>
      <c r="M25" s="653"/>
      <c r="N25" s="653"/>
      <c r="O25" s="653"/>
      <c r="P25" s="654"/>
      <c r="Q25" s="260"/>
      <c r="R25" s="377"/>
      <c r="S25" s="661"/>
      <c r="T25" s="661"/>
      <c r="U25" s="661"/>
      <c r="V25" s="661"/>
      <c r="W25" s="661"/>
      <c r="X25" s="661"/>
      <c r="Y25" s="661"/>
      <c r="Z25" s="661"/>
      <c r="AA25" s="648"/>
      <c r="AB25" s="268"/>
      <c r="AC25" s="260"/>
      <c r="AD25" s="260"/>
      <c r="AE25" s="260"/>
      <c r="AF25" s="260"/>
      <c r="AG25" s="37" t="s">
        <v>577</v>
      </c>
      <c r="AH25" s="37">
        <v>12</v>
      </c>
    </row>
    <row r="26" spans="1:34" ht="15" customHeight="1">
      <c r="A26" s="260"/>
      <c r="B26" s="31"/>
      <c r="C26" s="655"/>
      <c r="D26" s="647"/>
      <c r="E26" s="647"/>
      <c r="F26" s="647"/>
      <c r="G26" s="647"/>
      <c r="H26" s="647"/>
      <c r="I26" s="647"/>
      <c r="J26" s="647"/>
      <c r="K26" s="647"/>
      <c r="L26" s="647"/>
      <c r="M26" s="647"/>
      <c r="N26" s="647"/>
      <c r="O26" s="647"/>
      <c r="P26" s="656"/>
      <c r="Q26" s="260"/>
      <c r="R26" s="260"/>
      <c r="S26" s="260"/>
      <c r="T26" s="260"/>
      <c r="U26" s="260"/>
      <c r="V26" s="260"/>
      <c r="W26" s="260"/>
      <c r="X26" s="260"/>
      <c r="Y26" s="260"/>
      <c r="Z26" s="260"/>
      <c r="AA26" s="260"/>
      <c r="AB26" s="268"/>
      <c r="AC26" s="260"/>
      <c r="AD26" s="260"/>
      <c r="AE26" s="260"/>
      <c r="AF26" s="260"/>
      <c r="AG26" s="260"/>
      <c r="AH26" s="260"/>
    </row>
    <row r="27" spans="1:34" ht="15" customHeight="1">
      <c r="A27" s="260"/>
      <c r="B27" s="31"/>
      <c r="C27" s="655"/>
      <c r="D27" s="647"/>
      <c r="E27" s="647"/>
      <c r="F27" s="647"/>
      <c r="G27" s="647"/>
      <c r="H27" s="647"/>
      <c r="I27" s="647"/>
      <c r="J27" s="647"/>
      <c r="K27" s="647"/>
      <c r="L27" s="647"/>
      <c r="M27" s="647"/>
      <c r="N27" s="647"/>
      <c r="O27" s="647"/>
      <c r="P27" s="656"/>
      <c r="Q27" s="270"/>
      <c r="R27" s="273" t="s">
        <v>130</v>
      </c>
      <c r="S27" s="273"/>
      <c r="T27" s="273"/>
      <c r="U27" s="273"/>
      <c r="V27" s="273"/>
      <c r="W27" s="270"/>
      <c r="X27" s="270"/>
      <c r="Y27" s="270"/>
      <c r="Z27" s="260"/>
      <c r="AA27" s="270"/>
      <c r="AB27" s="268"/>
      <c r="AC27" s="260"/>
      <c r="AD27" s="260"/>
      <c r="AE27" s="260"/>
      <c r="AF27" s="260"/>
      <c r="AG27" s="260"/>
      <c r="AH27" s="260"/>
    </row>
    <row r="28" spans="1:34" ht="15" customHeight="1">
      <c r="A28" s="260"/>
      <c r="B28" s="31"/>
      <c r="C28" s="655"/>
      <c r="D28" s="647"/>
      <c r="E28" s="647"/>
      <c r="F28" s="647"/>
      <c r="G28" s="647"/>
      <c r="H28" s="647"/>
      <c r="I28" s="647"/>
      <c r="J28" s="647"/>
      <c r="K28" s="647"/>
      <c r="L28" s="647"/>
      <c r="M28" s="647"/>
      <c r="N28" s="647"/>
      <c r="O28" s="647"/>
      <c r="P28" s="656"/>
      <c r="Q28" s="260"/>
      <c r="R28" s="37"/>
      <c r="S28" s="260" t="s">
        <v>15</v>
      </c>
      <c r="T28" s="260"/>
      <c r="U28" s="37"/>
      <c r="V28" s="260" t="s">
        <v>27</v>
      </c>
      <c r="W28" s="260"/>
      <c r="X28" s="37"/>
      <c r="Y28" s="275" t="s">
        <v>46</v>
      </c>
      <c r="Z28" s="260"/>
      <c r="AA28" s="260"/>
      <c r="AB28" s="268"/>
      <c r="AC28" s="260"/>
      <c r="AD28" s="260"/>
      <c r="AE28" s="260"/>
      <c r="AF28" s="260"/>
      <c r="AG28" s="295">
        <f>+(((AH14/AH15)*AH16)+((AH17/AH18)*AH19)+((AH20/AH21)*AH22)+((AH23/AH24)*AH25))*4/100</f>
        <v>4</v>
      </c>
      <c r="AH28" s="260"/>
    </row>
    <row r="29" spans="1:34" ht="15" customHeight="1">
      <c r="A29" s="260"/>
      <c r="B29" s="31"/>
      <c r="C29" s="655"/>
      <c r="D29" s="647"/>
      <c r="E29" s="647"/>
      <c r="F29" s="647"/>
      <c r="G29" s="647"/>
      <c r="H29" s="647"/>
      <c r="I29" s="647"/>
      <c r="J29" s="647"/>
      <c r="K29" s="647"/>
      <c r="L29" s="647"/>
      <c r="M29" s="647"/>
      <c r="N29" s="647"/>
      <c r="O29" s="647"/>
      <c r="P29" s="656"/>
      <c r="Q29" s="260"/>
      <c r="R29" s="260"/>
      <c r="S29" s="260"/>
      <c r="T29" s="260"/>
      <c r="U29" s="260"/>
      <c r="V29" s="260"/>
      <c r="W29" s="260"/>
      <c r="X29" s="260"/>
      <c r="Y29" s="260"/>
      <c r="Z29" s="260"/>
      <c r="AA29" s="260"/>
      <c r="AB29" s="268"/>
      <c r="AC29" s="260"/>
      <c r="AD29" s="260"/>
      <c r="AE29" s="260"/>
      <c r="AF29" s="260"/>
      <c r="AG29" s="260"/>
      <c r="AH29" s="260"/>
    </row>
    <row r="30" spans="1:34" ht="15" customHeight="1">
      <c r="A30" s="260"/>
      <c r="B30" s="31"/>
      <c r="C30" s="658"/>
      <c r="D30" s="659"/>
      <c r="E30" s="659"/>
      <c r="F30" s="659"/>
      <c r="G30" s="659"/>
      <c r="H30" s="659"/>
      <c r="I30" s="659"/>
      <c r="J30" s="659"/>
      <c r="K30" s="659"/>
      <c r="L30" s="659"/>
      <c r="M30" s="659"/>
      <c r="N30" s="659"/>
      <c r="O30" s="659"/>
      <c r="P30" s="660"/>
      <c r="Q30" s="260"/>
      <c r="R30" s="273" t="s">
        <v>131</v>
      </c>
      <c r="S30" s="260"/>
      <c r="T30" s="260"/>
      <c r="U30" s="260"/>
      <c r="V30" s="260"/>
      <c r="W30" s="390" t="s">
        <v>23</v>
      </c>
      <c r="X30" s="661"/>
      <c r="Y30" s="661"/>
      <c r="Z30" s="661"/>
      <c r="AA30" s="648"/>
      <c r="AB30" s="268"/>
      <c r="AC30" s="260"/>
      <c r="AD30" s="260"/>
      <c r="AE30" s="260"/>
      <c r="AF30" s="260"/>
      <c r="AG30" s="260"/>
      <c r="AH30" s="260"/>
    </row>
    <row r="31" spans="1:34" ht="15" customHeight="1">
      <c r="A31" s="260"/>
      <c r="B31" s="31"/>
      <c r="C31" s="270"/>
      <c r="D31" s="270"/>
      <c r="E31" s="270"/>
      <c r="F31" s="270"/>
      <c r="G31" s="270"/>
      <c r="H31" s="260"/>
      <c r="I31" s="260"/>
      <c r="J31" s="260"/>
      <c r="K31" s="260"/>
      <c r="L31" s="260"/>
      <c r="M31" s="260"/>
      <c r="N31" s="260"/>
      <c r="O31" s="260"/>
      <c r="P31" s="260"/>
      <c r="Q31" s="260"/>
      <c r="R31" s="273"/>
      <c r="S31" s="260"/>
      <c r="T31" s="260"/>
      <c r="U31" s="260"/>
      <c r="V31" s="260"/>
      <c r="W31" s="260"/>
      <c r="X31" s="260"/>
      <c r="Y31" s="260"/>
      <c r="Z31" s="260"/>
      <c r="AA31" s="260"/>
      <c r="AB31" s="268"/>
      <c r="AC31" s="260"/>
      <c r="AD31" s="260"/>
      <c r="AE31" s="260"/>
      <c r="AF31" s="260"/>
      <c r="AG31" s="260"/>
      <c r="AH31" s="260"/>
    </row>
    <row r="32" spans="1:34" ht="15" customHeight="1">
      <c r="A32" s="260"/>
      <c r="B32" s="31"/>
      <c r="C32" s="273" t="s">
        <v>132</v>
      </c>
      <c r="D32" s="270"/>
      <c r="E32" s="270"/>
      <c r="F32" s="270"/>
      <c r="G32" s="270"/>
      <c r="H32" s="270"/>
      <c r="I32" s="260"/>
      <c r="J32" s="260"/>
      <c r="K32" s="260"/>
      <c r="L32" s="260"/>
      <c r="M32" s="260"/>
      <c r="N32" s="260"/>
      <c r="O32" s="260"/>
      <c r="P32" s="260"/>
      <c r="Q32" s="260"/>
      <c r="R32" s="260"/>
      <c r="S32" s="260"/>
      <c r="T32" s="260"/>
      <c r="U32" s="260"/>
      <c r="V32" s="260"/>
      <c r="W32" s="260"/>
      <c r="X32" s="260"/>
      <c r="Y32" s="260"/>
      <c r="Z32" s="260"/>
      <c r="AA32" s="260"/>
      <c r="AB32" s="268"/>
      <c r="AC32" s="260"/>
      <c r="AD32" s="260"/>
      <c r="AE32" s="260"/>
      <c r="AF32" s="260"/>
      <c r="AG32" s="260"/>
      <c r="AH32" s="260"/>
    </row>
    <row r="33" spans="1:34" ht="39.75" customHeight="1">
      <c r="A33" s="260"/>
      <c r="B33" s="31"/>
      <c r="C33" s="642" t="s">
        <v>621</v>
      </c>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48"/>
      <c r="AB33" s="268"/>
      <c r="AC33" s="260"/>
      <c r="AD33" s="260"/>
      <c r="AE33" s="260"/>
      <c r="AF33" s="260"/>
      <c r="AG33" s="260"/>
      <c r="AH33" s="260"/>
    </row>
    <row r="34" spans="1:34" ht="15" customHeight="1">
      <c r="A34" s="260"/>
      <c r="B34" s="31"/>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6"/>
      <c r="AC34" s="260"/>
      <c r="AD34" s="260"/>
      <c r="AE34" s="260"/>
      <c r="AF34" s="260"/>
      <c r="AG34" s="260"/>
      <c r="AH34" s="260"/>
    </row>
    <row r="35" spans="1:34" ht="15" customHeight="1">
      <c r="A35" s="260"/>
      <c r="B35" s="31"/>
      <c r="C35" s="264" t="s">
        <v>134</v>
      </c>
      <c r="D35" s="270"/>
      <c r="E35" s="270"/>
      <c r="F35" s="270"/>
      <c r="G35" s="270"/>
      <c r="H35" s="270"/>
      <c r="I35" s="270"/>
      <c r="J35" s="270"/>
      <c r="K35" s="270"/>
      <c r="L35" s="270"/>
      <c r="M35" s="264" t="s">
        <v>134</v>
      </c>
      <c r="N35" s="270"/>
      <c r="O35" s="270"/>
      <c r="P35" s="270"/>
      <c r="Q35" s="270"/>
      <c r="R35" s="270"/>
      <c r="S35" s="270"/>
      <c r="T35" s="270"/>
      <c r="U35" s="270"/>
      <c r="V35" s="270"/>
      <c r="W35" s="270"/>
      <c r="X35" s="270"/>
      <c r="Y35" s="270"/>
      <c r="Z35" s="270"/>
      <c r="AA35" s="270"/>
      <c r="AB35" s="276"/>
      <c r="AC35" s="260"/>
      <c r="AD35" s="260"/>
      <c r="AE35" s="260"/>
      <c r="AF35" s="260"/>
      <c r="AG35" s="260"/>
      <c r="AH35" s="260"/>
    </row>
    <row r="36" spans="1:34" ht="29.25" customHeight="1">
      <c r="A36" s="260"/>
      <c r="B36" s="31"/>
      <c r="C36" s="390"/>
      <c r="D36" s="661"/>
      <c r="E36" s="661"/>
      <c r="F36" s="661"/>
      <c r="G36" s="661"/>
      <c r="H36" s="661"/>
      <c r="I36" s="661"/>
      <c r="J36" s="661"/>
      <c r="K36" s="648"/>
      <c r="L36" s="270"/>
      <c r="M36" s="390"/>
      <c r="N36" s="661"/>
      <c r="O36" s="661"/>
      <c r="P36" s="661"/>
      <c r="Q36" s="661"/>
      <c r="R36" s="661"/>
      <c r="S36" s="661"/>
      <c r="T36" s="661"/>
      <c r="U36" s="661"/>
      <c r="V36" s="661"/>
      <c r="W36" s="661"/>
      <c r="X36" s="661"/>
      <c r="Y36" s="661"/>
      <c r="Z36" s="661"/>
      <c r="AA36" s="648"/>
      <c r="AB36" s="276"/>
      <c r="AC36" s="260"/>
      <c r="AD36" s="260"/>
      <c r="AE36" s="260"/>
      <c r="AF36" s="260"/>
      <c r="AG36" s="260"/>
      <c r="AH36" s="260"/>
    </row>
    <row r="37" spans="1:34" ht="15" customHeight="1">
      <c r="A37" s="260"/>
      <c r="B37" s="31"/>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8"/>
      <c r="AC37" s="260"/>
      <c r="AD37" s="260"/>
      <c r="AE37" s="260"/>
      <c r="AF37" s="260"/>
      <c r="AG37" s="260"/>
      <c r="AH37" s="260"/>
    </row>
    <row r="38" spans="1:34" ht="15" customHeight="1">
      <c r="A38" s="260"/>
      <c r="B38" s="31"/>
      <c r="C38" s="277" t="s">
        <v>137</v>
      </c>
      <c r="D38" s="277"/>
      <c r="E38" s="277"/>
      <c r="F38" s="277"/>
      <c r="G38" s="278"/>
      <c r="H38" s="279"/>
      <c r="I38" s="279"/>
      <c r="J38" s="279"/>
      <c r="K38" s="279"/>
      <c r="L38" s="279"/>
      <c r="M38" s="279"/>
      <c r="N38" s="279"/>
      <c r="O38" s="279"/>
      <c r="P38" s="279"/>
      <c r="Q38" s="279"/>
      <c r="R38" s="279"/>
      <c r="S38" s="279"/>
      <c r="T38" s="279"/>
      <c r="U38" s="279"/>
      <c r="V38" s="279"/>
      <c r="W38" s="279"/>
      <c r="X38" s="279"/>
      <c r="Y38" s="279"/>
      <c r="Z38" s="279"/>
      <c r="AA38" s="279"/>
      <c r="AB38" s="268"/>
      <c r="AC38" s="260"/>
      <c r="AD38" s="260"/>
      <c r="AE38" s="260"/>
      <c r="AF38" s="260"/>
      <c r="AG38" s="260"/>
      <c r="AH38" s="260"/>
    </row>
    <row r="39" spans="1:34" ht="90" customHeight="1">
      <c r="A39" s="260"/>
      <c r="B39" s="31"/>
      <c r="C39" s="391" t="s">
        <v>539</v>
      </c>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48"/>
      <c r="AB39" s="268"/>
      <c r="AC39" s="260"/>
      <c r="AD39" s="260"/>
      <c r="AE39" s="260"/>
      <c r="AF39" s="260"/>
      <c r="AG39" s="260"/>
      <c r="AH39" s="260"/>
    </row>
    <row r="40" spans="1:34" ht="15" customHeight="1">
      <c r="A40" s="260"/>
      <c r="B40" s="31"/>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8"/>
      <c r="AC40" s="260"/>
      <c r="AD40" s="260"/>
      <c r="AE40" s="260"/>
      <c r="AF40" s="260"/>
      <c r="AG40" s="260"/>
      <c r="AH40" s="260"/>
    </row>
    <row r="41" spans="1:34" ht="15.75" customHeight="1">
      <c r="A41" s="260"/>
      <c r="B41" s="31"/>
      <c r="C41" s="378" t="s">
        <v>139</v>
      </c>
      <c r="D41" s="657"/>
      <c r="E41" s="273"/>
      <c r="F41" s="363" t="s">
        <v>34</v>
      </c>
      <c r="G41" s="648"/>
      <c r="H41" s="273"/>
      <c r="I41" s="260"/>
      <c r="J41" s="280" t="s">
        <v>140</v>
      </c>
      <c r="K41" s="363">
        <v>2</v>
      </c>
      <c r="L41" s="661"/>
      <c r="M41" s="661"/>
      <c r="N41" s="648"/>
      <c r="O41" s="273"/>
      <c r="P41" s="273"/>
      <c r="Q41" s="264" t="s">
        <v>141</v>
      </c>
      <c r="R41" s="260"/>
      <c r="S41" s="273"/>
      <c r="T41" s="273"/>
      <c r="U41" s="273"/>
      <c r="V41" s="273"/>
      <c r="W41" s="363" t="s">
        <v>20</v>
      </c>
      <c r="X41" s="661"/>
      <c r="Y41" s="661"/>
      <c r="Z41" s="661"/>
      <c r="AA41" s="648"/>
      <c r="AB41" s="272"/>
      <c r="AC41" s="260"/>
      <c r="AD41" s="260"/>
      <c r="AE41" s="260"/>
      <c r="AF41" s="260"/>
      <c r="AG41" s="260"/>
      <c r="AH41" s="260"/>
    </row>
    <row r="42" spans="1:34" ht="15.75" customHeight="1">
      <c r="A42" s="260"/>
      <c r="B42" s="31"/>
      <c r="C42" s="260"/>
      <c r="D42" s="260"/>
      <c r="E42" s="260"/>
      <c r="F42" s="275"/>
      <c r="G42" s="275"/>
      <c r="H42" s="275"/>
      <c r="I42" s="275"/>
      <c r="J42" s="275"/>
      <c r="K42" s="275"/>
      <c r="L42" s="275"/>
      <c r="M42" s="260"/>
      <c r="N42" s="260"/>
      <c r="O42" s="260"/>
      <c r="P42" s="260"/>
      <c r="Q42" s="260"/>
      <c r="R42" s="260"/>
      <c r="S42" s="260"/>
      <c r="T42" s="260"/>
      <c r="U42" s="260"/>
      <c r="V42" s="260"/>
      <c r="W42" s="260"/>
      <c r="X42" s="260"/>
      <c r="Y42" s="260"/>
      <c r="Z42" s="260"/>
      <c r="AA42" s="260"/>
      <c r="AB42" s="268"/>
      <c r="AC42" s="260"/>
      <c r="AD42" s="260"/>
      <c r="AE42" s="260"/>
      <c r="AF42" s="260"/>
      <c r="AG42" s="260"/>
      <c r="AH42" s="260"/>
    </row>
    <row r="43" spans="1:34" ht="32.25" customHeight="1">
      <c r="A43" s="260"/>
      <c r="B43" s="31"/>
      <c r="C43" s="260"/>
      <c r="D43" s="280" t="s">
        <v>142</v>
      </c>
      <c r="E43" s="273"/>
      <c r="F43" s="391" t="s">
        <v>571</v>
      </c>
      <c r="G43" s="661"/>
      <c r="H43" s="661"/>
      <c r="I43" s="661"/>
      <c r="J43" s="661"/>
      <c r="K43" s="661"/>
      <c r="L43" s="661"/>
      <c r="M43" s="648"/>
      <c r="N43" s="260"/>
      <c r="O43" s="280" t="s">
        <v>144</v>
      </c>
      <c r="P43" s="390">
        <v>0</v>
      </c>
      <c r="Q43" s="661"/>
      <c r="R43" s="661"/>
      <c r="S43" s="661"/>
      <c r="T43" s="661"/>
      <c r="U43" s="661"/>
      <c r="V43" s="661"/>
      <c r="W43" s="661"/>
      <c r="X43" s="661"/>
      <c r="Y43" s="661"/>
      <c r="Z43" s="661"/>
      <c r="AA43" s="648"/>
      <c r="AB43" s="268"/>
      <c r="AC43" s="260"/>
      <c r="AD43" s="260"/>
      <c r="AE43" s="260"/>
      <c r="AF43" s="260"/>
      <c r="AG43" s="260"/>
      <c r="AH43" s="260"/>
    </row>
    <row r="44" spans="1:34" ht="15.75" customHeight="1">
      <c r="A44" s="260"/>
      <c r="B44" s="31"/>
      <c r="C44" s="273"/>
      <c r="D44" s="273"/>
      <c r="E44" s="273"/>
      <c r="F44" s="275"/>
      <c r="G44" s="275"/>
      <c r="H44" s="275"/>
      <c r="I44" s="275"/>
      <c r="J44" s="275"/>
      <c r="K44" s="275"/>
      <c r="L44" s="275"/>
      <c r="M44" s="273"/>
      <c r="N44" s="273"/>
      <c r="O44" s="273"/>
      <c r="P44" s="273"/>
      <c r="Q44" s="273"/>
      <c r="R44" s="273"/>
      <c r="S44" s="273"/>
      <c r="T44" s="273"/>
      <c r="U44" s="273"/>
      <c r="V44" s="273"/>
      <c r="W44" s="273"/>
      <c r="X44" s="273"/>
      <c r="Y44" s="273"/>
      <c r="Z44" s="273"/>
      <c r="AA44" s="273"/>
      <c r="AB44" s="272"/>
      <c r="AC44" s="260"/>
      <c r="AD44" s="260"/>
      <c r="AE44" s="260"/>
      <c r="AF44" s="260"/>
      <c r="AG44" s="260"/>
      <c r="AH44" s="260"/>
    </row>
    <row r="45" spans="1:34" ht="15.75" customHeight="1">
      <c r="A45" s="260"/>
      <c r="B45" s="31"/>
      <c r="C45" s="260"/>
      <c r="D45" s="280" t="s">
        <v>145</v>
      </c>
      <c r="E45" s="260"/>
      <c r="F45" s="377" t="s">
        <v>146</v>
      </c>
      <c r="G45" s="648"/>
      <c r="H45" s="260"/>
      <c r="I45" s="260"/>
      <c r="J45" s="273" t="s">
        <v>147</v>
      </c>
      <c r="K45" s="260"/>
      <c r="L45" s="377" t="s">
        <v>148</v>
      </c>
      <c r="M45" s="661"/>
      <c r="N45" s="648"/>
      <c r="O45" s="273"/>
      <c r="P45" s="273"/>
      <c r="Q45" s="260"/>
      <c r="R45" s="273" t="s">
        <v>149</v>
      </c>
      <c r="S45" s="273"/>
      <c r="T45" s="273"/>
      <c r="U45" s="273"/>
      <c r="V45" s="273"/>
      <c r="W45" s="392"/>
      <c r="X45" s="661"/>
      <c r="Y45" s="661"/>
      <c r="Z45" s="661"/>
      <c r="AA45" s="648"/>
      <c r="AB45" s="272"/>
      <c r="AC45" s="260"/>
      <c r="AD45" s="260"/>
      <c r="AE45" s="260"/>
      <c r="AF45" s="260"/>
      <c r="AG45" s="260"/>
      <c r="AH45" s="260"/>
    </row>
    <row r="46" spans="1:34" ht="15.75" customHeight="1">
      <c r="A46" s="260"/>
      <c r="B46" s="31"/>
      <c r="C46" s="260"/>
      <c r="D46" s="260"/>
      <c r="E46" s="260"/>
      <c r="F46" s="29"/>
      <c r="G46" s="260"/>
      <c r="H46" s="260"/>
      <c r="I46" s="264"/>
      <c r="J46" s="264"/>
      <c r="K46" s="264"/>
      <c r="L46" s="264"/>
      <c r="M46" s="264"/>
      <c r="N46" s="264"/>
      <c r="O46" s="264"/>
      <c r="P46" s="264"/>
      <c r="Q46" s="264"/>
      <c r="R46" s="264"/>
      <c r="S46" s="264"/>
      <c r="T46" s="264"/>
      <c r="U46" s="264"/>
      <c r="V46" s="264"/>
      <c r="W46" s="264"/>
      <c r="X46" s="264"/>
      <c r="Y46" s="264"/>
      <c r="Z46" s="264"/>
      <c r="AA46" s="264"/>
      <c r="AB46" s="265"/>
      <c r="AC46" s="260"/>
      <c r="AD46" s="260"/>
      <c r="AE46" s="260"/>
      <c r="AF46" s="260"/>
      <c r="AG46" s="260"/>
      <c r="AH46" s="260"/>
    </row>
    <row r="47" spans="1:34" ht="15.75" customHeight="1">
      <c r="A47" s="260"/>
      <c r="B47" s="31"/>
      <c r="C47" s="281" t="s">
        <v>150</v>
      </c>
      <c r="D47" s="393">
        <v>2024</v>
      </c>
      <c r="E47" s="664"/>
      <c r="F47" s="665"/>
      <c r="G47" s="35"/>
      <c r="H47" s="264"/>
      <c r="I47" s="264"/>
      <c r="J47" s="264"/>
      <c r="K47" s="264"/>
      <c r="L47" s="264"/>
      <c r="M47" s="264"/>
      <c r="N47" s="264"/>
      <c r="O47" s="264"/>
      <c r="P47" s="264"/>
      <c r="Q47" s="387"/>
      <c r="R47" s="657"/>
      <c r="S47" s="657"/>
      <c r="T47" s="657"/>
      <c r="U47" s="657"/>
      <c r="V47" s="264"/>
      <c r="W47" s="264"/>
      <c r="X47" s="386"/>
      <c r="Y47" s="657"/>
      <c r="Z47" s="657"/>
      <c r="AA47" s="657"/>
      <c r="AB47" s="272"/>
      <c r="AC47" s="260"/>
      <c r="AD47" s="260"/>
      <c r="AE47" s="260"/>
      <c r="AF47" s="260"/>
      <c r="AG47" s="260"/>
      <c r="AH47" s="260"/>
    </row>
    <row r="48" spans="1:34" ht="5.25" customHeight="1">
      <c r="A48" s="260"/>
      <c r="B48" s="31"/>
      <c r="C48" s="273"/>
      <c r="D48" s="38"/>
      <c r="E48" s="38"/>
      <c r="F48" s="38"/>
      <c r="G48" s="260"/>
      <c r="H48" s="264"/>
      <c r="I48" s="264"/>
      <c r="J48" s="264"/>
      <c r="K48" s="264"/>
      <c r="L48" s="264"/>
      <c r="M48" s="264"/>
      <c r="N48" s="264"/>
      <c r="O48" s="264"/>
      <c r="P48" s="264"/>
      <c r="Q48" s="270"/>
      <c r="R48" s="270"/>
      <c r="S48" s="270"/>
      <c r="T48" s="270"/>
      <c r="U48" s="270"/>
      <c r="V48" s="264"/>
      <c r="W48" s="264"/>
      <c r="X48" s="266"/>
      <c r="Y48" s="266"/>
      <c r="Z48" s="266"/>
      <c r="AA48" s="266"/>
      <c r="AB48" s="272"/>
      <c r="AC48" s="260"/>
      <c r="AD48" s="260"/>
      <c r="AE48" s="260"/>
      <c r="AF48" s="260"/>
      <c r="AG48" s="260"/>
      <c r="AH48" s="260"/>
    </row>
    <row r="49" spans="1:34" ht="15.75" customHeight="1">
      <c r="A49" s="260"/>
      <c r="B49" s="31"/>
      <c r="C49" s="273" t="s">
        <v>140</v>
      </c>
      <c r="D49" s="390">
        <v>1.2</v>
      </c>
      <c r="E49" s="661"/>
      <c r="F49" s="648"/>
      <c r="G49" s="260"/>
      <c r="H49" s="264"/>
      <c r="I49" s="264"/>
      <c r="J49" s="264"/>
      <c r="K49" s="264"/>
      <c r="L49" s="264"/>
      <c r="M49" s="264"/>
      <c r="N49" s="264"/>
      <c r="O49" s="264"/>
      <c r="P49" s="264"/>
      <c r="Q49" s="387"/>
      <c r="R49" s="657"/>
      <c r="S49" s="657"/>
      <c r="T49" s="657"/>
      <c r="U49" s="657"/>
      <c r="V49" s="264"/>
      <c r="W49" s="264"/>
      <c r="X49" s="386"/>
      <c r="Y49" s="657"/>
      <c r="Z49" s="657"/>
      <c r="AA49" s="657"/>
      <c r="AB49" s="265"/>
      <c r="AC49" s="260"/>
      <c r="AD49" s="260"/>
      <c r="AE49" s="260"/>
      <c r="AF49" s="260"/>
      <c r="AG49" s="260"/>
      <c r="AH49" s="260"/>
    </row>
    <row r="50" spans="1:34" ht="15.75" customHeight="1">
      <c r="A50" s="260"/>
      <c r="B50" s="31"/>
      <c r="C50" s="260"/>
      <c r="D50" s="260"/>
      <c r="E50" s="260"/>
      <c r="F50" s="260"/>
      <c r="G50" s="260"/>
      <c r="H50" s="260"/>
      <c r="I50" s="264"/>
      <c r="J50" s="264"/>
      <c r="K50" s="273"/>
      <c r="L50" s="273"/>
      <c r="M50" s="273"/>
      <c r="N50" s="273"/>
      <c r="O50" s="273"/>
      <c r="P50" s="273"/>
      <c r="Q50" s="273"/>
      <c r="R50" s="273"/>
      <c r="S50" s="273"/>
      <c r="T50" s="273"/>
      <c r="U50" s="273"/>
      <c r="V50" s="273"/>
      <c r="W50" s="273"/>
      <c r="X50" s="273"/>
      <c r="Y50" s="273"/>
      <c r="Z50" s="273"/>
      <c r="AA50" s="273"/>
      <c r="AB50" s="265"/>
      <c r="AC50" s="260"/>
      <c r="AD50" s="260"/>
      <c r="AE50" s="260"/>
      <c r="AF50" s="260"/>
      <c r="AG50" s="260"/>
      <c r="AH50" s="260"/>
    </row>
    <row r="51" spans="1:34" ht="15.75" customHeight="1">
      <c r="A51" s="260"/>
      <c r="B51" s="31"/>
      <c r="C51" s="273"/>
      <c r="D51" s="363" t="s">
        <v>151</v>
      </c>
      <c r="E51" s="661"/>
      <c r="F51" s="661"/>
      <c r="G51" s="661"/>
      <c r="H51" s="661"/>
      <c r="I51" s="661"/>
      <c r="J51" s="661"/>
      <c r="K51" s="661"/>
      <c r="L51" s="661"/>
      <c r="M51" s="661"/>
      <c r="N51" s="661"/>
      <c r="O51" s="661"/>
      <c r="P51" s="661"/>
      <c r="Q51" s="661"/>
      <c r="R51" s="661"/>
      <c r="S51" s="661"/>
      <c r="T51" s="661"/>
      <c r="U51" s="661"/>
      <c r="V51" s="661"/>
      <c r="W51" s="661"/>
      <c r="X51" s="661"/>
      <c r="Y51" s="648"/>
      <c r="Z51" s="274"/>
      <c r="AA51" s="274"/>
      <c r="AB51" s="282"/>
      <c r="AC51" s="260"/>
      <c r="AD51" s="260"/>
      <c r="AE51" s="260"/>
      <c r="AF51" s="260"/>
      <c r="AG51" s="260"/>
      <c r="AH51" s="260"/>
    </row>
    <row r="52" spans="1:34" ht="15.75" customHeight="1">
      <c r="A52" s="260"/>
      <c r="B52" s="31"/>
      <c r="C52" s="260"/>
      <c r="D52" s="368" t="s">
        <v>152</v>
      </c>
      <c r="E52" s="661"/>
      <c r="F52" s="661"/>
      <c r="G52" s="661"/>
      <c r="H52" s="648"/>
      <c r="I52" s="364" t="s">
        <v>153</v>
      </c>
      <c r="J52" s="661"/>
      <c r="K52" s="661"/>
      <c r="L52" s="661"/>
      <c r="M52" s="661"/>
      <c r="N52" s="661"/>
      <c r="O52" s="661"/>
      <c r="P52" s="648"/>
      <c r="Q52" s="365" t="s">
        <v>154</v>
      </c>
      <c r="R52" s="661"/>
      <c r="S52" s="661"/>
      <c r="T52" s="661"/>
      <c r="U52" s="661"/>
      <c r="V52" s="661"/>
      <c r="W52" s="661"/>
      <c r="X52" s="661"/>
      <c r="Y52" s="648"/>
      <c r="Z52" s="274"/>
      <c r="AA52" s="274"/>
      <c r="AB52" s="282"/>
      <c r="AC52" s="260"/>
      <c r="AD52" s="260"/>
      <c r="AE52" s="260"/>
      <c r="AF52" s="260"/>
      <c r="AG52" s="260"/>
      <c r="AH52" s="260"/>
    </row>
    <row r="53" spans="1:34" ht="15.75" customHeight="1">
      <c r="A53" s="283"/>
      <c r="B53" s="39"/>
      <c r="C53" s="40"/>
      <c r="D53" s="369" t="s">
        <v>155</v>
      </c>
      <c r="E53" s="661"/>
      <c r="F53" s="661"/>
      <c r="G53" s="661"/>
      <c r="H53" s="648"/>
      <c r="I53" s="366" t="s">
        <v>156</v>
      </c>
      <c r="J53" s="661"/>
      <c r="K53" s="661"/>
      <c r="L53" s="661"/>
      <c r="M53" s="661"/>
      <c r="N53" s="661"/>
      <c r="O53" s="661"/>
      <c r="P53" s="648"/>
      <c r="Q53" s="367" t="s">
        <v>157</v>
      </c>
      <c r="R53" s="661"/>
      <c r="S53" s="661"/>
      <c r="T53" s="661"/>
      <c r="U53" s="661"/>
      <c r="V53" s="661"/>
      <c r="W53" s="661"/>
      <c r="X53" s="661"/>
      <c r="Y53" s="648"/>
      <c r="Z53" s="283"/>
      <c r="AA53" s="283"/>
      <c r="AB53" s="284"/>
      <c r="AC53" s="283"/>
      <c r="AD53" s="283"/>
      <c r="AE53" s="283"/>
      <c r="AF53" s="283"/>
      <c r="AG53" s="283"/>
      <c r="AH53" s="283"/>
    </row>
    <row r="54" spans="1:34" ht="15.75" customHeight="1">
      <c r="A54" s="260"/>
      <c r="B54" s="31"/>
      <c r="C54" s="285"/>
      <c r="D54" s="285"/>
      <c r="E54" s="285"/>
      <c r="F54" s="285"/>
      <c r="G54" s="286"/>
      <c r="H54" s="286"/>
      <c r="I54" s="286"/>
      <c r="J54" s="286"/>
      <c r="K54" s="286"/>
      <c r="L54" s="286"/>
      <c r="M54" s="286"/>
      <c r="N54" s="286"/>
      <c r="O54" s="286"/>
      <c r="P54" s="286"/>
      <c r="Q54" s="286"/>
      <c r="R54" s="286"/>
      <c r="S54" s="286"/>
      <c r="T54" s="286"/>
      <c r="U54" s="286"/>
      <c r="V54" s="286"/>
      <c r="W54" s="286"/>
      <c r="X54" s="286"/>
      <c r="Y54" s="286"/>
      <c r="Z54" s="285"/>
      <c r="AA54" s="285"/>
      <c r="AB54" s="269"/>
      <c r="AC54" s="260"/>
      <c r="AD54" s="260"/>
      <c r="AE54" s="260"/>
      <c r="AF54" s="260"/>
      <c r="AG54" s="260"/>
      <c r="AH54" s="260"/>
    </row>
    <row r="55" spans="1:34" ht="15.75" customHeight="1">
      <c r="A55" s="287"/>
      <c r="B55" s="41"/>
      <c r="C55" s="370" t="s">
        <v>158</v>
      </c>
      <c r="D55" s="661"/>
      <c r="E55" s="661"/>
      <c r="F55" s="648"/>
      <c r="G55" s="371" t="s">
        <v>159</v>
      </c>
      <c r="H55" s="372" t="s">
        <v>160</v>
      </c>
      <c r="I55" s="653"/>
      <c r="J55" s="653"/>
      <c r="K55" s="653"/>
      <c r="L55" s="653"/>
      <c r="M55" s="653"/>
      <c r="N55" s="653"/>
      <c r="O55" s="653"/>
      <c r="P55" s="653"/>
      <c r="Q55" s="653"/>
      <c r="R55" s="653"/>
      <c r="S55" s="653"/>
      <c r="T55" s="653"/>
      <c r="U55" s="653"/>
      <c r="V55" s="653"/>
      <c r="W55" s="653"/>
      <c r="X55" s="653"/>
      <c r="Y55" s="653"/>
      <c r="Z55" s="653"/>
      <c r="AA55" s="654"/>
      <c r="AB55" s="282"/>
      <c r="AC55" s="287"/>
      <c r="AD55" s="287"/>
      <c r="AE55" s="287"/>
      <c r="AF55" s="287"/>
      <c r="AG55" s="287"/>
      <c r="AH55" s="287"/>
    </row>
    <row r="56" spans="1:34" ht="15.75" customHeight="1">
      <c r="A56" s="287"/>
      <c r="B56" s="41"/>
      <c r="C56" s="42" t="s">
        <v>161</v>
      </c>
      <c r="D56" s="43" t="s">
        <v>572</v>
      </c>
      <c r="E56" s="370" t="s">
        <v>162</v>
      </c>
      <c r="F56" s="648"/>
      <c r="G56" s="650"/>
      <c r="H56" s="658"/>
      <c r="I56" s="659"/>
      <c r="J56" s="659"/>
      <c r="K56" s="659"/>
      <c r="L56" s="659"/>
      <c r="M56" s="659"/>
      <c r="N56" s="659"/>
      <c r="O56" s="659"/>
      <c r="P56" s="659"/>
      <c r="Q56" s="659"/>
      <c r="R56" s="659"/>
      <c r="S56" s="659"/>
      <c r="T56" s="659"/>
      <c r="U56" s="659"/>
      <c r="V56" s="659"/>
      <c r="W56" s="659"/>
      <c r="X56" s="659"/>
      <c r="Y56" s="659"/>
      <c r="Z56" s="659"/>
      <c r="AA56" s="660"/>
      <c r="AB56" s="282"/>
      <c r="AC56" s="287"/>
      <c r="AD56" s="287"/>
      <c r="AE56" s="287"/>
      <c r="AF56" s="287"/>
      <c r="AG56" s="287"/>
      <c r="AH56" s="287"/>
    </row>
    <row r="57" spans="1:34" ht="15.75" customHeight="1">
      <c r="A57" s="287"/>
      <c r="B57" s="41"/>
      <c r="C57" s="44">
        <v>2024</v>
      </c>
      <c r="D57" s="45">
        <v>45474</v>
      </c>
      <c r="E57" s="373">
        <v>45656</v>
      </c>
      <c r="F57" s="648"/>
      <c r="G57" s="46">
        <v>0.5</v>
      </c>
      <c r="H57" s="376"/>
      <c r="I57" s="661"/>
      <c r="J57" s="661"/>
      <c r="K57" s="661"/>
      <c r="L57" s="661"/>
      <c r="M57" s="661"/>
      <c r="N57" s="661"/>
      <c r="O57" s="661"/>
      <c r="P57" s="661"/>
      <c r="Q57" s="661"/>
      <c r="R57" s="661"/>
      <c r="S57" s="661"/>
      <c r="T57" s="661"/>
      <c r="U57" s="661"/>
      <c r="V57" s="661"/>
      <c r="W57" s="661"/>
      <c r="X57" s="661"/>
      <c r="Y57" s="661"/>
      <c r="Z57" s="661"/>
      <c r="AA57" s="648"/>
      <c r="AB57" s="282"/>
      <c r="AC57" s="287"/>
      <c r="AD57" s="287"/>
      <c r="AE57" s="287"/>
      <c r="AF57" s="287"/>
      <c r="AG57" s="287"/>
      <c r="AH57" s="287"/>
    </row>
    <row r="58" spans="1:34" ht="15.75" customHeight="1">
      <c r="A58" s="287"/>
      <c r="B58" s="41"/>
      <c r="C58" s="44">
        <v>2025</v>
      </c>
      <c r="D58" s="45">
        <v>45658</v>
      </c>
      <c r="E58" s="373">
        <v>46021</v>
      </c>
      <c r="F58" s="648"/>
      <c r="G58" s="46">
        <v>0.8</v>
      </c>
      <c r="H58" s="376"/>
      <c r="I58" s="661"/>
      <c r="J58" s="661"/>
      <c r="K58" s="661"/>
      <c r="L58" s="661"/>
      <c r="M58" s="661"/>
      <c r="N58" s="661"/>
      <c r="O58" s="661"/>
      <c r="P58" s="661"/>
      <c r="Q58" s="661"/>
      <c r="R58" s="661"/>
      <c r="S58" s="661"/>
      <c r="T58" s="661"/>
      <c r="U58" s="661"/>
      <c r="V58" s="661"/>
      <c r="W58" s="661"/>
      <c r="X58" s="661"/>
      <c r="Y58" s="661"/>
      <c r="Z58" s="661"/>
      <c r="AA58" s="648"/>
      <c r="AB58" s="282"/>
      <c r="AC58" s="287"/>
      <c r="AD58" s="287"/>
      <c r="AE58" s="287"/>
      <c r="AF58" s="287"/>
      <c r="AG58" s="287"/>
      <c r="AH58" s="287"/>
    </row>
    <row r="59" spans="1:34" ht="15.75" customHeight="1">
      <c r="A59" s="287"/>
      <c r="B59" s="41"/>
      <c r="C59" s="44">
        <v>2026</v>
      </c>
      <c r="D59" s="45">
        <v>46023</v>
      </c>
      <c r="E59" s="373">
        <v>46386</v>
      </c>
      <c r="F59" s="648"/>
      <c r="G59" s="46">
        <v>0.4</v>
      </c>
      <c r="H59" s="376"/>
      <c r="I59" s="661"/>
      <c r="J59" s="661"/>
      <c r="K59" s="661"/>
      <c r="L59" s="661"/>
      <c r="M59" s="661"/>
      <c r="N59" s="661"/>
      <c r="O59" s="661"/>
      <c r="P59" s="661"/>
      <c r="Q59" s="661"/>
      <c r="R59" s="661"/>
      <c r="S59" s="661"/>
      <c r="T59" s="661"/>
      <c r="U59" s="661"/>
      <c r="V59" s="661"/>
      <c r="W59" s="661"/>
      <c r="X59" s="661"/>
      <c r="Y59" s="661"/>
      <c r="Z59" s="661"/>
      <c r="AA59" s="648"/>
      <c r="AB59" s="282"/>
      <c r="AC59" s="287"/>
      <c r="AD59" s="287"/>
      <c r="AE59" s="287"/>
      <c r="AF59" s="287"/>
      <c r="AG59" s="287"/>
      <c r="AH59" s="287"/>
    </row>
    <row r="60" spans="1:34" ht="15.75" customHeight="1">
      <c r="A60" s="287"/>
      <c r="B60" s="41"/>
      <c r="C60" s="44">
        <v>2027</v>
      </c>
      <c r="D60" s="45">
        <v>46388</v>
      </c>
      <c r="E60" s="373">
        <v>46751</v>
      </c>
      <c r="F60" s="648"/>
      <c r="G60" s="46">
        <v>0.3</v>
      </c>
      <c r="H60" s="376"/>
      <c r="I60" s="661"/>
      <c r="J60" s="661"/>
      <c r="K60" s="661"/>
      <c r="L60" s="661"/>
      <c r="M60" s="661"/>
      <c r="N60" s="661"/>
      <c r="O60" s="661"/>
      <c r="P60" s="661"/>
      <c r="Q60" s="661"/>
      <c r="R60" s="661"/>
      <c r="S60" s="661"/>
      <c r="T60" s="661"/>
      <c r="U60" s="661"/>
      <c r="V60" s="661"/>
      <c r="W60" s="661"/>
      <c r="X60" s="661"/>
      <c r="Y60" s="661"/>
      <c r="Z60" s="661"/>
      <c r="AA60" s="648"/>
      <c r="AB60" s="282"/>
      <c r="AC60" s="287"/>
      <c r="AD60" s="287"/>
      <c r="AE60" s="287"/>
      <c r="AF60" s="287"/>
      <c r="AG60" s="287"/>
      <c r="AH60" s="287"/>
    </row>
    <row r="61" spans="1:34" ht="15.75" customHeight="1">
      <c r="A61" s="287"/>
      <c r="B61" s="41"/>
      <c r="C61" s="44"/>
      <c r="D61" s="44"/>
      <c r="E61" s="370"/>
      <c r="F61" s="648"/>
      <c r="G61" s="43"/>
      <c r="H61" s="370"/>
      <c r="I61" s="661"/>
      <c r="J61" s="661"/>
      <c r="K61" s="661"/>
      <c r="L61" s="661"/>
      <c r="M61" s="661"/>
      <c r="N61" s="661"/>
      <c r="O61" s="661"/>
      <c r="P61" s="661"/>
      <c r="Q61" s="661"/>
      <c r="R61" s="661"/>
      <c r="S61" s="661"/>
      <c r="T61" s="661"/>
      <c r="U61" s="661"/>
      <c r="V61" s="661"/>
      <c r="W61" s="661"/>
      <c r="X61" s="661"/>
      <c r="Y61" s="661"/>
      <c r="Z61" s="661"/>
      <c r="AA61" s="648"/>
      <c r="AB61" s="282"/>
      <c r="AC61" s="287"/>
      <c r="AD61" s="287"/>
      <c r="AE61" s="287"/>
      <c r="AF61" s="287"/>
      <c r="AG61" s="287"/>
      <c r="AH61" s="287"/>
    </row>
    <row r="62" spans="1:34" ht="15.75" customHeight="1">
      <c r="A62" s="260"/>
      <c r="B62" s="3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8"/>
      <c r="AC62" s="260"/>
      <c r="AD62" s="260"/>
      <c r="AE62" s="260"/>
      <c r="AF62" s="260"/>
      <c r="AG62" s="260"/>
      <c r="AH62" s="260"/>
    </row>
    <row r="63" spans="1:34" ht="15.75" customHeight="1">
      <c r="A63" s="260"/>
      <c r="B63" s="31"/>
      <c r="C63" s="378" t="s">
        <v>163</v>
      </c>
      <c r="D63" s="657"/>
      <c r="E63" s="273"/>
      <c r="F63" s="264" t="s">
        <v>164</v>
      </c>
      <c r="G63" s="47"/>
      <c r="H63" s="275"/>
      <c r="I63" s="264" t="s">
        <v>165</v>
      </c>
      <c r="J63" s="260"/>
      <c r="K63" s="377"/>
      <c r="L63" s="648"/>
      <c r="M63" s="273"/>
      <c r="N63" s="260"/>
      <c r="O63" s="260"/>
      <c r="P63" s="260"/>
      <c r="Q63" s="260"/>
      <c r="R63" s="260"/>
      <c r="S63" s="260"/>
      <c r="T63" s="260"/>
      <c r="U63" s="260"/>
      <c r="V63" s="260"/>
      <c r="W63" s="260"/>
      <c r="X63" s="260"/>
      <c r="Y63" s="260"/>
      <c r="Z63" s="260"/>
      <c r="AA63" s="260"/>
      <c r="AB63" s="268"/>
      <c r="AC63" s="260"/>
      <c r="AD63" s="260"/>
      <c r="AE63" s="260"/>
      <c r="AF63" s="260"/>
      <c r="AG63" s="260"/>
      <c r="AH63" s="260"/>
    </row>
    <row r="64" spans="1:34" ht="15.75" customHeight="1">
      <c r="A64" s="260"/>
      <c r="B64" s="288"/>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89"/>
      <c r="AC64" s="260"/>
      <c r="AD64" s="260"/>
      <c r="AE64" s="260"/>
      <c r="AF64" s="260"/>
      <c r="AG64" s="260"/>
      <c r="AH64" s="260"/>
    </row>
    <row r="65" spans="1:34" ht="15.75" customHeight="1">
      <c r="A65" s="260"/>
      <c r="B65" s="375" t="s">
        <v>166</v>
      </c>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48"/>
      <c r="AC65" s="260"/>
      <c r="AD65" s="260"/>
      <c r="AE65" s="260"/>
      <c r="AF65" s="260"/>
      <c r="AG65" s="260"/>
      <c r="AH65" s="260"/>
    </row>
    <row r="66" spans="1:34" ht="15.75" customHeight="1">
      <c r="A66" s="260"/>
      <c r="B66" s="48"/>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49"/>
      <c r="AC66" s="260"/>
      <c r="AD66" s="260"/>
      <c r="AE66" s="260"/>
      <c r="AF66" s="260"/>
      <c r="AG66" s="260"/>
      <c r="AH66" s="260"/>
    </row>
    <row r="67" spans="1:34" ht="29.25" customHeight="1">
      <c r="A67" s="260"/>
      <c r="B67" s="370" t="s">
        <v>161</v>
      </c>
      <c r="C67" s="648"/>
      <c r="D67" s="43"/>
      <c r="E67" s="370" t="s">
        <v>167</v>
      </c>
      <c r="F67" s="648"/>
      <c r="G67" s="43"/>
      <c r="H67" s="363" t="s">
        <v>168</v>
      </c>
      <c r="I67" s="648"/>
      <c r="J67" s="370"/>
      <c r="K67" s="648"/>
      <c r="L67" s="374"/>
      <c r="M67" s="657"/>
      <c r="N67" s="43" t="s">
        <v>169</v>
      </c>
      <c r="O67" s="370"/>
      <c r="P67" s="661"/>
      <c r="Q67" s="648"/>
      <c r="R67" s="370" t="s">
        <v>170</v>
      </c>
      <c r="S67" s="661"/>
      <c r="T67" s="648"/>
      <c r="U67" s="370"/>
      <c r="V67" s="661"/>
      <c r="W67" s="648"/>
      <c r="X67" s="370" t="s">
        <v>171</v>
      </c>
      <c r="Y67" s="648"/>
      <c r="Z67" s="370"/>
      <c r="AA67" s="661"/>
      <c r="AB67" s="648"/>
      <c r="AC67" s="260"/>
      <c r="AD67" s="260"/>
      <c r="AE67" s="260"/>
      <c r="AF67" s="260"/>
      <c r="AG67" s="260"/>
      <c r="AH67" s="260"/>
    </row>
    <row r="68" spans="1:34" ht="15.75" customHeight="1">
      <c r="A68" s="260"/>
      <c r="B68" s="48"/>
      <c r="C68" s="290"/>
      <c r="D68" s="290"/>
      <c r="E68" s="290"/>
      <c r="F68" s="283"/>
      <c r="G68" s="291"/>
      <c r="H68" s="292"/>
      <c r="I68" s="292"/>
      <c r="J68" s="283"/>
      <c r="K68" s="283"/>
      <c r="L68" s="283"/>
      <c r="M68" s="283"/>
      <c r="N68" s="292"/>
      <c r="O68" s="283"/>
      <c r="P68" s="283"/>
      <c r="Q68" s="283"/>
      <c r="R68" s="283"/>
      <c r="S68" s="292"/>
      <c r="T68" s="270"/>
      <c r="U68" s="270"/>
      <c r="V68" s="260"/>
      <c r="W68" s="292"/>
      <c r="X68" s="280"/>
      <c r="Y68" s="280"/>
      <c r="Z68" s="50"/>
      <c r="AA68" s="28"/>
      <c r="AB68" s="51"/>
      <c r="AC68" s="260"/>
      <c r="AD68" s="260"/>
      <c r="AE68" s="260"/>
      <c r="AF68" s="260"/>
      <c r="AG68" s="260"/>
      <c r="AH68" s="260"/>
    </row>
    <row r="69" spans="1:34" ht="15.75" customHeight="1">
      <c r="A69" s="260"/>
      <c r="B69" s="375" t="s">
        <v>172</v>
      </c>
      <c r="C69" s="648"/>
      <c r="D69" s="37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60"/>
      <c r="AC69" s="260"/>
      <c r="AD69" s="260"/>
      <c r="AE69" s="260"/>
      <c r="AF69" s="260"/>
      <c r="AG69" s="260"/>
      <c r="AH69" s="260"/>
    </row>
    <row r="70" spans="1:34" ht="15.75" customHeight="1">
      <c r="A70" s="260"/>
      <c r="B70" s="48"/>
      <c r="C70" s="290"/>
      <c r="D70" s="290"/>
      <c r="E70" s="290"/>
      <c r="F70" s="283"/>
      <c r="G70" s="291"/>
      <c r="H70" s="292"/>
      <c r="I70" s="292"/>
      <c r="J70" s="283"/>
      <c r="K70" s="283"/>
      <c r="L70" s="283"/>
      <c r="M70" s="283"/>
      <c r="N70" s="292"/>
      <c r="O70" s="283"/>
      <c r="P70" s="283"/>
      <c r="Q70" s="283"/>
      <c r="R70" s="283"/>
      <c r="S70" s="292"/>
      <c r="T70" s="270"/>
      <c r="U70" s="270"/>
      <c r="V70" s="260"/>
      <c r="W70" s="292"/>
      <c r="X70" s="280"/>
      <c r="Y70" s="280"/>
      <c r="Z70" s="50"/>
      <c r="AA70" s="28"/>
      <c r="AB70" s="51"/>
      <c r="AC70" s="260"/>
      <c r="AD70" s="260"/>
      <c r="AE70" s="260"/>
      <c r="AF70" s="260"/>
      <c r="AG70" s="260"/>
      <c r="AH70" s="260"/>
    </row>
    <row r="71" spans="1:34" ht="15.75" customHeight="1">
      <c r="A71" s="260"/>
      <c r="B71" s="375" t="s">
        <v>173</v>
      </c>
      <c r="C71" s="648"/>
      <c r="D71" s="380"/>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60"/>
      <c r="AC71" s="260"/>
      <c r="AD71" s="260"/>
      <c r="AE71" s="260"/>
      <c r="AF71" s="260"/>
      <c r="AG71" s="260"/>
      <c r="AH71" s="260"/>
    </row>
    <row r="72" spans="1:34" ht="15.75" customHeight="1">
      <c r="A72" s="260"/>
      <c r="B72" s="48"/>
      <c r="C72" s="290"/>
      <c r="D72" s="290"/>
      <c r="E72" s="290"/>
      <c r="F72" s="283"/>
      <c r="G72" s="291"/>
      <c r="H72" s="292"/>
      <c r="I72" s="292"/>
      <c r="J72" s="283"/>
      <c r="K72" s="283"/>
      <c r="L72" s="283"/>
      <c r="M72" s="283"/>
      <c r="N72" s="292"/>
      <c r="O72" s="283"/>
      <c r="P72" s="283"/>
      <c r="Q72" s="283"/>
      <c r="R72" s="283"/>
      <c r="S72" s="292"/>
      <c r="T72" s="270"/>
      <c r="U72" s="270"/>
      <c r="V72" s="260"/>
      <c r="W72" s="292"/>
      <c r="X72" s="280"/>
      <c r="Y72" s="280"/>
      <c r="Z72" s="280"/>
      <c r="AA72" s="270"/>
      <c r="AB72" s="276"/>
      <c r="AC72" s="260"/>
      <c r="AD72" s="260"/>
      <c r="AE72" s="260"/>
      <c r="AF72" s="260"/>
      <c r="AG72" s="260"/>
      <c r="AH72" s="260"/>
    </row>
    <row r="73" spans="1:34" ht="15.75" customHeight="1">
      <c r="A73" s="260"/>
      <c r="B73" s="375" t="s">
        <v>174</v>
      </c>
      <c r="C73" s="648"/>
      <c r="D73" s="380"/>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60"/>
      <c r="AC73" s="260"/>
      <c r="AD73" s="260"/>
      <c r="AE73" s="260"/>
      <c r="AF73" s="260"/>
      <c r="AG73" s="260"/>
      <c r="AH73" s="260"/>
    </row>
    <row r="74" spans="1:34" ht="15.75" customHeight="1">
      <c r="A74" s="260"/>
      <c r="B74" s="48"/>
      <c r="C74" s="290"/>
      <c r="D74" s="290"/>
      <c r="E74" s="290"/>
      <c r="F74" s="283"/>
      <c r="G74" s="291"/>
      <c r="H74" s="292"/>
      <c r="I74" s="292"/>
      <c r="J74" s="283"/>
      <c r="K74" s="283"/>
      <c r="L74" s="283"/>
      <c r="M74" s="283"/>
      <c r="N74" s="292"/>
      <c r="O74" s="283"/>
      <c r="P74" s="283"/>
      <c r="Q74" s="283"/>
      <c r="R74" s="283"/>
      <c r="S74" s="292"/>
      <c r="T74" s="270"/>
      <c r="U74" s="270"/>
      <c r="V74" s="260"/>
      <c r="W74" s="292"/>
      <c r="X74" s="280"/>
      <c r="Y74" s="280"/>
      <c r="Z74" s="50"/>
      <c r="AA74" s="28"/>
      <c r="AB74" s="51"/>
      <c r="AC74" s="260"/>
      <c r="AD74" s="260"/>
      <c r="AE74" s="260"/>
      <c r="AF74" s="260"/>
      <c r="AG74" s="260"/>
      <c r="AH74" s="260"/>
    </row>
    <row r="75" spans="1:34" ht="15.75" customHeight="1">
      <c r="A75" s="260"/>
      <c r="B75" s="375" t="s">
        <v>175</v>
      </c>
      <c r="C75" s="648"/>
      <c r="D75" s="380"/>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60"/>
      <c r="AC75" s="260"/>
      <c r="AD75" s="260"/>
      <c r="AE75" s="260"/>
      <c r="AF75" s="260"/>
      <c r="AG75" s="260"/>
      <c r="AH75" s="260"/>
    </row>
    <row r="76" spans="1:34" ht="15.75" customHeight="1">
      <c r="A76" s="260"/>
      <c r="B76" s="48"/>
      <c r="C76" s="290"/>
      <c r="D76" s="290"/>
      <c r="E76" s="290"/>
      <c r="F76" s="283"/>
      <c r="G76" s="291"/>
      <c r="H76" s="292"/>
      <c r="I76" s="292"/>
      <c r="J76" s="283"/>
      <c r="K76" s="283"/>
      <c r="L76" s="283"/>
      <c r="M76" s="283"/>
      <c r="N76" s="292"/>
      <c r="O76" s="283"/>
      <c r="P76" s="283"/>
      <c r="Q76" s="283"/>
      <c r="R76" s="283"/>
      <c r="S76" s="292"/>
      <c r="T76" s="270"/>
      <c r="U76" s="270"/>
      <c r="V76" s="260"/>
      <c r="W76" s="292"/>
      <c r="X76" s="280"/>
      <c r="Y76" s="280"/>
      <c r="Z76" s="50"/>
      <c r="AA76" s="28"/>
      <c r="AB76" s="51"/>
      <c r="AC76" s="260"/>
      <c r="AD76" s="260"/>
      <c r="AE76" s="260"/>
      <c r="AF76" s="260"/>
      <c r="AG76" s="260"/>
      <c r="AH76" s="260"/>
    </row>
    <row r="77" spans="1:34" ht="15.75" customHeight="1">
      <c r="A77" s="260"/>
      <c r="B77" s="375" t="s">
        <v>176</v>
      </c>
      <c r="C77" s="648"/>
      <c r="D77" s="380"/>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60"/>
      <c r="AC77" s="260"/>
      <c r="AD77" s="260"/>
      <c r="AE77" s="260"/>
      <c r="AF77" s="260"/>
      <c r="AG77" s="260"/>
      <c r="AH77" s="260"/>
    </row>
    <row r="78" spans="1:34" ht="15.75" customHeight="1">
      <c r="A78" s="260"/>
      <c r="B78" s="48"/>
      <c r="C78" s="290"/>
      <c r="D78" s="290"/>
      <c r="E78" s="290"/>
      <c r="F78" s="283"/>
      <c r="G78" s="291"/>
      <c r="H78" s="292"/>
      <c r="I78" s="292"/>
      <c r="J78" s="283"/>
      <c r="K78" s="283"/>
      <c r="L78" s="283"/>
      <c r="M78" s="283"/>
      <c r="N78" s="292"/>
      <c r="O78" s="283"/>
      <c r="P78" s="283"/>
      <c r="Q78" s="283"/>
      <c r="R78" s="283"/>
      <c r="S78" s="292"/>
      <c r="T78" s="270"/>
      <c r="U78" s="270"/>
      <c r="V78" s="260"/>
      <c r="W78" s="292"/>
      <c r="X78" s="280"/>
      <c r="Y78" s="280"/>
      <c r="Z78" s="50"/>
      <c r="AA78" s="28"/>
      <c r="AB78" s="51"/>
      <c r="AC78" s="260"/>
      <c r="AD78" s="260"/>
      <c r="AE78" s="260"/>
      <c r="AF78" s="260"/>
      <c r="AG78" s="260"/>
      <c r="AH78" s="260"/>
    </row>
    <row r="79" spans="1:34" ht="15.75" customHeight="1">
      <c r="A79" s="260"/>
      <c r="B79" s="375" t="s">
        <v>177</v>
      </c>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48"/>
      <c r="AC79" s="260"/>
      <c r="AD79" s="260"/>
      <c r="AE79" s="260"/>
      <c r="AF79" s="260"/>
      <c r="AG79" s="260"/>
      <c r="AH79" s="260"/>
    </row>
    <row r="80" spans="1:34" ht="15.75" customHeight="1">
      <c r="A80" s="260"/>
      <c r="B80" s="363" t="s">
        <v>122</v>
      </c>
      <c r="C80" s="648"/>
      <c r="D80" s="52" t="s">
        <v>178</v>
      </c>
      <c r="E80" s="363" t="s">
        <v>179</v>
      </c>
      <c r="F80" s="648"/>
      <c r="G80" s="363" t="s">
        <v>177</v>
      </c>
      <c r="H80" s="661"/>
      <c r="I80" s="661"/>
      <c r="J80" s="661"/>
      <c r="K80" s="661"/>
      <c r="L80" s="661"/>
      <c r="M80" s="661"/>
      <c r="N80" s="661"/>
      <c r="O80" s="648"/>
      <c r="P80" s="363" t="s">
        <v>180</v>
      </c>
      <c r="Q80" s="661"/>
      <c r="R80" s="661"/>
      <c r="S80" s="661"/>
      <c r="T80" s="661"/>
      <c r="U80" s="661"/>
      <c r="V80" s="661"/>
      <c r="W80" s="661"/>
      <c r="X80" s="661"/>
      <c r="Y80" s="661"/>
      <c r="Z80" s="661"/>
      <c r="AA80" s="661"/>
      <c r="AB80" s="648"/>
      <c r="AC80" s="260"/>
      <c r="AD80" s="260"/>
      <c r="AE80" s="260"/>
      <c r="AF80" s="260"/>
      <c r="AG80" s="260"/>
      <c r="AH80" s="260"/>
    </row>
    <row r="81" spans="1:34" ht="15.75" customHeight="1">
      <c r="A81" s="260"/>
      <c r="B81" s="363"/>
      <c r="C81" s="648"/>
      <c r="D81" s="37"/>
      <c r="E81" s="363"/>
      <c r="F81" s="648"/>
      <c r="G81" s="381"/>
      <c r="H81" s="661"/>
      <c r="I81" s="661"/>
      <c r="J81" s="661"/>
      <c r="K81" s="661"/>
      <c r="L81" s="661"/>
      <c r="M81" s="661"/>
      <c r="N81" s="661"/>
      <c r="O81" s="648"/>
      <c r="P81" s="381"/>
      <c r="Q81" s="661"/>
      <c r="R81" s="661"/>
      <c r="S81" s="661"/>
      <c r="T81" s="661"/>
      <c r="U81" s="661"/>
      <c r="V81" s="661"/>
      <c r="W81" s="661"/>
      <c r="X81" s="661"/>
      <c r="Y81" s="661"/>
      <c r="Z81" s="661"/>
      <c r="AA81" s="661"/>
      <c r="AB81" s="648"/>
      <c r="AC81" s="260"/>
      <c r="AD81" s="260"/>
      <c r="AE81" s="260"/>
      <c r="AF81" s="260"/>
      <c r="AG81" s="260"/>
      <c r="AH81" s="260"/>
    </row>
    <row r="82" spans="1:34" ht="15.75" customHeight="1">
      <c r="A82" s="260"/>
      <c r="B82" s="363"/>
      <c r="C82" s="648"/>
      <c r="D82" s="37"/>
      <c r="E82" s="363"/>
      <c r="F82" s="648"/>
      <c r="G82" s="381"/>
      <c r="H82" s="661"/>
      <c r="I82" s="661"/>
      <c r="J82" s="661"/>
      <c r="K82" s="661"/>
      <c r="L82" s="661"/>
      <c r="M82" s="661"/>
      <c r="N82" s="661"/>
      <c r="O82" s="648"/>
      <c r="P82" s="381"/>
      <c r="Q82" s="661"/>
      <c r="R82" s="661"/>
      <c r="S82" s="661"/>
      <c r="T82" s="661"/>
      <c r="U82" s="661"/>
      <c r="V82" s="661"/>
      <c r="W82" s="661"/>
      <c r="X82" s="661"/>
      <c r="Y82" s="661"/>
      <c r="Z82" s="661"/>
      <c r="AA82" s="661"/>
      <c r="AB82" s="648"/>
      <c r="AC82" s="260"/>
      <c r="AD82" s="260"/>
      <c r="AE82" s="260"/>
      <c r="AF82" s="260"/>
      <c r="AG82" s="260"/>
      <c r="AH82" s="260"/>
    </row>
    <row r="83" spans="1:34" ht="26.25" customHeight="1">
      <c r="A83" s="260"/>
      <c r="B83" s="382" t="s">
        <v>181</v>
      </c>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48"/>
      <c r="AC83" s="260"/>
      <c r="AD83" s="293"/>
      <c r="AE83" s="260"/>
      <c r="AF83" s="260"/>
      <c r="AG83" s="260"/>
      <c r="AH83" s="260"/>
    </row>
    <row r="84" spans="1:34" ht="12.75" customHeight="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row>
    <row r="85" spans="1:34" ht="12.75" customHeight="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row>
    <row r="86" spans="1:34" ht="12.75" customHeight="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row>
    <row r="87" spans="1:34" ht="12.75" customHeight="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row>
    <row r="88" spans="1:34" ht="12.75" customHeight="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row>
    <row r="89" spans="1:34" ht="12.75" customHeight="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row>
    <row r="90" spans="1:34" ht="12.75" customHeight="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row>
    <row r="91" spans="1:34" ht="12.75" customHeight="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row>
    <row r="92" spans="1:34" ht="12.75" customHeight="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row>
    <row r="93" spans="1:34" ht="12.75" customHeight="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row>
    <row r="94" spans="1:34" ht="12.75" customHeight="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row>
    <row r="95" spans="1:34" ht="12.75" customHeight="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row>
    <row r="96" spans="1:34" ht="12.75" customHeight="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row>
    <row r="97" spans="1:34" ht="12.75" customHeight="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row>
    <row r="98" spans="1:34" ht="12.75" customHeight="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row>
    <row r="99" spans="1:34" ht="12.75" customHeight="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row>
    <row r="100" spans="1:34" ht="12.75" customHeight="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row>
    <row r="101" spans="1:34" ht="12.75" customHeight="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row>
    <row r="102" spans="1:34" ht="12.75" customHeight="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row>
    <row r="103" spans="1:34" ht="12.75" customHeight="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row>
    <row r="104" spans="1:34" ht="12.75" customHeight="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row>
    <row r="105" spans="1:34" ht="12.75" customHeight="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row>
    <row r="106" spans="1:34" ht="12.75" customHeight="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row r="107" spans="1:34" ht="12.75" customHeight="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row>
    <row r="108" spans="1:34" ht="12.75" customHeight="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row>
    <row r="109" spans="1:34" ht="12.75" customHeight="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row>
    <row r="110" spans="1:34" ht="12.75" customHeight="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row>
    <row r="111" spans="1:34" ht="12.75" customHeight="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row>
    <row r="112" spans="1:34" ht="12.75" customHeight="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row>
    <row r="113" spans="1:34" ht="12.75" customHeight="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row>
    <row r="114" spans="1:34" ht="12.75" customHeight="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row>
    <row r="115" spans="1:34" ht="12.75" customHeight="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row>
    <row r="116" spans="1:34" ht="12.75" customHeight="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row>
    <row r="117" spans="1:34" ht="12.75" customHeight="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row>
    <row r="118" spans="1:34" ht="12.75" customHeight="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row>
    <row r="119" spans="1:34" ht="12.75" customHeight="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row>
    <row r="120" spans="1:34" ht="12.75" customHeight="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row>
    <row r="121" spans="1:34" ht="12.75" customHeight="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row>
    <row r="122" spans="1:34" ht="12.75" customHeight="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row>
    <row r="123" spans="1:34" ht="12.75" customHeight="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row>
    <row r="124" spans="1:34" ht="12.75" customHeight="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12.75" customHeight="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row>
    <row r="126" spans="1:34" ht="12.75" customHeight="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row>
    <row r="127" spans="1:34" ht="12.75" customHeight="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row>
    <row r="128" spans="1:34" ht="12.75" customHeight="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row>
    <row r="129" spans="1:34" ht="12.75" customHeight="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row>
    <row r="130" spans="1:34" ht="12.75" customHeight="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row>
    <row r="131" spans="1:34" ht="12.75" customHeight="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row>
    <row r="132" spans="1:34" ht="12.75" customHeight="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row>
    <row r="133" spans="1:34" ht="12.75" customHeight="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row>
    <row r="134" spans="1:34" ht="12.75" customHeight="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row>
    <row r="135" spans="1:34" ht="12.75" customHeight="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row>
    <row r="136" spans="1:34" ht="12.7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row>
    <row r="137" spans="1:34" ht="12.75" customHeight="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row>
    <row r="138" spans="1:34" ht="12.75" customHeight="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row>
    <row r="139" spans="1:34" ht="12.75" customHeight="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row>
    <row r="140" spans="1:34" ht="12.75" customHeight="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row>
    <row r="141" spans="1:34" ht="12.75" customHeight="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row>
    <row r="142" spans="1:34" ht="12.75" customHeight="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row>
    <row r="143" spans="1:34" ht="12.75" customHeight="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row>
    <row r="144" spans="1:34" ht="12.75" customHeight="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row>
    <row r="145" spans="1:34" ht="12.75" customHeight="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row>
    <row r="146" spans="1:34" ht="12.75" customHeight="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row>
    <row r="147" spans="1:34" ht="12.75" customHeight="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ht="12.75" customHeight="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ht="12.75" customHeight="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ht="12.75" customHeight="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ht="12.75" customHeight="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ht="12.75" customHeight="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ht="12.75" customHeight="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ht="12.75" customHeight="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ht="12.75" customHeight="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ht="12.75" customHeight="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ht="12.75" customHeight="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ht="12.75" customHeight="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ht="12.75" customHeight="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ht="12.75" customHeight="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ht="12.75" customHeight="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ht="12.75" customHeight="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ht="12.75" customHeight="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ht="12.75" customHeight="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ht="12.75" customHeight="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ht="12.7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ht="12.75" customHeight="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ht="12.75" customHeight="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ht="12.75" customHeight="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ht="12.75" customHeight="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ht="12.75" customHeight="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ht="12.75" customHeight="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ht="12.75" customHeight="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ht="12.75" customHeight="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ht="12.75" customHeight="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ht="12.75" customHeight="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ht="12.75" customHeight="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ht="12.75" customHeight="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ht="12.75" customHeight="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ht="12.75" customHeight="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ht="12.75" customHeight="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ht="12.75" customHeight="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ht="12.75" customHeight="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ht="12.75" customHeight="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ht="12.75" customHeight="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ht="12.75" customHeight="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ht="12.75" customHeight="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ht="12.75" customHeight="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ht="12.75" customHeight="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ht="12.75" customHeight="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ht="12.75" customHeight="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ht="12.75" customHeight="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ht="12.75" customHeight="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ht="12.75" customHeight="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ht="12.75" customHeight="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ht="12.75" customHeight="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ht="12.75" customHeight="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ht="12.75" customHeight="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ht="12.75" customHeight="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ht="12.75" customHeight="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ht="12.75" customHeight="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ht="12.75" customHeight="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ht="12.75" customHeight="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ht="12.75" customHeight="1">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ht="12.75" customHeight="1">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ht="12.75" customHeight="1">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ht="12.75" customHeight="1">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ht="12.75" customHeight="1">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ht="12.75" customHeight="1">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ht="12.75" customHeight="1">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ht="12.75" customHeight="1">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ht="12.75" customHeight="1">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ht="12.75" customHeight="1">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ht="12.75" customHeight="1">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ht="12.75" customHeight="1">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ht="12.75" customHeight="1">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ht="12.75" customHeight="1">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ht="12.75" customHeight="1">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ht="12.7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ht="12.75" customHeight="1">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ht="12.75" customHeight="1">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row r="222" spans="1:34" ht="12.75" customHeight="1">
      <c r="A222" s="260"/>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row>
    <row r="223" spans="1:34" ht="12.75" customHeight="1">
      <c r="A223" s="260"/>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row>
    <row r="224" spans="1:34" ht="12.75" customHeight="1">
      <c r="A224" s="260"/>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row>
    <row r="225" spans="1:34" ht="12.75" customHeight="1">
      <c r="A225" s="260"/>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row>
    <row r="226" spans="1:34" ht="12.75" customHeight="1">
      <c r="A226" s="260"/>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row>
    <row r="227" spans="1:34" ht="12.75" customHeight="1">
      <c r="A227" s="260"/>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row>
    <row r="228" spans="1:34" ht="12.75" customHeight="1">
      <c r="A228" s="260"/>
      <c r="B228" s="260"/>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row>
    <row r="229" spans="1:34" ht="12.75" customHeight="1">
      <c r="A229" s="260"/>
      <c r="B229" s="260"/>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row>
    <row r="230" spans="1:34" ht="12.75" customHeight="1">
      <c r="A230" s="260"/>
      <c r="B230" s="260"/>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row>
    <row r="231" spans="1:34" ht="12.75" customHeight="1">
      <c r="A231" s="260"/>
      <c r="B231" s="260"/>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row>
    <row r="232" spans="1:34" ht="12.75" customHeight="1">
      <c r="A232" s="260"/>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row>
    <row r="233" spans="1:34" ht="12.75" customHeight="1">
      <c r="A233" s="260"/>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row>
    <row r="234" spans="1:34" ht="12.75" customHeight="1">
      <c r="A234" s="260"/>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row>
    <row r="235" spans="1:34" ht="12.75" customHeight="1">
      <c r="A235" s="260"/>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row>
    <row r="236" spans="1:34" ht="12.75" customHeight="1">
      <c r="A236" s="260"/>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row>
    <row r="237" spans="1:34" ht="12.75" customHeight="1">
      <c r="A237" s="260"/>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row>
    <row r="238" spans="1:34" ht="12.75" customHeight="1">
      <c r="A238" s="260"/>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row>
    <row r="239" spans="1:34" ht="12.75" customHeight="1">
      <c r="A239" s="260"/>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row>
    <row r="240" spans="1:34" ht="12.75" customHeight="1">
      <c r="A240" s="260"/>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row>
    <row r="241" spans="1:34" ht="12.75" customHeight="1">
      <c r="A241" s="260"/>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row>
    <row r="242" spans="1:34" ht="12.75" customHeight="1">
      <c r="A242" s="260"/>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row>
    <row r="243" spans="1:34" ht="12.75" customHeight="1">
      <c r="A243" s="260"/>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row>
    <row r="244" spans="1:34" ht="12.75" customHeight="1">
      <c r="A244" s="260"/>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row>
    <row r="245" spans="1:34" ht="12.75" customHeight="1">
      <c r="A245" s="260"/>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row>
    <row r="246" spans="1:34" ht="12.75" customHeight="1">
      <c r="A246" s="260"/>
      <c r="B246" s="260"/>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row>
    <row r="247" spans="1:34" ht="12.75" customHeight="1">
      <c r="A247" s="260"/>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row>
    <row r="248" spans="1:34" ht="12.75" customHeight="1">
      <c r="A248" s="260"/>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row>
    <row r="249" spans="1:34" ht="12.75" customHeight="1">
      <c r="A249" s="260"/>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row>
    <row r="250" spans="1:34" ht="12.75" customHeight="1">
      <c r="A250" s="260"/>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row>
    <row r="251" spans="1:34" ht="12.75"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row>
    <row r="252" spans="1:34" ht="12.75"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row>
    <row r="253" spans="1:34" ht="12.75"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row>
    <row r="254" spans="1:34" ht="12.75"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row>
    <row r="255" spans="1:34" ht="12.75"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row>
    <row r="256" spans="1:34" ht="12.75"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row>
    <row r="257" spans="1:34" ht="12.75"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row>
    <row r="258" spans="1:34" ht="12.75"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row>
    <row r="259" spans="1:34" ht="12.75"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row>
    <row r="260" spans="1:34" ht="12.75"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row>
    <row r="261" spans="1:34" ht="12.75"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row>
    <row r="262" spans="1:34" ht="12.75"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row>
    <row r="263" spans="1:34" ht="12.75"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row>
    <row r="264" spans="1:34" ht="12.75"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row>
    <row r="265" spans="1:34" ht="12.75"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row>
    <row r="266" spans="1:34" ht="12.75"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row>
    <row r="267" spans="1:34" ht="12.75"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row>
    <row r="268" spans="1:34" ht="12.75"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row>
    <row r="269" spans="1:34" ht="12.75"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row>
    <row r="270" spans="1:34" ht="12.75"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row>
    <row r="271" spans="1:34" ht="12.75"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row>
    <row r="272" spans="1:34" ht="12.75"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row>
    <row r="273" spans="1:34" ht="12.75"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260"/>
      <c r="AE273" s="260"/>
      <c r="AF273" s="260"/>
      <c r="AG273" s="260"/>
      <c r="AH273" s="260"/>
    </row>
    <row r="274" spans="1:34" ht="12.75"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row>
    <row r="275" spans="1:34" ht="12.75"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row>
    <row r="276" spans="1:34" ht="12.75"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row>
    <row r="277" spans="1:34" ht="12.75"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row>
    <row r="278" spans="1:34" ht="12.75"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row>
    <row r="279" spans="1:34" ht="12.75"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row>
    <row r="280" spans="1:34" ht="12.75"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row>
    <row r="281" spans="1:34" ht="12.75"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row>
    <row r="282" spans="1:34" ht="12.75"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row>
    <row r="283" spans="1:34" ht="12.75"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row>
    <row r="284" spans="1:34" ht="12.75"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row>
    <row r="285" spans="1:34" ht="12.75"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260"/>
      <c r="AE285" s="260"/>
      <c r="AF285" s="260"/>
      <c r="AG285" s="260"/>
      <c r="AH285" s="260"/>
    </row>
    <row r="286" spans="1:34" ht="12.75"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260"/>
      <c r="AE286" s="260"/>
      <c r="AF286" s="260"/>
      <c r="AG286" s="260"/>
      <c r="AH286" s="260"/>
    </row>
    <row r="287" spans="1:34" ht="12.75"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row>
    <row r="288" spans="1:34" ht="12.75"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row>
    <row r="289" spans="1:34" ht="12.75"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260"/>
      <c r="AE289" s="260"/>
      <c r="AF289" s="260"/>
      <c r="AG289" s="260"/>
      <c r="AH289" s="260"/>
    </row>
    <row r="290" spans="1:34" ht="12.75"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260"/>
      <c r="AE290" s="260"/>
      <c r="AF290" s="260"/>
      <c r="AG290" s="260"/>
      <c r="AH290" s="260"/>
    </row>
    <row r="291" spans="1:34" ht="12.75"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row>
    <row r="292" spans="1:34" ht="12.75"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row>
    <row r="293" spans="1:34" ht="12.75"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row>
    <row r="294" spans="1:34" ht="12.75"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row>
    <row r="295" spans="1:34" ht="12.75"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row>
    <row r="296" spans="1:34" ht="12.75"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row>
    <row r="297" spans="1:34" ht="12.75"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row>
    <row r="298" spans="1:34" ht="12.75"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row>
    <row r="299" spans="1:34" ht="12.75"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row>
    <row r="300" spans="1:34" ht="12.75"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row>
    <row r="301" spans="1:34" ht="12.75"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row>
    <row r="302" spans="1:34" ht="12.75"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row>
    <row r="303" spans="1:34" ht="12.75"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row>
    <row r="304" spans="1:34" ht="12.75"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row>
    <row r="305" spans="1:34" ht="12.75"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row>
    <row r="306" spans="1:34" ht="12.75"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row>
    <row r="307" spans="1:34" ht="12.75"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row>
    <row r="308" spans="1:34" ht="12.75"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row>
    <row r="309" spans="1:34" ht="12.75"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row>
    <row r="310" spans="1:34" ht="12.75"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row>
    <row r="311" spans="1:34" ht="12.75"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row>
    <row r="312" spans="1:34" ht="12.75"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row>
    <row r="313" spans="1:34" ht="12.75"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row>
    <row r="314" spans="1:34" ht="12.75"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row>
    <row r="315" spans="1:34" ht="12.75"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row>
    <row r="316" spans="1:34" ht="12.75"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row>
    <row r="317" spans="1:34" ht="12.75"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row>
    <row r="318" spans="1:34" ht="12.75"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row>
    <row r="319" spans="1:34" ht="12.75"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row>
    <row r="320" spans="1:34" ht="12.75"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row>
    <row r="321" spans="1:34" ht="12.75"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row>
    <row r="322" spans="1:34" ht="12.75"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row>
    <row r="323" spans="1:34" ht="12.75"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row>
    <row r="324" spans="1:34" ht="12.75"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row>
    <row r="325" spans="1:34" ht="12.75"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row>
    <row r="326" spans="1:34" ht="12.75"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260"/>
      <c r="AE326" s="260"/>
      <c r="AF326" s="260"/>
      <c r="AG326" s="260"/>
      <c r="AH326" s="260"/>
    </row>
    <row r="327" spans="1:34" ht="12.75"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row>
    <row r="328" spans="1:34" ht="12.75"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row>
    <row r="329" spans="1:34" ht="12.75"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row>
    <row r="330" spans="1:34" ht="12.75"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row>
    <row r="331" spans="1:34" ht="12.75"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row>
    <row r="332" spans="1:34" ht="12.75"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row>
    <row r="333" spans="1:34" ht="12.75"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row>
    <row r="334" spans="1:34" ht="12.75"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row>
    <row r="335" spans="1:34" ht="12.75"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row>
    <row r="336" spans="1:34" ht="12.75"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row>
    <row r="337" spans="1:34" ht="12.75"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row>
    <row r="338" spans="1:34" ht="12.75"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row>
    <row r="339" spans="1:34" ht="12.75"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row>
    <row r="340" spans="1:34" ht="12.75"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row>
    <row r="341" spans="1:34" ht="12.75"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row>
    <row r="342" spans="1:34" ht="12.75"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row>
    <row r="343" spans="1:34" ht="12.75"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row>
    <row r="344" spans="1:34" ht="12.75"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row>
    <row r="345" spans="1:34" ht="12.75"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row>
    <row r="346" spans="1:34" ht="12.75"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row>
    <row r="347" spans="1:34" ht="12.75"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row>
    <row r="348" spans="1:34" ht="12.75"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row>
    <row r="349" spans="1:34" ht="12.75"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row>
    <row r="350" spans="1:34" ht="12.75"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row>
    <row r="351" spans="1:34" ht="12.75"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row>
    <row r="352" spans="1:34" ht="12.75"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row>
    <row r="353" spans="1:34" ht="12.75"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row>
    <row r="354" spans="1:34" ht="12.75"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row>
    <row r="355" spans="1:34" ht="12.75"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row>
    <row r="356" spans="1:34" ht="12.75"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row>
    <row r="357" spans="1:34" ht="12.75"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row>
    <row r="358" spans="1:34" ht="12.75"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row>
    <row r="359" spans="1:34" ht="12.75"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row>
    <row r="360" spans="1:34" ht="12.75"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row>
    <row r="361" spans="1:34" ht="12.75"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row>
    <row r="362" spans="1:34" ht="12.75"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row>
    <row r="363" spans="1:34" ht="12.75"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row>
    <row r="364" spans="1:34" ht="12.75"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row>
    <row r="365" spans="1:34" ht="12.75"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row>
    <row r="366" spans="1:34" ht="12.75"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row>
    <row r="367" spans="1:34" ht="12.75"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row>
    <row r="368" spans="1:34" ht="12.75"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row>
    <row r="369" spans="1:34" ht="12.75"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row>
    <row r="370" spans="1:34" ht="12.75"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row>
    <row r="371" spans="1:34" ht="12.75"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row>
    <row r="372" spans="1:34" ht="12.75"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row>
    <row r="373" spans="1:34" ht="12.75"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row>
    <row r="374" spans="1:34" ht="12.75"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row>
    <row r="375" spans="1:34" ht="12.75"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row>
    <row r="376" spans="1:34" ht="12.75"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row>
    <row r="377" spans="1:34" ht="12.75"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row>
    <row r="378" spans="1:34" ht="12.75"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row>
    <row r="379" spans="1:34" ht="12.75"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row>
    <row r="380" spans="1:34" ht="12.75"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row>
    <row r="381" spans="1:34" ht="12.75"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row>
    <row r="382" spans="1:34" ht="12.75"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row>
    <row r="383" spans="1:34" ht="12.75"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row>
    <row r="384" spans="1:34" ht="12.75"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row>
    <row r="385" spans="1:34" ht="12.75"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row>
    <row r="386" spans="1:34" ht="12.75"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row>
    <row r="387" spans="1:34" ht="12.75"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row>
    <row r="388" spans="1:34" ht="12.75"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row>
    <row r="389" spans="1:34" ht="12.75"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row>
    <row r="390" spans="1:34" ht="12.75"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row>
    <row r="391" spans="1:34" ht="12.75"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row>
    <row r="392" spans="1:34" ht="12.75"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row>
    <row r="393" spans="1:34" ht="12.75"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row>
    <row r="394" spans="1:34" ht="12.75"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row>
    <row r="395" spans="1:34" ht="12.75"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row>
    <row r="396" spans="1:34" ht="12.75"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row>
    <row r="397" spans="1:34" ht="12.75"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row>
    <row r="398" spans="1:34" ht="12.75"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row>
    <row r="399" spans="1:34" ht="12.75"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row>
    <row r="400" spans="1:34" ht="12.75"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row>
    <row r="401" spans="1:34" ht="12.75"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row>
    <row r="402" spans="1:34" ht="12.75"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row>
    <row r="403" spans="1:34" ht="12.75"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row>
    <row r="404" spans="1:34" ht="12.75"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row>
    <row r="405" spans="1:34" ht="12.75"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row>
    <row r="406" spans="1:34" ht="12.75"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row>
    <row r="407" spans="1:34" ht="12.75"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row>
    <row r="408" spans="1:34" ht="12.75"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row>
    <row r="409" spans="1:34" ht="12.75"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row>
    <row r="410" spans="1:34" ht="12.75"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row>
    <row r="411" spans="1:34" ht="12.75"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row>
    <row r="412" spans="1:34" ht="12.75"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row>
    <row r="413" spans="1:34" ht="12.75"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row>
    <row r="414" spans="1:34" ht="12.75"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row>
    <row r="415" spans="1:34" ht="12.75"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row>
    <row r="416" spans="1:34" ht="12.75"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row>
    <row r="417" spans="1:34" ht="12.75"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row>
    <row r="418" spans="1:34" ht="12.75"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row>
    <row r="419" spans="1:34" ht="12.75"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row>
    <row r="420" spans="1:34" ht="12.75"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row>
    <row r="421" spans="1:34" ht="12.75"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row>
    <row r="422" spans="1:34" ht="12.75"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row>
    <row r="423" spans="1:34" ht="12.75"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row>
    <row r="424" spans="1:34" ht="12.75"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row>
    <row r="425" spans="1:34" ht="12.75"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row>
    <row r="426" spans="1:34" ht="12.75"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row>
    <row r="427" spans="1:34" ht="12.75"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row>
    <row r="428" spans="1:34" ht="12.75"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row>
    <row r="429" spans="1:34" ht="12.75"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row>
    <row r="430" spans="1:34" ht="12.75"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row>
    <row r="431" spans="1:34" ht="12.75"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row>
    <row r="432" spans="1:34" ht="12.75"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row>
    <row r="433" spans="1:34" ht="12.75"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row>
    <row r="434" spans="1:34" ht="12.75"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row>
    <row r="435" spans="1:34" ht="12.75"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row>
    <row r="436" spans="1:34" ht="12.75"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row>
    <row r="437" spans="1:34" ht="12.75"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row>
    <row r="438" spans="1:34" ht="12.75"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row>
    <row r="439" spans="1:34" ht="12.75"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row>
    <row r="440" spans="1:34" ht="12.75"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row>
    <row r="441" spans="1:34" ht="12.75"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row>
    <row r="442" spans="1:34" ht="12.75"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row>
    <row r="443" spans="1:34" ht="12.75"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row>
    <row r="444" spans="1:34" ht="12.75"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row>
    <row r="445" spans="1:34" ht="12.75"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row>
    <row r="446" spans="1:34" ht="12.75"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row>
    <row r="447" spans="1:34" ht="12.75"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row>
    <row r="448" spans="1:34" ht="12.75"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row>
    <row r="449" spans="1:34" ht="12.75"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row>
    <row r="450" spans="1:34" ht="12.75"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row>
    <row r="451" spans="1:34" ht="12.75"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row>
    <row r="452" spans="1:34" ht="12.75"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row>
    <row r="453" spans="1:34" ht="12.75"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row>
    <row r="454" spans="1:34" ht="12.75"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row>
    <row r="455" spans="1:34" ht="12.75"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row>
    <row r="456" spans="1:34" ht="12.75"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row>
    <row r="457" spans="1:34" ht="12.75"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row>
    <row r="458" spans="1:34" ht="12.75"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row>
    <row r="459" spans="1:34" ht="12.75"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row>
    <row r="460" spans="1:34" ht="12.75"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row>
    <row r="461" spans="1:34" ht="12.75"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row>
    <row r="462" spans="1:34" ht="12.75"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row>
    <row r="463" spans="1:34" ht="12.75"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row>
    <row r="464" spans="1:34" ht="12.75"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row>
    <row r="465" spans="1:34" ht="12.75"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row>
    <row r="466" spans="1:34" ht="12.75"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row>
    <row r="467" spans="1:34" ht="12.75"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row>
    <row r="468" spans="1:34" ht="12.75"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row>
    <row r="469" spans="1:34" ht="12.75"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row>
    <row r="470" spans="1:34" ht="12.75"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row>
    <row r="471" spans="1:34" ht="12.75"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row>
    <row r="472" spans="1:34" ht="12.75"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row>
    <row r="473" spans="1:34" ht="12.75"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row>
    <row r="474" spans="1:34" ht="12.75"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row>
    <row r="475" spans="1:34" ht="12.75"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row>
    <row r="476" spans="1:34" ht="12.75"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row>
    <row r="477" spans="1:34" ht="12.75"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row>
    <row r="478" spans="1:34" ht="12.75"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row>
    <row r="479" spans="1:34" ht="12.75"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row>
    <row r="480" spans="1:34" ht="12.75"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row>
    <row r="481" spans="1:34" ht="12.75"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row>
    <row r="482" spans="1:34" ht="12.75"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row>
    <row r="483" spans="1:34" ht="12.75"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row>
    <row r="484" spans="1:34" ht="12.75"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row>
    <row r="485" spans="1:34" ht="12.75"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row>
    <row r="486" spans="1:34" ht="12.75"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row>
    <row r="487" spans="1:34" ht="12.75"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row>
    <row r="488" spans="1:34" ht="12.75"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row>
    <row r="489" spans="1:34" ht="12.75"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row>
    <row r="490" spans="1:34" ht="12.75"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c r="AH490" s="260"/>
    </row>
    <row r="491" spans="1:34" ht="12.75"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row>
    <row r="492" spans="1:34" ht="12.75"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row>
    <row r="493" spans="1:34" ht="12.75"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c r="AH493" s="260"/>
    </row>
    <row r="494" spans="1:34" ht="12.75"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row>
    <row r="495" spans="1:34" ht="12.75"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row>
    <row r="496" spans="1:34" ht="12.75"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row>
    <row r="497" spans="1:34" ht="12.75"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row>
    <row r="498" spans="1:34" ht="12.75"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row>
    <row r="499" spans="1:34" ht="12.75"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c r="AH499" s="260"/>
    </row>
    <row r="500" spans="1:34" ht="12.75"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row>
    <row r="501" spans="1:34" ht="12.75"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c r="AH501" s="260"/>
    </row>
    <row r="502" spans="1:34" ht="12.75"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c r="AH502" s="260"/>
    </row>
    <row r="503" spans="1:34" ht="12.75"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c r="AH503" s="260"/>
    </row>
    <row r="504" spans="1:34" ht="12.75"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row>
    <row r="505" spans="1:34" ht="12.75"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row>
    <row r="506" spans="1:34" ht="12.75"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row>
    <row r="507" spans="1:34" ht="12.75"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row>
    <row r="508" spans="1:34" ht="12.75"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row>
    <row r="509" spans="1:34" ht="12.75"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row>
    <row r="510" spans="1:34" ht="12.75"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row>
    <row r="511" spans="1:34" ht="12.75"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row>
    <row r="512" spans="1:34" ht="12.75"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row>
    <row r="513" spans="1:34" ht="12.75"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row>
    <row r="514" spans="1:34" ht="12.75"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row>
    <row r="515" spans="1:34" ht="12.75"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c r="AH515" s="260"/>
    </row>
    <row r="516" spans="1:34" ht="12.75"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row>
    <row r="517" spans="1:34" ht="12.75"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c r="AH517" s="260"/>
    </row>
    <row r="518" spans="1:34" ht="12.75"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c r="AH518" s="260"/>
    </row>
    <row r="519" spans="1:34" ht="12.75"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c r="AH519" s="260"/>
    </row>
    <row r="520" spans="1:34" ht="12.75"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row>
    <row r="521" spans="1:34" ht="12.75"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c r="AH521" s="260"/>
    </row>
    <row r="522" spans="1:34" ht="12.75"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row>
    <row r="523" spans="1:34" ht="12.75"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row>
    <row r="524" spans="1:34" ht="12.75"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row>
    <row r="525" spans="1:34" ht="12.75"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c r="AH525" s="260"/>
    </row>
    <row r="526" spans="1:34" ht="12.75"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c r="AH526" s="260"/>
    </row>
    <row r="527" spans="1:34" ht="12.75"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c r="AH527" s="260"/>
    </row>
    <row r="528" spans="1:34" ht="12.75"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row>
    <row r="529" spans="1:34" ht="12.75"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row>
    <row r="530" spans="1:34" ht="12.75"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c r="AH530" s="260"/>
    </row>
    <row r="531" spans="1:34" ht="12.75"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row>
    <row r="532" spans="1:34" ht="12.75"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row>
    <row r="533" spans="1:34" ht="12.75"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c r="AH533" s="260"/>
    </row>
    <row r="534" spans="1:34" ht="12.75"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c r="AH534" s="260"/>
    </row>
    <row r="535" spans="1:34" ht="12.75"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c r="AH535" s="260"/>
    </row>
    <row r="536" spans="1:34" ht="12.75"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row>
    <row r="537" spans="1:34" ht="12.75"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row>
    <row r="538" spans="1:34" ht="12.75"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c r="AH538" s="260"/>
    </row>
    <row r="539" spans="1:34" ht="12.75"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c r="AH539" s="260"/>
    </row>
    <row r="540" spans="1:34" ht="12.75"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row>
    <row r="541" spans="1:34" ht="12.75"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c r="AH541" s="260"/>
    </row>
    <row r="542" spans="1:34" ht="12.75"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c r="AH542" s="260"/>
    </row>
    <row r="543" spans="1:34" ht="12.75"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c r="AH543" s="260"/>
    </row>
    <row r="544" spans="1:34" ht="12.75"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c r="AH544" s="260"/>
    </row>
    <row r="545" spans="1:34" ht="12.75"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row>
    <row r="546" spans="1:34" ht="12.75"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c r="AH546" s="260"/>
    </row>
    <row r="547" spans="1:34" ht="12.75"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c r="AH547" s="260"/>
    </row>
    <row r="548" spans="1:34" ht="12.75"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c r="AH548" s="260"/>
    </row>
    <row r="549" spans="1:34" ht="12.75"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row>
    <row r="550" spans="1:34" ht="12.75"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row>
    <row r="551" spans="1:34" ht="12.75"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c r="AH551" s="260"/>
    </row>
    <row r="552" spans="1:34" ht="12.75"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c r="AH552" s="260"/>
    </row>
    <row r="553" spans="1:34" ht="12.75"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row>
    <row r="554" spans="1:34" ht="12.75"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c r="AH554" s="260"/>
    </row>
    <row r="555" spans="1:34" ht="12.75"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c r="AH555" s="260"/>
    </row>
    <row r="556" spans="1:34" ht="12.75"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c r="AH556" s="260"/>
    </row>
    <row r="557" spans="1:34" ht="12.75"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row>
    <row r="558" spans="1:34" ht="12.75"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c r="AH558" s="260"/>
    </row>
    <row r="559" spans="1:34" ht="12.75"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row>
    <row r="560" spans="1:34" ht="12.75"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row>
    <row r="561" spans="1:34" ht="12.75"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row>
    <row r="562" spans="1:34" ht="12.75"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row>
    <row r="563" spans="1:34" ht="12.75"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row>
    <row r="564" spans="1:34" ht="12.75"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c r="AH564" s="260"/>
    </row>
    <row r="565" spans="1:34" ht="12.75"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row>
    <row r="566" spans="1:34" ht="12.75"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row>
    <row r="567" spans="1:34" ht="12.75"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row>
    <row r="568" spans="1:34" ht="12.75"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c r="AH568" s="260"/>
    </row>
    <row r="569" spans="1:34" ht="12.75"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c r="AH569" s="260"/>
    </row>
    <row r="570" spans="1:34" ht="12.75"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c r="AH570" s="260"/>
    </row>
    <row r="571" spans="1:34" ht="12.75"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row>
    <row r="572" spans="1:34" ht="12.75"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c r="AH572" s="260"/>
    </row>
    <row r="573" spans="1:34" ht="12.75"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row>
    <row r="574" spans="1:34" ht="12.75"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c r="AH574" s="260"/>
    </row>
    <row r="575" spans="1:34" ht="12.75"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row>
    <row r="576" spans="1:34" ht="12.75"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row>
    <row r="577" spans="1:34" ht="12.75"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c r="AH577" s="260"/>
    </row>
    <row r="578" spans="1:34" ht="12.75"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row>
    <row r="579" spans="1:34" ht="12.75"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row>
    <row r="580" spans="1:34" ht="12.75"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row>
    <row r="581" spans="1:34" ht="12.75"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c r="AH581" s="260"/>
    </row>
    <row r="582" spans="1:34" ht="12.75"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c r="AH582" s="260"/>
    </row>
    <row r="583" spans="1:34" ht="12.75"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row>
    <row r="584" spans="1:34" ht="12.75"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row>
    <row r="585" spans="1:34" ht="12.75"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c r="AH585" s="260"/>
    </row>
    <row r="586" spans="1:34" ht="12.75"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row>
    <row r="587" spans="1:34" ht="12.75"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row>
    <row r="588" spans="1:34" ht="12.75"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row>
    <row r="589" spans="1:34" ht="12.75"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row>
    <row r="590" spans="1:34" ht="12.75"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row>
    <row r="591" spans="1:34" ht="12.75"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row>
    <row r="592" spans="1:34" ht="12.75"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c r="AH592" s="260"/>
    </row>
    <row r="593" spans="1:34" ht="12.75"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c r="AH593" s="260"/>
    </row>
    <row r="594" spans="1:34" ht="12.75"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c r="AH594" s="260"/>
    </row>
    <row r="595" spans="1:34" ht="12.75"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row>
    <row r="596" spans="1:34" ht="12.75"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c r="AH596" s="260"/>
    </row>
    <row r="597" spans="1:34" ht="12.75"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c r="AH597" s="260"/>
    </row>
    <row r="598" spans="1:34" ht="12.75"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c r="AH598" s="260"/>
    </row>
    <row r="599" spans="1:34" ht="12.75"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row>
    <row r="600" spans="1:34" ht="12.75"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row>
    <row r="601" spans="1:34" ht="12.75"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row>
    <row r="602" spans="1:34" ht="12.75"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row>
    <row r="603" spans="1:34" ht="12.75"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row>
    <row r="604" spans="1:34" ht="12.75"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c r="AH604" s="260"/>
    </row>
    <row r="605" spans="1:34" ht="12.75"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c r="AH605" s="260"/>
    </row>
    <row r="606" spans="1:34" ht="12.75"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c r="AH606" s="260"/>
    </row>
    <row r="607" spans="1:34" ht="12.75"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row>
    <row r="608" spans="1:34" ht="12.75"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row>
    <row r="609" spans="1:34" ht="12.75"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row>
    <row r="610" spans="1:34" ht="12.75"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c r="AH610" s="260"/>
    </row>
    <row r="611" spans="1:34" ht="12.75"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c r="AH611" s="260"/>
    </row>
    <row r="612" spans="1:34" ht="12.75"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row>
    <row r="613" spans="1:34" ht="12.75"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c r="AH613" s="260"/>
    </row>
    <row r="614" spans="1:34" ht="12.75"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row>
    <row r="615" spans="1:34" ht="12.75"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row>
    <row r="616" spans="1:34" ht="12.75"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c r="AH616" s="260"/>
    </row>
    <row r="617" spans="1:34" ht="12.75"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c r="AH617" s="260"/>
    </row>
    <row r="618" spans="1:34" ht="12.75"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c r="AH618" s="260"/>
    </row>
    <row r="619" spans="1:34" ht="12.75"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row>
    <row r="620" spans="1:34" ht="12.75"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row>
    <row r="621" spans="1:34" ht="12.75"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row>
    <row r="622" spans="1:34" ht="12.75"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c r="AH622" s="260"/>
    </row>
    <row r="623" spans="1:34" ht="12.75"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c r="AH623" s="260"/>
    </row>
    <row r="624" spans="1:34" ht="12.75"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c r="AH624" s="260"/>
    </row>
    <row r="625" spans="1:34" ht="12.75"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c r="AH625" s="260"/>
    </row>
    <row r="626" spans="1:34" ht="12.75"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c r="AH626" s="260"/>
    </row>
    <row r="627" spans="1:34" ht="12.75"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c r="AH627" s="260"/>
    </row>
    <row r="628" spans="1:34" ht="12.75"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c r="AH628" s="260"/>
    </row>
    <row r="629" spans="1:34" ht="12.75"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c r="AH629" s="260"/>
    </row>
    <row r="630" spans="1:34" ht="12.75"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c r="AH630" s="260"/>
    </row>
    <row r="631" spans="1:34" ht="12.75"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c r="AH631" s="260"/>
    </row>
    <row r="632" spans="1:34" ht="12.75"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c r="AH632" s="260"/>
    </row>
    <row r="633" spans="1:34" ht="12.75"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c r="AH633" s="260"/>
    </row>
    <row r="634" spans="1:34" ht="12.75"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c r="AH634" s="260"/>
    </row>
    <row r="635" spans="1:34" ht="12.75"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c r="AH635" s="260"/>
    </row>
    <row r="636" spans="1:34" ht="12.75"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c r="AH636" s="260"/>
    </row>
    <row r="637" spans="1:34" ht="12.75"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c r="AH637" s="260"/>
    </row>
    <row r="638" spans="1:34" ht="12.75"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c r="AH638" s="260"/>
    </row>
    <row r="639" spans="1:34" ht="12.75"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c r="AH639" s="260"/>
    </row>
    <row r="640" spans="1:34" ht="12.75"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c r="AH640" s="260"/>
    </row>
    <row r="641" spans="1:34" ht="12.75"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row>
    <row r="642" spans="1:34" ht="12.75"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row>
    <row r="643" spans="1:34" ht="12.75"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c r="AH643" s="260"/>
    </row>
    <row r="644" spans="1:34" ht="12.75"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c r="AH644" s="260"/>
    </row>
    <row r="645" spans="1:34" ht="12.75"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row>
    <row r="646" spans="1:34" ht="12.75"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row>
    <row r="647" spans="1:34" ht="12.75"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c r="AH647" s="260"/>
    </row>
    <row r="648" spans="1:34" ht="12.75"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c r="AH648" s="260"/>
    </row>
    <row r="649" spans="1:34" ht="12.75"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c r="AH649" s="260"/>
    </row>
    <row r="650" spans="1:34" ht="12.75"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c r="AH650" s="260"/>
    </row>
    <row r="651" spans="1:34" ht="12.75"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c r="AH651" s="260"/>
    </row>
    <row r="652" spans="1:34" ht="12.75"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c r="AH652" s="260"/>
    </row>
    <row r="653" spans="1:34" ht="12.75"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c r="AH653" s="260"/>
    </row>
    <row r="654" spans="1:34" ht="12.75"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row>
    <row r="655" spans="1:34" ht="12.75"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c r="AH655" s="260"/>
    </row>
    <row r="656" spans="1:34" ht="12.75"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c r="AH656" s="260"/>
    </row>
    <row r="657" spans="1:34" ht="12.75"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c r="AH657" s="260"/>
    </row>
    <row r="658" spans="1:34" ht="12.75"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c r="AH658" s="260"/>
    </row>
    <row r="659" spans="1:34" ht="12.75"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c r="AH659" s="260"/>
    </row>
    <row r="660" spans="1:34" ht="12.75"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c r="AH660" s="260"/>
    </row>
    <row r="661" spans="1:34" ht="12.75"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c r="AH661" s="260"/>
    </row>
    <row r="662" spans="1:34" ht="12.75"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c r="AH662" s="260"/>
    </row>
    <row r="663" spans="1:34" ht="12.75"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c r="AH663" s="260"/>
    </row>
    <row r="664" spans="1:34" ht="12.75"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c r="AH664" s="260"/>
    </row>
    <row r="665" spans="1:34" ht="12.75"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c r="AH665" s="260"/>
    </row>
    <row r="666" spans="1:34" ht="12.75"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row>
    <row r="667" spans="1:34" ht="12.75"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c r="AH667" s="260"/>
    </row>
    <row r="668" spans="1:34" ht="12.75"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c r="AH668" s="260"/>
    </row>
    <row r="669" spans="1:34" ht="12.75"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c r="AH669" s="260"/>
    </row>
    <row r="670" spans="1:34" ht="12.75"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c r="AH670" s="260"/>
    </row>
    <row r="671" spans="1:34" ht="12.75"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c r="AH671" s="260"/>
    </row>
    <row r="672" spans="1:34" ht="12.75"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c r="AH672" s="260"/>
    </row>
    <row r="673" spans="1:34" ht="12.75"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c r="AH673" s="260"/>
    </row>
    <row r="674" spans="1:34" ht="12.75"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row>
    <row r="675" spans="1:34" ht="12.75"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c r="AH675" s="260"/>
    </row>
    <row r="676" spans="1:34" ht="12.75"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c r="AH676" s="260"/>
    </row>
    <row r="677" spans="1:34" ht="12.75"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c r="AH677" s="260"/>
    </row>
    <row r="678" spans="1:34" ht="12.75"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c r="AH678" s="260"/>
    </row>
    <row r="679" spans="1:34" ht="12.75"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c r="AH679" s="260"/>
    </row>
    <row r="680" spans="1:34" ht="12.75"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c r="AH680" s="260"/>
    </row>
    <row r="681" spans="1:34" ht="12.75"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c r="AH681" s="260"/>
    </row>
    <row r="682" spans="1:34" ht="12.75"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c r="AH682" s="260"/>
    </row>
    <row r="683" spans="1:34" ht="12.75"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c r="AH683" s="260"/>
    </row>
    <row r="684" spans="1:34" ht="12.75"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c r="AH684" s="260"/>
    </row>
    <row r="685" spans="1:34" ht="12.75"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c r="AH685" s="260"/>
    </row>
    <row r="686" spans="1:34" ht="12.75"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c r="AH686" s="260"/>
    </row>
    <row r="687" spans="1:34" ht="12.75"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c r="AH687" s="260"/>
    </row>
    <row r="688" spans="1:34" ht="12.75"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c r="AH688" s="260"/>
    </row>
    <row r="689" spans="1:34" ht="12.75"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c r="AH689" s="260"/>
    </row>
    <row r="690" spans="1:34" ht="12.75"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c r="AH690" s="260"/>
    </row>
    <row r="691" spans="1:34" ht="12.75"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c r="AH691" s="260"/>
    </row>
    <row r="692" spans="1:34" ht="12.75"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c r="AH692" s="260"/>
    </row>
    <row r="693" spans="1:34" ht="12.75"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row>
    <row r="694" spans="1:34" ht="12.75"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c r="AH694" s="260"/>
    </row>
    <row r="695" spans="1:34" ht="12.75"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row>
    <row r="696" spans="1:34" ht="12.75"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row>
    <row r="697" spans="1:34" ht="12.75"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c r="AH697" s="260"/>
    </row>
    <row r="698" spans="1:34" ht="12.75"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c r="AH698" s="260"/>
    </row>
    <row r="699" spans="1:34" ht="12.75"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c r="AH699" s="260"/>
    </row>
    <row r="700" spans="1:34" ht="12.75"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c r="AH700" s="260"/>
    </row>
    <row r="701" spans="1:34" ht="12.75"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c r="AH701" s="260"/>
    </row>
    <row r="702" spans="1:34" ht="12.75"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c r="AH702" s="260"/>
    </row>
    <row r="703" spans="1:34" ht="12.75"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c r="AH703" s="260"/>
    </row>
    <row r="704" spans="1:34" ht="12.75"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c r="AH704" s="260"/>
    </row>
    <row r="705" spans="1:34" ht="12.75"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c r="AH705" s="260"/>
    </row>
    <row r="706" spans="1:34" ht="12.75"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c r="AH706" s="260"/>
    </row>
    <row r="707" spans="1:34" ht="12.75"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c r="AH707" s="260"/>
    </row>
    <row r="708" spans="1:34" ht="12.75"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c r="AH708" s="260"/>
    </row>
    <row r="709" spans="1:34" ht="12.75"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c r="AH709" s="260"/>
    </row>
    <row r="710" spans="1:34" ht="12.75"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c r="AH710" s="260"/>
    </row>
    <row r="711" spans="1:34" ht="12.75"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c r="AH711" s="260"/>
    </row>
    <row r="712" spans="1:34" ht="12.75"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row>
    <row r="713" spans="1:34" ht="12.75"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c r="AH713" s="260"/>
    </row>
    <row r="714" spans="1:34" ht="12.75"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c r="AH714" s="260"/>
    </row>
    <row r="715" spans="1:34" ht="12.75"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260"/>
      <c r="AE715" s="260"/>
      <c r="AF715" s="260"/>
      <c r="AG715" s="260"/>
      <c r="AH715" s="260"/>
    </row>
    <row r="716" spans="1:34" ht="12.75"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260"/>
      <c r="AF716" s="260"/>
      <c r="AG716" s="260"/>
      <c r="AH716" s="260"/>
    </row>
    <row r="717" spans="1:34" ht="12.75"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c r="AH717" s="260"/>
    </row>
    <row r="718" spans="1:34" ht="12.75"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260"/>
      <c r="AE718" s="260"/>
      <c r="AF718" s="260"/>
      <c r="AG718" s="260"/>
      <c r="AH718" s="260"/>
    </row>
    <row r="719" spans="1:34" ht="12.75"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260"/>
      <c r="AE719" s="260"/>
      <c r="AF719" s="260"/>
      <c r="AG719" s="260"/>
      <c r="AH719" s="260"/>
    </row>
    <row r="720" spans="1:34" ht="12.75"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c r="AH720" s="260"/>
    </row>
    <row r="721" spans="1:34" ht="12.75"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s="260"/>
      <c r="AG721" s="260"/>
      <c r="AH721" s="260"/>
    </row>
    <row r="722" spans="1:34" ht="12.75"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c r="AA722" s="260"/>
      <c r="AB722" s="260"/>
      <c r="AC722" s="260"/>
      <c r="AD722" s="260"/>
      <c r="AE722" s="260"/>
      <c r="AF722" s="260"/>
      <c r="AG722" s="260"/>
      <c r="AH722" s="260"/>
    </row>
    <row r="723" spans="1:34" ht="12.75"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60"/>
      <c r="AE723" s="260"/>
      <c r="AF723" s="260"/>
      <c r="AG723" s="260"/>
      <c r="AH723" s="260"/>
    </row>
    <row r="724" spans="1:34" ht="12.75"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60"/>
      <c r="AE724" s="260"/>
      <c r="AF724" s="260"/>
      <c r="AG724" s="260"/>
      <c r="AH724" s="260"/>
    </row>
    <row r="725" spans="1:34" ht="12.75"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c r="AA725" s="260"/>
      <c r="AB725" s="260"/>
      <c r="AC725" s="260"/>
      <c r="AD725" s="260"/>
      <c r="AE725" s="260"/>
      <c r="AF725" s="260"/>
      <c r="AG725" s="260"/>
      <c r="AH725" s="260"/>
    </row>
    <row r="726" spans="1:34" ht="12.75"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c r="AA726" s="260"/>
      <c r="AB726" s="260"/>
      <c r="AC726" s="260"/>
      <c r="AD726" s="260"/>
      <c r="AE726" s="260"/>
      <c r="AF726" s="260"/>
      <c r="AG726" s="260"/>
      <c r="AH726" s="260"/>
    </row>
    <row r="727" spans="1:34" ht="12.75"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260"/>
      <c r="AF727" s="260"/>
      <c r="AG727" s="260"/>
      <c r="AH727" s="260"/>
    </row>
    <row r="728" spans="1:34" ht="12.75"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260"/>
      <c r="AF728" s="260"/>
      <c r="AG728" s="260"/>
      <c r="AH728" s="260"/>
    </row>
    <row r="729" spans="1:34" ht="12.75"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260"/>
      <c r="AF729" s="260"/>
      <c r="AG729" s="260"/>
      <c r="AH729" s="260"/>
    </row>
    <row r="730" spans="1:34" ht="12.75"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c r="AA730" s="260"/>
      <c r="AB730" s="260"/>
      <c r="AC730" s="260"/>
      <c r="AD730" s="260"/>
      <c r="AE730" s="260"/>
      <c r="AF730" s="260"/>
      <c r="AG730" s="260"/>
      <c r="AH730" s="260"/>
    </row>
    <row r="731" spans="1:34" ht="12.75"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c r="AA731" s="260"/>
      <c r="AB731" s="260"/>
      <c r="AC731" s="260"/>
      <c r="AD731" s="260"/>
      <c r="AE731" s="260"/>
      <c r="AF731" s="260"/>
      <c r="AG731" s="260"/>
      <c r="AH731" s="260"/>
    </row>
    <row r="732" spans="1:34" ht="12.75"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row>
    <row r="733" spans="1:34" ht="12.75"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row>
    <row r="734" spans="1:34" ht="12.75"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c r="AA734" s="260"/>
      <c r="AB734" s="260"/>
      <c r="AC734" s="260"/>
      <c r="AD734" s="260"/>
      <c r="AE734" s="260"/>
      <c r="AF734" s="260"/>
      <c r="AG734" s="260"/>
      <c r="AH734" s="260"/>
    </row>
    <row r="735" spans="1:34" ht="12.75"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c r="AA735" s="260"/>
      <c r="AB735" s="260"/>
      <c r="AC735" s="260"/>
      <c r="AD735" s="260"/>
      <c r="AE735" s="260"/>
      <c r="AF735" s="260"/>
      <c r="AG735" s="260"/>
      <c r="AH735" s="260"/>
    </row>
    <row r="736" spans="1:34" ht="12.75"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260"/>
      <c r="AF736" s="260"/>
      <c r="AG736" s="260"/>
      <c r="AH736" s="260"/>
    </row>
    <row r="737" spans="1:34" ht="12.75"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260"/>
      <c r="AF737" s="260"/>
      <c r="AG737" s="260"/>
      <c r="AH737" s="260"/>
    </row>
    <row r="738" spans="1:34" ht="12.75"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c r="AA738" s="260"/>
      <c r="AB738" s="260"/>
      <c r="AC738" s="260"/>
      <c r="AD738" s="260"/>
      <c r="AE738" s="260"/>
      <c r="AF738" s="260"/>
      <c r="AG738" s="260"/>
      <c r="AH738" s="260"/>
    </row>
    <row r="739" spans="1:34" ht="12.75"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c r="AA739" s="260"/>
      <c r="AB739" s="260"/>
      <c r="AC739" s="260"/>
      <c r="AD739" s="260"/>
      <c r="AE739" s="260"/>
      <c r="AF739" s="260"/>
      <c r="AG739" s="260"/>
      <c r="AH739" s="260"/>
    </row>
    <row r="740" spans="1:34" ht="12.75"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260"/>
      <c r="AE740" s="260"/>
      <c r="AF740" s="260"/>
      <c r="AG740" s="260"/>
      <c r="AH740" s="260"/>
    </row>
    <row r="741" spans="1:34" ht="12.75"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260"/>
      <c r="AE741" s="260"/>
      <c r="AF741" s="260"/>
      <c r="AG741" s="260"/>
      <c r="AH741" s="260"/>
    </row>
    <row r="742" spans="1:34" ht="12.75"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260"/>
      <c r="AE742" s="260"/>
      <c r="AF742" s="260"/>
      <c r="AG742" s="260"/>
      <c r="AH742" s="260"/>
    </row>
    <row r="743" spans="1:34" ht="12.75"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260"/>
      <c r="AE743" s="260"/>
      <c r="AF743" s="260"/>
      <c r="AG743" s="260"/>
      <c r="AH743" s="260"/>
    </row>
    <row r="744" spans="1:34" ht="12.75"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s="260"/>
      <c r="AG744" s="260"/>
      <c r="AH744" s="260"/>
    </row>
    <row r="745" spans="1:34" ht="12.75"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260"/>
      <c r="AF745" s="260"/>
      <c r="AG745" s="260"/>
      <c r="AH745" s="260"/>
    </row>
    <row r="746" spans="1:34" ht="12.75"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260"/>
      <c r="AF746" s="260"/>
      <c r="AG746" s="260"/>
      <c r="AH746" s="260"/>
    </row>
    <row r="747" spans="1:34" ht="12.75"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c r="AA747" s="260"/>
      <c r="AB747" s="260"/>
      <c r="AC747" s="260"/>
      <c r="AD747" s="260"/>
      <c r="AE747" s="260"/>
      <c r="AF747" s="260"/>
      <c r="AG747" s="260"/>
      <c r="AH747" s="260"/>
    </row>
    <row r="748" spans="1:34" ht="12.75"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260"/>
      <c r="AF748" s="260"/>
      <c r="AG748" s="260"/>
      <c r="AH748" s="260"/>
    </row>
    <row r="749" spans="1:34" ht="12.75"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60"/>
      <c r="AE749" s="260"/>
      <c r="AF749" s="260"/>
      <c r="AG749" s="260"/>
      <c r="AH749" s="260"/>
    </row>
    <row r="750" spans="1:34" ht="12.75"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60"/>
      <c r="AE750" s="260"/>
      <c r="AF750" s="260"/>
      <c r="AG750" s="260"/>
      <c r="AH750" s="260"/>
    </row>
    <row r="751" spans="1:34" ht="12.75"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c r="AA751" s="260"/>
      <c r="AB751" s="260"/>
      <c r="AC751" s="260"/>
      <c r="AD751" s="260"/>
      <c r="AE751" s="260"/>
      <c r="AF751" s="260"/>
      <c r="AG751" s="260"/>
      <c r="AH751" s="260"/>
    </row>
    <row r="752" spans="1:34" ht="12.75"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c r="AC752" s="260"/>
      <c r="AD752" s="260"/>
      <c r="AE752" s="260"/>
      <c r="AF752" s="260"/>
      <c r="AG752" s="260"/>
      <c r="AH752" s="260"/>
    </row>
    <row r="753" spans="1:34" ht="12.75"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260"/>
      <c r="AF753" s="260"/>
      <c r="AG753" s="260"/>
      <c r="AH753" s="260"/>
    </row>
    <row r="754" spans="1:34" ht="12.75"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260"/>
      <c r="AF754" s="260"/>
      <c r="AG754" s="260"/>
      <c r="AH754" s="260"/>
    </row>
    <row r="755" spans="1:34" ht="12.75"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260"/>
      <c r="AE755" s="260"/>
      <c r="AF755" s="260"/>
      <c r="AG755" s="260"/>
      <c r="AH755" s="260"/>
    </row>
    <row r="756" spans="1:34" ht="12.75"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260"/>
      <c r="AE756" s="260"/>
      <c r="AF756" s="260"/>
      <c r="AG756" s="260"/>
      <c r="AH756" s="260"/>
    </row>
    <row r="757" spans="1:34" ht="12.75"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260"/>
      <c r="AE757" s="260"/>
      <c r="AF757" s="260"/>
      <c r="AG757" s="260"/>
      <c r="AH757" s="260"/>
    </row>
    <row r="758" spans="1:34" ht="12.75"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260"/>
      <c r="AE758" s="260"/>
      <c r="AF758" s="260"/>
      <c r="AG758" s="260"/>
      <c r="AH758" s="260"/>
    </row>
    <row r="759" spans="1:34" ht="12.75"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260"/>
      <c r="AE759" s="260"/>
      <c r="AF759" s="260"/>
      <c r="AG759" s="260"/>
      <c r="AH759" s="260"/>
    </row>
    <row r="760" spans="1:34" ht="12.75"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260"/>
      <c r="AE760" s="260"/>
      <c r="AF760" s="260"/>
      <c r="AG760" s="260"/>
      <c r="AH760" s="260"/>
    </row>
    <row r="761" spans="1:34" ht="12.75"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260"/>
      <c r="AF761" s="260"/>
      <c r="AG761" s="260"/>
      <c r="AH761" s="260"/>
    </row>
    <row r="762" spans="1:34" ht="12.75"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260"/>
      <c r="AF762" s="260"/>
      <c r="AG762" s="260"/>
      <c r="AH762" s="260"/>
    </row>
    <row r="763" spans="1:34" ht="12.75"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260"/>
      <c r="AF763" s="260"/>
      <c r="AG763" s="260"/>
      <c r="AH763" s="260"/>
    </row>
    <row r="764" spans="1:34" ht="12.75"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260"/>
      <c r="AE764" s="260"/>
      <c r="AF764" s="260"/>
      <c r="AG764" s="260"/>
      <c r="AH764" s="260"/>
    </row>
    <row r="765" spans="1:34" ht="12.75"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260"/>
      <c r="AE765" s="260"/>
      <c r="AF765" s="260"/>
      <c r="AG765" s="260"/>
      <c r="AH765" s="260"/>
    </row>
    <row r="766" spans="1:34" ht="12.75"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260"/>
      <c r="AE766" s="260"/>
      <c r="AF766" s="260"/>
      <c r="AG766" s="260"/>
      <c r="AH766" s="260"/>
    </row>
    <row r="767" spans="1:34" ht="12.75"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260"/>
      <c r="AE767" s="260"/>
      <c r="AF767" s="260"/>
      <c r="AG767" s="260"/>
      <c r="AH767" s="260"/>
    </row>
    <row r="768" spans="1:34" ht="12.75"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s="260"/>
      <c r="AG768" s="260"/>
      <c r="AH768" s="260"/>
    </row>
    <row r="769" spans="1:34" ht="12.75"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260"/>
      <c r="AE769" s="260"/>
      <c r="AF769" s="260"/>
      <c r="AG769" s="260"/>
      <c r="AH769" s="260"/>
    </row>
    <row r="770" spans="1:34" ht="12.75"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260"/>
      <c r="AE770" s="260"/>
      <c r="AF770" s="260"/>
      <c r="AG770" s="260"/>
      <c r="AH770" s="260"/>
    </row>
    <row r="771" spans="1:34" ht="12.75"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260"/>
      <c r="AE771" s="260"/>
      <c r="AF771" s="260"/>
      <c r="AG771" s="260"/>
      <c r="AH771" s="260"/>
    </row>
    <row r="772" spans="1:34" ht="12.75"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260"/>
      <c r="AE772" s="260"/>
      <c r="AF772" s="260"/>
      <c r="AG772" s="260"/>
      <c r="AH772" s="260"/>
    </row>
    <row r="773" spans="1:34" ht="12.75"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60"/>
      <c r="AE773" s="260"/>
      <c r="AF773" s="260"/>
      <c r="AG773" s="260"/>
      <c r="AH773" s="260"/>
    </row>
    <row r="774" spans="1:34" ht="12.75"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60"/>
      <c r="AE774" s="260"/>
      <c r="AF774" s="260"/>
      <c r="AG774" s="260"/>
      <c r="AH774" s="260"/>
    </row>
    <row r="775" spans="1:34" ht="12.75"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260"/>
      <c r="AE775" s="260"/>
      <c r="AF775" s="260"/>
      <c r="AG775" s="260"/>
      <c r="AH775" s="260"/>
    </row>
    <row r="776" spans="1:34" ht="12.75"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260"/>
      <c r="AF776" s="260"/>
      <c r="AG776" s="260"/>
      <c r="AH776" s="260"/>
    </row>
    <row r="777" spans="1:34" ht="12.75"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260"/>
      <c r="AF777" s="260"/>
      <c r="AG777" s="260"/>
      <c r="AH777" s="260"/>
    </row>
    <row r="778" spans="1:34" ht="12.75"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260"/>
      <c r="AE778" s="260"/>
      <c r="AF778" s="260"/>
      <c r="AG778" s="260"/>
      <c r="AH778" s="260"/>
    </row>
    <row r="779" spans="1:34" ht="12.75"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260"/>
      <c r="AE779" s="260"/>
      <c r="AF779" s="260"/>
      <c r="AG779" s="260"/>
      <c r="AH779" s="260"/>
    </row>
    <row r="780" spans="1:34" ht="12.75"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60"/>
      <c r="AE780" s="260"/>
      <c r="AF780" s="260"/>
      <c r="AG780" s="260"/>
      <c r="AH780" s="260"/>
    </row>
    <row r="781" spans="1:34" ht="12.75"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60"/>
      <c r="AE781" s="260"/>
      <c r="AF781" s="260"/>
      <c r="AG781" s="260"/>
      <c r="AH781" s="260"/>
    </row>
    <row r="782" spans="1:34" ht="12.75"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260"/>
      <c r="AF782" s="260"/>
      <c r="AG782" s="260"/>
      <c r="AH782" s="260"/>
    </row>
    <row r="783" spans="1:34" ht="12.75"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260"/>
      <c r="AE783" s="260"/>
      <c r="AF783" s="260"/>
      <c r="AG783" s="260"/>
      <c r="AH783" s="260"/>
    </row>
    <row r="784" spans="1:34" ht="12.75"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260"/>
      <c r="AE784" s="260"/>
      <c r="AF784" s="260"/>
      <c r="AG784" s="260"/>
      <c r="AH784" s="260"/>
    </row>
    <row r="785" spans="1:34" ht="12.75"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260"/>
      <c r="AF785" s="260"/>
      <c r="AG785" s="260"/>
      <c r="AH785" s="260"/>
    </row>
    <row r="786" spans="1:34" ht="12.75"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260"/>
      <c r="AE786" s="260"/>
      <c r="AF786" s="260"/>
      <c r="AG786" s="260"/>
      <c r="AH786" s="260"/>
    </row>
    <row r="787" spans="1:34" ht="12.75"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260"/>
      <c r="AE787" s="260"/>
      <c r="AF787" s="260"/>
      <c r="AG787" s="260"/>
      <c r="AH787" s="260"/>
    </row>
    <row r="788" spans="1:34" ht="12.75"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s="260"/>
      <c r="AG788" s="260"/>
      <c r="AH788" s="260"/>
    </row>
    <row r="789" spans="1:34" ht="12.75"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260"/>
      <c r="AE789" s="260"/>
      <c r="AF789" s="260"/>
      <c r="AG789" s="260"/>
      <c r="AH789" s="260"/>
    </row>
    <row r="790" spans="1:34" ht="12.75"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260"/>
      <c r="AF790" s="260"/>
      <c r="AG790" s="260"/>
      <c r="AH790" s="260"/>
    </row>
    <row r="791" spans="1:34" ht="12.75"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260"/>
      <c r="AF791" s="260"/>
      <c r="AG791" s="260"/>
      <c r="AH791" s="260"/>
    </row>
    <row r="792" spans="1:34" ht="12.75"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260"/>
      <c r="AE792" s="260"/>
      <c r="AF792" s="260"/>
      <c r="AG792" s="260"/>
      <c r="AH792" s="260"/>
    </row>
    <row r="793" spans="1:34" ht="12.75"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260"/>
      <c r="AE793" s="260"/>
      <c r="AF793" s="260"/>
      <c r="AG793" s="260"/>
      <c r="AH793" s="260"/>
    </row>
    <row r="794" spans="1:34" ht="12.75"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s="260"/>
      <c r="AG794" s="260"/>
      <c r="AH794" s="260"/>
    </row>
    <row r="795" spans="1:34" ht="12.75"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c r="AH795" s="260"/>
    </row>
    <row r="796" spans="1:34" ht="12.75"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row>
    <row r="797" spans="1:34" ht="12.75"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row>
    <row r="798" spans="1:34" ht="12.75"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260"/>
      <c r="AE798" s="260"/>
      <c r="AF798" s="260"/>
      <c r="AG798" s="260"/>
      <c r="AH798" s="260"/>
    </row>
    <row r="799" spans="1:34" ht="12.75"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260"/>
      <c r="AE799" s="260"/>
      <c r="AF799" s="260"/>
      <c r="AG799" s="260"/>
      <c r="AH799" s="260"/>
    </row>
    <row r="800" spans="1:34" ht="12.75"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260"/>
      <c r="AF800" s="260"/>
      <c r="AG800" s="260"/>
      <c r="AH800" s="260"/>
    </row>
    <row r="801" spans="1:34" ht="12.75"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260"/>
      <c r="AE801" s="260"/>
      <c r="AF801" s="260"/>
      <c r="AG801" s="260"/>
      <c r="AH801" s="260"/>
    </row>
    <row r="802" spans="1:34" ht="12.75"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260"/>
      <c r="AE802" s="260"/>
      <c r="AF802" s="260"/>
      <c r="AG802" s="260"/>
      <c r="AH802" s="260"/>
    </row>
    <row r="803" spans="1:34" ht="12.75"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60"/>
      <c r="AE803" s="260"/>
      <c r="AF803" s="260"/>
      <c r="AG803" s="260"/>
      <c r="AH803" s="260"/>
    </row>
    <row r="804" spans="1:34" ht="12.75"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260"/>
      <c r="AE804" s="260"/>
      <c r="AF804" s="260"/>
      <c r="AG804" s="260"/>
      <c r="AH804" s="260"/>
    </row>
    <row r="805" spans="1:34" ht="12.75"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260"/>
      <c r="AE805" s="260"/>
      <c r="AF805" s="260"/>
      <c r="AG805" s="260"/>
      <c r="AH805" s="260"/>
    </row>
    <row r="806" spans="1:34" ht="12.75"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260"/>
      <c r="AE806" s="260"/>
      <c r="AF806" s="260"/>
      <c r="AG806" s="260"/>
      <c r="AH806" s="260"/>
    </row>
    <row r="807" spans="1:34" ht="12.75"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260"/>
      <c r="AF807" s="260"/>
      <c r="AG807" s="260"/>
      <c r="AH807" s="260"/>
    </row>
    <row r="808" spans="1:34" ht="12.75"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260"/>
      <c r="AE808" s="260"/>
      <c r="AF808" s="260"/>
      <c r="AG808" s="260"/>
      <c r="AH808" s="260"/>
    </row>
    <row r="809" spans="1:34" ht="12.75"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260"/>
      <c r="AF809" s="260"/>
      <c r="AG809" s="260"/>
      <c r="AH809" s="260"/>
    </row>
    <row r="810" spans="1:34" ht="12.75"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260"/>
      <c r="AF810" s="260"/>
      <c r="AG810" s="260"/>
      <c r="AH810" s="260"/>
    </row>
    <row r="811" spans="1:34" ht="12.75"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c r="AA811" s="260"/>
      <c r="AB811" s="260"/>
      <c r="AC811" s="260"/>
      <c r="AD811" s="260"/>
      <c r="AE811" s="260"/>
      <c r="AF811" s="260"/>
      <c r="AG811" s="260"/>
      <c r="AH811" s="260"/>
    </row>
    <row r="812" spans="1:34" ht="12.75"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260"/>
      <c r="AF812" s="260"/>
      <c r="AG812" s="260"/>
      <c r="AH812" s="260"/>
    </row>
    <row r="813" spans="1:34" ht="12.75"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s="260"/>
      <c r="AG813" s="260"/>
      <c r="AH813" s="260"/>
    </row>
    <row r="814" spans="1:34" ht="12.75"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260"/>
      <c r="AE814" s="260"/>
      <c r="AF814" s="260"/>
      <c r="AG814" s="260"/>
      <c r="AH814" s="260"/>
    </row>
    <row r="815" spans="1:34" ht="12.75"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260"/>
      <c r="AE815" s="260"/>
      <c r="AF815" s="260"/>
      <c r="AG815" s="260"/>
      <c r="AH815" s="260"/>
    </row>
    <row r="816" spans="1:34" ht="12.75"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260"/>
      <c r="AE816" s="260"/>
      <c r="AF816" s="260"/>
      <c r="AG816" s="260"/>
      <c r="AH816" s="260"/>
    </row>
    <row r="817" spans="1:34" ht="12.75"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260"/>
      <c r="AE817" s="260"/>
      <c r="AF817" s="260"/>
      <c r="AG817" s="260"/>
      <c r="AH817" s="260"/>
    </row>
    <row r="818" spans="1:34" ht="12.75"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260"/>
      <c r="AF818" s="260"/>
      <c r="AG818" s="260"/>
      <c r="AH818" s="260"/>
    </row>
    <row r="819" spans="1:34" ht="12.75"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260"/>
      <c r="AF819" s="260"/>
      <c r="AG819" s="260"/>
      <c r="AH819" s="260"/>
    </row>
    <row r="820" spans="1:34" ht="12.75"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260"/>
      <c r="AF820" s="260"/>
      <c r="AG820" s="260"/>
      <c r="AH820" s="260"/>
    </row>
    <row r="821" spans="1:34" ht="12.75"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260"/>
      <c r="AF821" s="260"/>
      <c r="AG821" s="260"/>
      <c r="AH821" s="260"/>
    </row>
    <row r="822" spans="1:34" ht="12.75"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260"/>
      <c r="AF822" s="260"/>
      <c r="AG822" s="260"/>
      <c r="AH822" s="260"/>
    </row>
    <row r="823" spans="1:34" ht="12.75"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c r="AA823" s="260"/>
      <c r="AB823" s="260"/>
      <c r="AC823" s="260"/>
      <c r="AD823" s="260"/>
      <c r="AE823" s="260"/>
      <c r="AF823" s="260"/>
      <c r="AG823" s="260"/>
      <c r="AH823" s="260"/>
    </row>
    <row r="824" spans="1:34" ht="12.75"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c r="AA824" s="260"/>
      <c r="AB824" s="260"/>
      <c r="AC824" s="260"/>
      <c r="AD824" s="260"/>
      <c r="AE824" s="260"/>
      <c r="AF824" s="260"/>
      <c r="AG824" s="260"/>
      <c r="AH824" s="260"/>
    </row>
    <row r="825" spans="1:34" ht="12.75"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c r="AA825" s="260"/>
      <c r="AB825" s="260"/>
      <c r="AC825" s="260"/>
      <c r="AD825" s="260"/>
      <c r="AE825" s="260"/>
      <c r="AF825" s="260"/>
      <c r="AG825" s="260"/>
      <c r="AH825" s="260"/>
    </row>
    <row r="826" spans="1:34" ht="12.75"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260"/>
      <c r="AE826" s="260"/>
      <c r="AF826" s="260"/>
      <c r="AG826" s="260"/>
      <c r="AH826" s="260"/>
    </row>
    <row r="827" spans="1:34" ht="12.75"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260"/>
      <c r="AE827" s="260"/>
      <c r="AF827" s="260"/>
      <c r="AG827" s="260"/>
      <c r="AH827" s="260"/>
    </row>
    <row r="828" spans="1:34" ht="12.75"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260"/>
      <c r="AE828" s="260"/>
      <c r="AF828" s="260"/>
      <c r="AG828" s="260"/>
      <c r="AH828" s="260"/>
    </row>
    <row r="829" spans="1:34" ht="12.75"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260"/>
      <c r="AE829" s="260"/>
      <c r="AF829" s="260"/>
      <c r="AG829" s="260"/>
      <c r="AH829" s="260"/>
    </row>
    <row r="830" spans="1:34" ht="12.75"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260"/>
      <c r="AE830" s="260"/>
      <c r="AF830" s="260"/>
      <c r="AG830" s="260"/>
      <c r="AH830" s="260"/>
    </row>
    <row r="831" spans="1:34" ht="12.75"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s="260"/>
      <c r="AG831" s="260"/>
      <c r="AH831" s="260"/>
    </row>
    <row r="832" spans="1:34" ht="12.75"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260"/>
      <c r="AE832" s="260"/>
      <c r="AF832" s="260"/>
      <c r="AG832" s="260"/>
      <c r="AH832" s="260"/>
    </row>
    <row r="833" spans="1:34" ht="12.75"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260"/>
      <c r="AE833" s="260"/>
      <c r="AF833" s="260"/>
      <c r="AG833" s="260"/>
      <c r="AH833" s="260"/>
    </row>
    <row r="834" spans="1:34" ht="12.75"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260"/>
      <c r="AE834" s="260"/>
      <c r="AF834" s="260"/>
      <c r="AG834" s="260"/>
      <c r="AH834" s="260"/>
    </row>
    <row r="835" spans="1:34" ht="12.75"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260"/>
      <c r="AF835" s="260"/>
      <c r="AG835" s="260"/>
      <c r="AH835" s="260"/>
    </row>
    <row r="836" spans="1:34" ht="12.75"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260"/>
      <c r="AF836" s="260"/>
      <c r="AG836" s="260"/>
      <c r="AH836" s="260"/>
    </row>
    <row r="837" spans="1:34" ht="12.75"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260"/>
      <c r="AF837" s="260"/>
      <c r="AG837" s="260"/>
      <c r="AH837" s="260"/>
    </row>
    <row r="838" spans="1:34" ht="12.75"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c r="AA838" s="260"/>
      <c r="AB838" s="260"/>
      <c r="AC838" s="260"/>
      <c r="AD838" s="260"/>
      <c r="AE838" s="260"/>
      <c r="AF838" s="260"/>
      <c r="AG838" s="260"/>
      <c r="AH838" s="260"/>
    </row>
    <row r="839" spans="1:34" ht="12.75"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260"/>
      <c r="AF839" s="260"/>
      <c r="AG839" s="260"/>
      <c r="AH839" s="260"/>
    </row>
    <row r="840" spans="1:34" ht="12.75"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260"/>
      <c r="AE840" s="260"/>
      <c r="AF840" s="260"/>
      <c r="AG840" s="260"/>
      <c r="AH840" s="260"/>
    </row>
    <row r="841" spans="1:34" ht="12.75"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260"/>
      <c r="AE841" s="260"/>
      <c r="AF841" s="260"/>
      <c r="AG841" s="260"/>
      <c r="AH841" s="260"/>
    </row>
    <row r="842" spans="1:34" ht="12.75"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60"/>
      <c r="AE842" s="260"/>
      <c r="AF842" s="260"/>
      <c r="AG842" s="260"/>
      <c r="AH842" s="260"/>
    </row>
    <row r="843" spans="1:34" ht="12.75"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60"/>
      <c r="AE843" s="260"/>
      <c r="AF843" s="260"/>
      <c r="AG843" s="260"/>
      <c r="AH843" s="260"/>
    </row>
    <row r="844" spans="1:34" ht="12.75"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260"/>
      <c r="AF844" s="260"/>
      <c r="AG844" s="260"/>
      <c r="AH844" s="260"/>
    </row>
    <row r="845" spans="1:34" ht="12.75"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260"/>
      <c r="AF845" s="260"/>
      <c r="AG845" s="260"/>
      <c r="AH845" s="260"/>
    </row>
    <row r="846" spans="1:34" ht="12.75"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260"/>
      <c r="AF846" s="260"/>
      <c r="AG846" s="260"/>
      <c r="AH846" s="260"/>
    </row>
    <row r="847" spans="1:34" ht="12.75"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60"/>
      <c r="AE847" s="260"/>
      <c r="AF847" s="260"/>
      <c r="AG847" s="260"/>
      <c r="AH847" s="260"/>
    </row>
    <row r="848" spans="1:34" ht="12.75"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60"/>
      <c r="AE848" s="260"/>
      <c r="AF848" s="260"/>
      <c r="AG848" s="260"/>
      <c r="AH848" s="260"/>
    </row>
    <row r="849" spans="1:34" ht="12.75"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c r="AA849" s="260"/>
      <c r="AB849" s="260"/>
      <c r="AC849" s="260"/>
      <c r="AD849" s="260"/>
      <c r="AE849" s="260"/>
      <c r="AF849" s="260"/>
      <c r="AG849" s="260"/>
      <c r="AH849" s="260"/>
    </row>
    <row r="850" spans="1:34" ht="12.75"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c r="AA850" s="260"/>
      <c r="AB850" s="260"/>
      <c r="AC850" s="260"/>
      <c r="AD850" s="260"/>
      <c r="AE850" s="260"/>
      <c r="AF850" s="260"/>
      <c r="AG850" s="260"/>
      <c r="AH850" s="260"/>
    </row>
    <row r="851" spans="1:34" ht="12.75"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c r="AA851" s="260"/>
      <c r="AB851" s="260"/>
      <c r="AC851" s="260"/>
      <c r="AD851" s="260"/>
      <c r="AE851" s="260"/>
      <c r="AF851" s="260"/>
      <c r="AG851" s="260"/>
      <c r="AH851" s="260"/>
    </row>
    <row r="852" spans="1:34" ht="12.75"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260"/>
      <c r="AF852" s="260"/>
      <c r="AG852" s="260"/>
      <c r="AH852" s="260"/>
    </row>
    <row r="853" spans="1:34" ht="12.75"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260"/>
      <c r="AE853" s="260"/>
      <c r="AF853" s="260"/>
      <c r="AG853" s="260"/>
      <c r="AH853" s="260"/>
    </row>
    <row r="854" spans="1:34" ht="12.75"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260"/>
      <c r="AF854" s="260"/>
      <c r="AG854" s="260"/>
      <c r="AH854" s="260"/>
    </row>
    <row r="855" spans="1:34" ht="12.75"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260"/>
      <c r="AF855" s="260"/>
      <c r="AG855" s="260"/>
      <c r="AH855" s="260"/>
    </row>
    <row r="856" spans="1:34" ht="12.75"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c r="AA856" s="260"/>
      <c r="AB856" s="260"/>
      <c r="AC856" s="260"/>
      <c r="AD856" s="260"/>
      <c r="AE856" s="260"/>
      <c r="AF856" s="260"/>
      <c r="AG856" s="260"/>
      <c r="AH856" s="260"/>
    </row>
    <row r="857" spans="1:34" ht="12.75"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c r="AA857" s="260"/>
      <c r="AB857" s="260"/>
      <c r="AC857" s="260"/>
      <c r="AD857" s="260"/>
      <c r="AE857" s="260"/>
      <c r="AF857" s="260"/>
      <c r="AG857" s="260"/>
      <c r="AH857" s="260"/>
    </row>
    <row r="858" spans="1:34" ht="12.75"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260"/>
      <c r="AF858" s="260"/>
      <c r="AG858" s="260"/>
      <c r="AH858" s="260"/>
    </row>
    <row r="859" spans="1:34" ht="12.75"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260"/>
      <c r="AE859" s="260"/>
      <c r="AF859" s="260"/>
      <c r="AG859" s="260"/>
      <c r="AH859" s="260"/>
    </row>
    <row r="860" spans="1:34" ht="12.75"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260"/>
      <c r="AE860" s="260"/>
      <c r="AF860" s="260"/>
      <c r="AG860" s="260"/>
      <c r="AH860" s="260"/>
    </row>
    <row r="861" spans="1:34" ht="12.75"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260"/>
      <c r="AE861" s="260"/>
      <c r="AF861" s="260"/>
      <c r="AG861" s="260"/>
      <c r="AH861" s="260"/>
    </row>
    <row r="862" spans="1:34" ht="12.75"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260"/>
      <c r="AE862" s="260"/>
      <c r="AF862" s="260"/>
      <c r="AG862" s="260"/>
      <c r="AH862" s="260"/>
    </row>
    <row r="863" spans="1:34" ht="12.75"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260"/>
      <c r="AE863" s="260"/>
      <c r="AF863" s="260"/>
      <c r="AG863" s="260"/>
      <c r="AH863" s="260"/>
    </row>
    <row r="864" spans="1:34" ht="12.75"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c r="AH864" s="260"/>
    </row>
    <row r="865" spans="1:34" ht="12.75"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260"/>
      <c r="AF865" s="260"/>
      <c r="AG865" s="260"/>
      <c r="AH865" s="260"/>
    </row>
    <row r="866" spans="1:34" ht="12.75"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260"/>
      <c r="AF866" s="260"/>
      <c r="AG866" s="260"/>
      <c r="AH866" s="260"/>
    </row>
    <row r="867" spans="1:34" ht="12.75"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260"/>
      <c r="AF867" s="260"/>
      <c r="AG867" s="260"/>
      <c r="AH867" s="260"/>
    </row>
    <row r="868" spans="1:34" ht="12.75"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c r="AA868" s="260"/>
      <c r="AB868" s="260"/>
      <c r="AC868" s="260"/>
      <c r="AD868" s="260"/>
      <c r="AE868" s="260"/>
      <c r="AF868" s="260"/>
      <c r="AG868" s="260"/>
      <c r="AH868" s="260"/>
    </row>
    <row r="869" spans="1:34" ht="12.75"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c r="AA869" s="260"/>
      <c r="AB869" s="260"/>
      <c r="AC869" s="260"/>
      <c r="AD869" s="260"/>
      <c r="AE869" s="260"/>
      <c r="AF869" s="260"/>
      <c r="AG869" s="260"/>
      <c r="AH869" s="260"/>
    </row>
    <row r="870" spans="1:34" ht="12.75"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c r="AA870" s="260"/>
      <c r="AB870" s="260"/>
      <c r="AC870" s="260"/>
      <c r="AD870" s="260"/>
      <c r="AE870" s="260"/>
      <c r="AF870" s="260"/>
      <c r="AG870" s="260"/>
      <c r="AH870" s="260"/>
    </row>
    <row r="871" spans="1:34" ht="12.75"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c r="AA871" s="260"/>
      <c r="AB871" s="260"/>
      <c r="AC871" s="260"/>
      <c r="AD871" s="260"/>
      <c r="AE871" s="260"/>
      <c r="AF871" s="260"/>
      <c r="AG871" s="260"/>
      <c r="AH871" s="260"/>
    </row>
    <row r="872" spans="1:34" ht="12.75"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c r="AH872" s="260"/>
    </row>
    <row r="873" spans="1:34" ht="12.75"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c r="AH873" s="260"/>
    </row>
    <row r="874" spans="1:34" ht="12.75"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260"/>
      <c r="AE874" s="260"/>
      <c r="AF874" s="260"/>
      <c r="AG874" s="260"/>
      <c r="AH874" s="260"/>
    </row>
    <row r="875" spans="1:34" ht="12.75"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260"/>
      <c r="AE875" s="260"/>
      <c r="AF875" s="260"/>
      <c r="AG875" s="260"/>
      <c r="AH875" s="260"/>
    </row>
    <row r="876" spans="1:34" ht="12.75"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260"/>
      <c r="AE876" s="260"/>
      <c r="AF876" s="260"/>
      <c r="AG876" s="260"/>
      <c r="AH876" s="260"/>
    </row>
    <row r="877" spans="1:34" ht="12.75"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260"/>
      <c r="AE877" s="260"/>
      <c r="AF877" s="260"/>
      <c r="AG877" s="260"/>
      <c r="AH877" s="260"/>
    </row>
    <row r="878" spans="1:34" ht="12.75"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260"/>
      <c r="AE878" s="260"/>
      <c r="AF878" s="260"/>
      <c r="AG878" s="260"/>
      <c r="AH878" s="260"/>
    </row>
    <row r="879" spans="1:34" ht="12.75"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260"/>
      <c r="AE879" s="260"/>
      <c r="AF879" s="260"/>
      <c r="AG879" s="260"/>
      <c r="AH879" s="260"/>
    </row>
    <row r="880" spans="1:34" ht="12.75"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260"/>
      <c r="AE880" s="260"/>
      <c r="AF880" s="260"/>
      <c r="AG880" s="260"/>
      <c r="AH880" s="260"/>
    </row>
    <row r="881" spans="1:34" ht="12.75"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260"/>
      <c r="AE881" s="260"/>
      <c r="AF881" s="260"/>
      <c r="AG881" s="260"/>
      <c r="AH881" s="260"/>
    </row>
    <row r="882" spans="1:34" ht="12.75"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260"/>
      <c r="AE882" s="260"/>
      <c r="AF882" s="260"/>
      <c r="AG882" s="260"/>
      <c r="AH882" s="260"/>
    </row>
    <row r="883" spans="1:34" ht="12.75"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260"/>
      <c r="AE883" s="260"/>
      <c r="AF883" s="260"/>
      <c r="AG883" s="260"/>
      <c r="AH883" s="260"/>
    </row>
    <row r="884" spans="1:34" ht="12.75"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260"/>
      <c r="AE884" s="260"/>
      <c r="AF884" s="260"/>
      <c r="AG884" s="260"/>
      <c r="AH884" s="260"/>
    </row>
    <row r="885" spans="1:34" ht="12.75"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260"/>
      <c r="AE885" s="260"/>
      <c r="AF885" s="260"/>
      <c r="AG885" s="260"/>
      <c r="AH885" s="260"/>
    </row>
    <row r="886" spans="1:34" ht="12.75"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260"/>
      <c r="AF886" s="260"/>
      <c r="AG886" s="260"/>
      <c r="AH886" s="260"/>
    </row>
    <row r="887" spans="1:34" ht="12.75"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260"/>
      <c r="AE887" s="260"/>
      <c r="AF887" s="260"/>
      <c r="AG887" s="260"/>
      <c r="AH887" s="260"/>
    </row>
    <row r="888" spans="1:34" ht="12.75"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260"/>
      <c r="AE888" s="260"/>
      <c r="AF888" s="260"/>
      <c r="AG888" s="260"/>
      <c r="AH888" s="260"/>
    </row>
    <row r="889" spans="1:34" ht="12.75"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260"/>
      <c r="AE889" s="260"/>
      <c r="AF889" s="260"/>
      <c r="AG889" s="260"/>
      <c r="AH889" s="260"/>
    </row>
    <row r="890" spans="1:34" ht="12.75"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260"/>
      <c r="AE890" s="260"/>
      <c r="AF890" s="260"/>
      <c r="AG890" s="260"/>
      <c r="AH890" s="260"/>
    </row>
    <row r="891" spans="1:34" ht="12.75"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260"/>
      <c r="AE891" s="260"/>
      <c r="AF891" s="260"/>
      <c r="AG891" s="260"/>
      <c r="AH891" s="260"/>
    </row>
    <row r="892" spans="1:34" ht="12.75"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260"/>
      <c r="AE892" s="260"/>
      <c r="AF892" s="260"/>
      <c r="AG892" s="260"/>
      <c r="AH892" s="260"/>
    </row>
    <row r="893" spans="1:34" ht="12.75"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260"/>
      <c r="AE893" s="260"/>
      <c r="AF893" s="260"/>
      <c r="AG893" s="260"/>
      <c r="AH893" s="260"/>
    </row>
    <row r="894" spans="1:34" ht="12.75"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260"/>
      <c r="AE894" s="260"/>
      <c r="AF894" s="260"/>
      <c r="AG894" s="260"/>
      <c r="AH894" s="260"/>
    </row>
    <row r="895" spans="1:34" ht="12.75"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260"/>
      <c r="AE895" s="260"/>
      <c r="AF895" s="260"/>
      <c r="AG895" s="260"/>
      <c r="AH895" s="260"/>
    </row>
    <row r="896" spans="1:34" ht="12.75"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260"/>
      <c r="AE896" s="260"/>
      <c r="AF896" s="260"/>
      <c r="AG896" s="260"/>
      <c r="AH896" s="260"/>
    </row>
    <row r="897" spans="1:34" ht="12.75"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260"/>
      <c r="AE897" s="260"/>
      <c r="AF897" s="260"/>
      <c r="AG897" s="260"/>
      <c r="AH897" s="260"/>
    </row>
    <row r="898" spans="1:34" ht="12.75"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260"/>
      <c r="AE898" s="260"/>
      <c r="AF898" s="260"/>
      <c r="AG898" s="260"/>
      <c r="AH898" s="260"/>
    </row>
    <row r="899" spans="1:34" ht="12.75"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260"/>
      <c r="AF899" s="260"/>
      <c r="AG899" s="260"/>
      <c r="AH899" s="260"/>
    </row>
    <row r="900" spans="1:34" ht="12.75"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260"/>
      <c r="AF900" s="260"/>
      <c r="AG900" s="260"/>
      <c r="AH900" s="260"/>
    </row>
    <row r="901" spans="1:34" ht="12.75"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c r="AA901" s="260"/>
      <c r="AB901" s="260"/>
      <c r="AC901" s="260"/>
      <c r="AD901" s="260"/>
      <c r="AE901" s="260"/>
      <c r="AF901" s="260"/>
      <c r="AG901" s="260"/>
      <c r="AH901" s="260"/>
    </row>
    <row r="902" spans="1:34" ht="12.75"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c r="AA902" s="260"/>
      <c r="AB902" s="260"/>
      <c r="AC902" s="260"/>
      <c r="AD902" s="260"/>
      <c r="AE902" s="260"/>
      <c r="AF902" s="260"/>
      <c r="AG902" s="260"/>
      <c r="AH902" s="260"/>
    </row>
    <row r="903" spans="1:34" ht="12.75"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260"/>
      <c r="AE903" s="260"/>
      <c r="AF903" s="260"/>
      <c r="AG903" s="260"/>
      <c r="AH903" s="260"/>
    </row>
    <row r="904" spans="1:34" ht="12.75"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260"/>
      <c r="AE904" s="260"/>
      <c r="AF904" s="260"/>
      <c r="AG904" s="260"/>
      <c r="AH904" s="260"/>
    </row>
    <row r="905" spans="1:34" ht="12.75"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260"/>
      <c r="AE905" s="260"/>
      <c r="AF905" s="260"/>
      <c r="AG905" s="260"/>
      <c r="AH905" s="260"/>
    </row>
    <row r="906" spans="1:34" ht="12.75"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260"/>
      <c r="AE906" s="260"/>
      <c r="AF906" s="260"/>
      <c r="AG906" s="260"/>
      <c r="AH906" s="260"/>
    </row>
    <row r="907" spans="1:34" ht="12.75"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260"/>
      <c r="AE907" s="260"/>
      <c r="AF907" s="260"/>
      <c r="AG907" s="260"/>
      <c r="AH907" s="260"/>
    </row>
    <row r="908" spans="1:34" ht="12.75"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260"/>
      <c r="AF908" s="260"/>
      <c r="AG908" s="260"/>
      <c r="AH908" s="260"/>
    </row>
    <row r="909" spans="1:34" ht="12.75"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260"/>
      <c r="AF909" s="260"/>
      <c r="AG909" s="260"/>
      <c r="AH909" s="260"/>
    </row>
    <row r="910" spans="1:34" ht="12.75"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c r="AA910" s="260"/>
      <c r="AB910" s="260"/>
      <c r="AC910" s="260"/>
      <c r="AD910" s="260"/>
      <c r="AE910" s="260"/>
      <c r="AF910" s="260"/>
      <c r="AG910" s="260"/>
      <c r="AH910" s="260"/>
    </row>
    <row r="911" spans="1:34" ht="12.75"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c r="AA911" s="260"/>
      <c r="AB911" s="260"/>
      <c r="AC911" s="260"/>
      <c r="AD911" s="260"/>
      <c r="AE911" s="260"/>
      <c r="AF911" s="260"/>
      <c r="AG911" s="260"/>
      <c r="AH911" s="260"/>
    </row>
    <row r="912" spans="1:34" ht="12.75"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c r="AA912" s="260"/>
      <c r="AB912" s="260"/>
      <c r="AC912" s="260"/>
      <c r="AD912" s="260"/>
      <c r="AE912" s="260"/>
      <c r="AF912" s="260"/>
      <c r="AG912" s="260"/>
      <c r="AH912" s="260"/>
    </row>
    <row r="913" spans="1:34" ht="12.75"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c r="AA913" s="260"/>
      <c r="AB913" s="260"/>
      <c r="AC913" s="260"/>
      <c r="AD913" s="260"/>
      <c r="AE913" s="260"/>
      <c r="AF913" s="260"/>
      <c r="AG913" s="260"/>
      <c r="AH913" s="260"/>
    </row>
    <row r="914" spans="1:34" ht="12.75"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c r="AA914" s="260"/>
      <c r="AB914" s="260"/>
      <c r="AC914" s="260"/>
      <c r="AD914" s="260"/>
      <c r="AE914" s="260"/>
      <c r="AF914" s="260"/>
      <c r="AG914" s="260"/>
      <c r="AH914" s="260"/>
    </row>
    <row r="915" spans="1:34" ht="12.75"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c r="AA915" s="260"/>
      <c r="AB915" s="260"/>
      <c r="AC915" s="260"/>
      <c r="AD915" s="260"/>
      <c r="AE915" s="260"/>
      <c r="AF915" s="260"/>
      <c r="AG915" s="260"/>
      <c r="AH915" s="260"/>
    </row>
    <row r="916" spans="1:34" ht="12.75"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260"/>
      <c r="AE916" s="260"/>
      <c r="AF916" s="260"/>
      <c r="AG916" s="260"/>
      <c r="AH916" s="260"/>
    </row>
    <row r="917" spans="1:34" ht="12.75"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260"/>
      <c r="AE917" s="260"/>
      <c r="AF917" s="260"/>
      <c r="AG917" s="260"/>
      <c r="AH917" s="260"/>
    </row>
    <row r="918" spans="1:34" ht="12.75"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260"/>
      <c r="AE918" s="260"/>
      <c r="AF918" s="260"/>
      <c r="AG918" s="260"/>
      <c r="AH918" s="260"/>
    </row>
    <row r="919" spans="1:34" ht="12.75"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260"/>
      <c r="AE919" s="260"/>
      <c r="AF919" s="260"/>
      <c r="AG919" s="260"/>
      <c r="AH919" s="260"/>
    </row>
    <row r="920" spans="1:34" ht="12.75"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260"/>
      <c r="AE920" s="260"/>
      <c r="AF920" s="260"/>
      <c r="AG920" s="260"/>
      <c r="AH920" s="260"/>
    </row>
    <row r="921" spans="1:34" ht="12.75"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260"/>
      <c r="AE921" s="260"/>
      <c r="AF921" s="260"/>
      <c r="AG921" s="260"/>
      <c r="AH921" s="260"/>
    </row>
    <row r="922" spans="1:34" ht="12.75"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260"/>
      <c r="AE922" s="260"/>
      <c r="AF922" s="260"/>
      <c r="AG922" s="260"/>
      <c r="AH922" s="260"/>
    </row>
    <row r="923" spans="1:34" ht="12.75"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260"/>
      <c r="AE923" s="260"/>
      <c r="AF923" s="260"/>
      <c r="AG923" s="260"/>
      <c r="AH923" s="260"/>
    </row>
    <row r="924" spans="1:34" ht="12.75"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260"/>
      <c r="AE924" s="260"/>
      <c r="AF924" s="260"/>
      <c r="AG924" s="260"/>
      <c r="AH924" s="260"/>
    </row>
    <row r="925" spans="1:34" ht="12.75"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260"/>
      <c r="AE925" s="260"/>
      <c r="AF925" s="260"/>
      <c r="AG925" s="260"/>
      <c r="AH925" s="260"/>
    </row>
    <row r="926" spans="1:34" ht="12.75"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260"/>
      <c r="AE926" s="260"/>
      <c r="AF926" s="260"/>
      <c r="AG926" s="260"/>
      <c r="AH926" s="260"/>
    </row>
    <row r="927" spans="1:34" ht="12.75"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260"/>
      <c r="AE927" s="260"/>
      <c r="AF927" s="260"/>
      <c r="AG927" s="260"/>
      <c r="AH927" s="260"/>
    </row>
    <row r="928" spans="1:34" ht="12.75"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260"/>
      <c r="AE928" s="260"/>
      <c r="AF928" s="260"/>
      <c r="AG928" s="260"/>
      <c r="AH928" s="260"/>
    </row>
    <row r="929" spans="1:34" ht="12.75"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260"/>
      <c r="AE929" s="260"/>
      <c r="AF929" s="260"/>
      <c r="AG929" s="260"/>
      <c r="AH929" s="260"/>
    </row>
    <row r="930" spans="1:34" ht="12.75"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260"/>
      <c r="AE930" s="260"/>
      <c r="AF930" s="260"/>
      <c r="AG930" s="260"/>
      <c r="AH930" s="260"/>
    </row>
    <row r="931" spans="1:34" ht="12.75"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260"/>
      <c r="AE931" s="260"/>
      <c r="AF931" s="260"/>
      <c r="AG931" s="260"/>
      <c r="AH931" s="260"/>
    </row>
    <row r="932" spans="1:34" ht="12.75"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260"/>
      <c r="AE932" s="260"/>
      <c r="AF932" s="260"/>
      <c r="AG932" s="260"/>
      <c r="AH932" s="260"/>
    </row>
    <row r="933" spans="1:34" ht="12.75"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260"/>
      <c r="AE933" s="260"/>
      <c r="AF933" s="260"/>
      <c r="AG933" s="260"/>
      <c r="AH933" s="260"/>
    </row>
    <row r="934" spans="1:34" ht="12.75"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260"/>
      <c r="AE934" s="260"/>
      <c r="AF934" s="260"/>
      <c r="AG934" s="260"/>
      <c r="AH934" s="260"/>
    </row>
    <row r="935" spans="1:34" ht="12.75"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260"/>
      <c r="AE935" s="260"/>
      <c r="AF935" s="260"/>
      <c r="AG935" s="260"/>
      <c r="AH935" s="260"/>
    </row>
    <row r="936" spans="1:34" ht="12.75"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260"/>
      <c r="AE936" s="260"/>
      <c r="AF936" s="260"/>
      <c r="AG936" s="260"/>
      <c r="AH936" s="260"/>
    </row>
    <row r="937" spans="1:34" ht="12.75"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260"/>
      <c r="AE937" s="260"/>
      <c r="AF937" s="260"/>
      <c r="AG937" s="260"/>
      <c r="AH937" s="260"/>
    </row>
    <row r="938" spans="1:34" ht="12.75"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260"/>
      <c r="AE938" s="260"/>
      <c r="AF938" s="260"/>
      <c r="AG938" s="260"/>
      <c r="AH938" s="260"/>
    </row>
    <row r="939" spans="1:34" ht="12.75"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260"/>
      <c r="AE939" s="260"/>
      <c r="AF939" s="260"/>
      <c r="AG939" s="260"/>
      <c r="AH939" s="260"/>
    </row>
    <row r="940" spans="1:34" ht="12.75"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260"/>
      <c r="AE940" s="260"/>
      <c r="AF940" s="260"/>
      <c r="AG940" s="260"/>
      <c r="AH940" s="260"/>
    </row>
    <row r="941" spans="1:34" ht="12.75"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260"/>
      <c r="AE941" s="260"/>
      <c r="AF941" s="260"/>
      <c r="AG941" s="260"/>
      <c r="AH941" s="260"/>
    </row>
    <row r="942" spans="1:34" ht="12.75"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260"/>
      <c r="AE942" s="260"/>
      <c r="AF942" s="260"/>
      <c r="AG942" s="260"/>
      <c r="AH942" s="260"/>
    </row>
    <row r="943" spans="1:34" ht="12.75"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260"/>
      <c r="AE943" s="260"/>
      <c r="AF943" s="260"/>
      <c r="AG943" s="260"/>
      <c r="AH943" s="260"/>
    </row>
    <row r="944" spans="1:34" ht="12.75"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260"/>
      <c r="AE944" s="260"/>
      <c r="AF944" s="260"/>
      <c r="AG944" s="260"/>
      <c r="AH944" s="260"/>
    </row>
    <row r="945" spans="1:34" ht="12.75"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260"/>
      <c r="AE945" s="260"/>
      <c r="AF945" s="260"/>
      <c r="AG945" s="260"/>
      <c r="AH945" s="260"/>
    </row>
    <row r="946" spans="1:34" ht="12.75"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260"/>
      <c r="AE946" s="260"/>
      <c r="AF946" s="260"/>
      <c r="AG946" s="260"/>
      <c r="AH946" s="260"/>
    </row>
    <row r="947" spans="1:34" ht="12.75"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260"/>
      <c r="AE947" s="260"/>
      <c r="AF947" s="260"/>
      <c r="AG947" s="260"/>
      <c r="AH947" s="260"/>
    </row>
    <row r="948" spans="1:34" ht="12.75"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s="260"/>
      <c r="AG948" s="260"/>
      <c r="AH948" s="260"/>
    </row>
    <row r="949" spans="1:34" ht="12.75"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260"/>
      <c r="AE949" s="260"/>
      <c r="AF949" s="260"/>
      <c r="AG949" s="260"/>
      <c r="AH949" s="260"/>
    </row>
    <row r="950" spans="1:34" ht="12.75"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260"/>
      <c r="AE950" s="260"/>
      <c r="AF950" s="260"/>
      <c r="AG950" s="260"/>
      <c r="AH950" s="260"/>
    </row>
    <row r="951" spans="1:34" ht="12.75"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260"/>
      <c r="AE951" s="260"/>
      <c r="AF951" s="260"/>
      <c r="AG951" s="260"/>
      <c r="AH951" s="260"/>
    </row>
    <row r="952" spans="1:34" ht="12.75"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260"/>
      <c r="AE952" s="260"/>
      <c r="AF952" s="260"/>
      <c r="AG952" s="260"/>
      <c r="AH952" s="260"/>
    </row>
    <row r="953" spans="1:34" ht="12.75"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260"/>
      <c r="AE953" s="260"/>
      <c r="AF953" s="260"/>
      <c r="AG953" s="260"/>
      <c r="AH953" s="260"/>
    </row>
    <row r="954" spans="1:34" ht="12.75"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260"/>
      <c r="AE954" s="260"/>
      <c r="AF954" s="260"/>
      <c r="AG954" s="260"/>
      <c r="AH954" s="260"/>
    </row>
    <row r="955" spans="1:34" ht="12.75"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260"/>
      <c r="AE955" s="260"/>
      <c r="AF955" s="260"/>
      <c r="AG955" s="260"/>
      <c r="AH955" s="260"/>
    </row>
    <row r="956" spans="1:34" ht="12.75"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260"/>
      <c r="AE956" s="260"/>
      <c r="AF956" s="260"/>
      <c r="AG956" s="260"/>
      <c r="AH956" s="260"/>
    </row>
    <row r="957" spans="1:34" ht="12.75"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260"/>
      <c r="AE957" s="260"/>
      <c r="AF957" s="260"/>
      <c r="AG957" s="260"/>
      <c r="AH957" s="260"/>
    </row>
    <row r="958" spans="1:34" ht="12.75"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260"/>
      <c r="AE958" s="260"/>
      <c r="AF958" s="260"/>
      <c r="AG958" s="260"/>
      <c r="AH958" s="260"/>
    </row>
    <row r="959" spans="1:34" ht="12.75"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260"/>
      <c r="AE959" s="260"/>
      <c r="AF959" s="260"/>
      <c r="AG959" s="260"/>
      <c r="AH959" s="260"/>
    </row>
    <row r="960" spans="1:34" ht="12.75"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260"/>
      <c r="AE960" s="260"/>
      <c r="AF960" s="260"/>
      <c r="AG960" s="260"/>
      <c r="AH960" s="260"/>
    </row>
    <row r="961" spans="1:34" ht="12.75"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260"/>
      <c r="AE961" s="260"/>
      <c r="AF961" s="260"/>
      <c r="AG961" s="260"/>
      <c r="AH961" s="260"/>
    </row>
    <row r="962" spans="1:34" ht="12.75"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260"/>
      <c r="AE962" s="260"/>
      <c r="AF962" s="260"/>
      <c r="AG962" s="260"/>
      <c r="AH962" s="260"/>
    </row>
    <row r="963" spans="1:34" ht="12.75"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260"/>
      <c r="AE963" s="260"/>
      <c r="AF963" s="260"/>
      <c r="AG963" s="260"/>
      <c r="AH963" s="260"/>
    </row>
    <row r="964" spans="1:34" ht="12.75"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260"/>
      <c r="AE964" s="260"/>
      <c r="AF964" s="260"/>
      <c r="AG964" s="260"/>
      <c r="AH964" s="260"/>
    </row>
    <row r="965" spans="1:34" ht="12.75"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260"/>
      <c r="AE965" s="260"/>
      <c r="AF965" s="260"/>
      <c r="AG965" s="260"/>
      <c r="AH965" s="260"/>
    </row>
    <row r="966" spans="1:34" ht="12.75"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260"/>
      <c r="AE966" s="260"/>
      <c r="AF966" s="260"/>
      <c r="AG966" s="260"/>
      <c r="AH966" s="260"/>
    </row>
    <row r="967" spans="1:34" ht="12.75"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260"/>
      <c r="AE967" s="260"/>
      <c r="AF967" s="260"/>
      <c r="AG967" s="260"/>
      <c r="AH967" s="260"/>
    </row>
    <row r="968" spans="1:34" ht="12.75"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260"/>
      <c r="AE968" s="260"/>
      <c r="AF968" s="260"/>
      <c r="AG968" s="260"/>
      <c r="AH968" s="260"/>
    </row>
    <row r="969" spans="1:34" ht="12.75"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260"/>
      <c r="AE969" s="260"/>
      <c r="AF969" s="260"/>
      <c r="AG969" s="260"/>
      <c r="AH969" s="260"/>
    </row>
    <row r="970" spans="1:34" ht="12.75"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260"/>
      <c r="AE970" s="260"/>
      <c r="AF970" s="260"/>
      <c r="AG970" s="260"/>
      <c r="AH970" s="260"/>
    </row>
    <row r="971" spans="1:34" ht="12.75"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260"/>
      <c r="AE971" s="260"/>
      <c r="AF971" s="260"/>
      <c r="AG971" s="260"/>
      <c r="AH971" s="260"/>
    </row>
    <row r="972" spans="1:34" ht="12.75"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260"/>
      <c r="AE972" s="260"/>
      <c r="AF972" s="260"/>
      <c r="AG972" s="260"/>
      <c r="AH972" s="260"/>
    </row>
    <row r="973" spans="1:34" ht="12.75"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260"/>
      <c r="AE973" s="260"/>
      <c r="AF973" s="260"/>
      <c r="AG973" s="260"/>
      <c r="AH973" s="260"/>
    </row>
    <row r="974" spans="1:34" ht="12.75"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260"/>
      <c r="AE974" s="260"/>
      <c r="AF974" s="260"/>
      <c r="AG974" s="260"/>
      <c r="AH974" s="260"/>
    </row>
    <row r="975" spans="1:34" ht="12.75"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260"/>
      <c r="AE975" s="260"/>
      <c r="AF975" s="260"/>
      <c r="AG975" s="260"/>
      <c r="AH975" s="260"/>
    </row>
    <row r="976" spans="1:34" ht="12.75"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260"/>
      <c r="AE976" s="260"/>
      <c r="AF976" s="260"/>
      <c r="AG976" s="260"/>
      <c r="AH976" s="260"/>
    </row>
    <row r="977" spans="1:34" ht="12.75"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260"/>
      <c r="AF977" s="260"/>
      <c r="AG977" s="260"/>
      <c r="AH977" s="260"/>
    </row>
    <row r="978" spans="1:34" ht="12.75"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260"/>
      <c r="AF978" s="260"/>
      <c r="AG978" s="260"/>
      <c r="AH978" s="260"/>
    </row>
    <row r="979" spans="1:34" ht="12.75"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c r="AA979" s="260"/>
      <c r="AB979" s="260"/>
      <c r="AC979" s="260"/>
      <c r="AD979" s="260"/>
      <c r="AE979" s="260"/>
      <c r="AF979" s="260"/>
      <c r="AG979" s="260"/>
      <c r="AH979" s="260"/>
    </row>
    <row r="980" spans="1:34" ht="12.75"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c r="AA980" s="260"/>
      <c r="AB980" s="260"/>
      <c r="AC980" s="260"/>
      <c r="AD980" s="260"/>
      <c r="AE980" s="260"/>
      <c r="AF980" s="260"/>
      <c r="AG980" s="260"/>
      <c r="AH980" s="260"/>
    </row>
    <row r="981" spans="1:34" ht="12.75"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260"/>
      <c r="AE981" s="260"/>
      <c r="AF981" s="260"/>
      <c r="AG981" s="260"/>
      <c r="AH981" s="260"/>
    </row>
    <row r="982" spans="1:34" ht="12.75"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260"/>
      <c r="AE982" s="260"/>
      <c r="AF982" s="260"/>
      <c r="AG982" s="260"/>
      <c r="AH982" s="260"/>
    </row>
    <row r="983" spans="1:34" ht="12.75"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260"/>
      <c r="AE983" s="260"/>
      <c r="AF983" s="260"/>
      <c r="AG983" s="260"/>
      <c r="AH983" s="260"/>
    </row>
    <row r="984" spans="1:34" ht="12.75"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260"/>
      <c r="AE984" s="260"/>
      <c r="AF984" s="260"/>
      <c r="AG984" s="260"/>
      <c r="AH984" s="260"/>
    </row>
    <row r="985" spans="1:34" ht="12.75"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260"/>
      <c r="AE985" s="260"/>
      <c r="AF985" s="260"/>
      <c r="AG985" s="260"/>
      <c r="AH985" s="260"/>
    </row>
    <row r="986" spans="1:34" ht="12.75"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260"/>
      <c r="AF986" s="260"/>
      <c r="AG986" s="260"/>
      <c r="AH986" s="260"/>
    </row>
    <row r="987" spans="1:34" ht="12.75"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s="260"/>
      <c r="AG987" s="260"/>
      <c r="AH987" s="260"/>
    </row>
    <row r="988" spans="1:34" ht="12.75"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c r="AA988" s="260"/>
      <c r="AB988" s="260"/>
      <c r="AC988" s="260"/>
      <c r="AD988" s="260"/>
      <c r="AE988" s="260"/>
      <c r="AF988" s="260"/>
      <c r="AG988" s="260"/>
      <c r="AH988" s="260"/>
    </row>
    <row r="989" spans="1:34" ht="12.75"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c r="AA989" s="260"/>
      <c r="AB989" s="260"/>
      <c r="AC989" s="260"/>
      <c r="AD989" s="260"/>
      <c r="AE989" s="260"/>
      <c r="AF989" s="260"/>
      <c r="AG989" s="260"/>
      <c r="AH989" s="260"/>
    </row>
    <row r="990" spans="1:34" ht="12.75"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c r="AA990" s="260"/>
      <c r="AB990" s="260"/>
      <c r="AC990" s="260"/>
      <c r="AD990" s="260"/>
      <c r="AE990" s="260"/>
      <c r="AF990" s="260"/>
      <c r="AG990" s="260"/>
      <c r="AH990" s="260"/>
    </row>
    <row r="991" spans="1:34" ht="12.75"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c r="AA991" s="260"/>
      <c r="AB991" s="260"/>
      <c r="AC991" s="260"/>
      <c r="AD991" s="260"/>
      <c r="AE991" s="260"/>
      <c r="AF991" s="260"/>
      <c r="AG991" s="260"/>
      <c r="AH991" s="260"/>
    </row>
    <row r="992" spans="1:34" ht="12.75"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c r="AA992" s="260"/>
      <c r="AB992" s="260"/>
      <c r="AC992" s="260"/>
      <c r="AD992" s="260"/>
      <c r="AE992" s="260"/>
      <c r="AF992" s="260"/>
      <c r="AG992" s="260"/>
      <c r="AH992" s="260"/>
    </row>
    <row r="993" spans="1:34" ht="12.75"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c r="AA993" s="260"/>
      <c r="AB993" s="260"/>
      <c r="AC993" s="260"/>
      <c r="AD993" s="260"/>
      <c r="AE993" s="260"/>
      <c r="AF993" s="260"/>
      <c r="AG993" s="260"/>
      <c r="AH993" s="260"/>
    </row>
    <row r="994" spans="1:34" ht="12.75"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260"/>
      <c r="AE994" s="260"/>
      <c r="AF994" s="260"/>
      <c r="AG994" s="260"/>
      <c r="AH994" s="260"/>
    </row>
    <row r="995" spans="1:34" ht="12.75"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260"/>
      <c r="AE995" s="260"/>
      <c r="AF995" s="260"/>
      <c r="AG995" s="260"/>
      <c r="AH995" s="260"/>
    </row>
    <row r="996" spans="1:34" ht="12.75"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260"/>
      <c r="AE996" s="260"/>
      <c r="AF996" s="260"/>
      <c r="AG996" s="260"/>
      <c r="AH996" s="260"/>
    </row>
    <row r="997" spans="1:34" ht="12.75"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260"/>
      <c r="AE997" s="260"/>
      <c r="AF997" s="260"/>
      <c r="AG997" s="260"/>
      <c r="AH997" s="260"/>
    </row>
    <row r="998" spans="1:34" ht="12.75"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260"/>
      <c r="AE998" s="260"/>
      <c r="AF998" s="260"/>
      <c r="AG998" s="260"/>
      <c r="AH998" s="260"/>
    </row>
    <row r="999" spans="1:34" ht="12.75"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260"/>
      <c r="AE999" s="260"/>
      <c r="AF999" s="260"/>
      <c r="AG999" s="260"/>
      <c r="AH999" s="260"/>
    </row>
    <row r="1000" spans="1:34" ht="12.75"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260"/>
      <c r="AE1000" s="260"/>
      <c r="AF1000" s="260"/>
      <c r="AG1000" s="260"/>
      <c r="AH1000" s="260"/>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63" t="s">
        <v>622</v>
      </c>
    </row>
    <row r="3" spans="1:15">
      <c r="A3" s="163" t="s">
        <v>623</v>
      </c>
      <c r="C3" s="163" t="s">
        <v>624</v>
      </c>
      <c r="E3" s="163" t="s">
        <v>625</v>
      </c>
      <c r="G3" s="163" t="s">
        <v>626</v>
      </c>
      <c r="I3" s="163" t="s">
        <v>627</v>
      </c>
      <c r="K3" s="163" t="s">
        <v>628</v>
      </c>
      <c r="M3" s="163" t="s">
        <v>629</v>
      </c>
      <c r="O3" s="163" t="s">
        <v>630</v>
      </c>
    </row>
    <row r="5" spans="1:15">
      <c r="A5" s="163" t="s">
        <v>21</v>
      </c>
      <c r="C5" s="163" t="s">
        <v>631</v>
      </c>
      <c r="D5" s="163">
        <v>1</v>
      </c>
      <c r="E5" s="163" t="s">
        <v>632</v>
      </c>
      <c r="G5" s="163" t="s">
        <v>15</v>
      </c>
      <c r="I5" s="163" t="s">
        <v>633</v>
      </c>
      <c r="K5" s="163" t="s">
        <v>634</v>
      </c>
      <c r="M5" s="163" t="s">
        <v>126</v>
      </c>
      <c r="O5" s="163" t="s">
        <v>635</v>
      </c>
    </row>
    <row r="6" spans="1:15">
      <c r="A6" s="163" t="s">
        <v>33</v>
      </c>
      <c r="C6" s="163" t="s">
        <v>636</v>
      </c>
      <c r="D6" s="163">
        <v>2</v>
      </c>
      <c r="E6" s="163" t="s">
        <v>637</v>
      </c>
      <c r="G6" s="163" t="s">
        <v>27</v>
      </c>
      <c r="I6" s="163" t="s">
        <v>638</v>
      </c>
      <c r="M6" s="163" t="s">
        <v>545</v>
      </c>
      <c r="O6" s="163" t="s">
        <v>639</v>
      </c>
    </row>
    <row r="7" spans="1:15">
      <c r="A7" s="163" t="s">
        <v>23</v>
      </c>
      <c r="D7" s="163">
        <v>3</v>
      </c>
      <c r="E7" s="163" t="s">
        <v>640</v>
      </c>
      <c r="G7" s="163" t="s">
        <v>46</v>
      </c>
      <c r="I7" s="163" t="s">
        <v>20</v>
      </c>
      <c r="M7" s="163" t="s">
        <v>575</v>
      </c>
      <c r="O7" s="163" t="s">
        <v>641</v>
      </c>
    </row>
    <row r="8" spans="1:15">
      <c r="D8" s="163">
        <v>4</v>
      </c>
      <c r="E8" s="163" t="s">
        <v>642</v>
      </c>
      <c r="G8" s="163" t="s">
        <v>26</v>
      </c>
      <c r="I8" s="163" t="s">
        <v>42</v>
      </c>
      <c r="M8" s="163" t="s">
        <v>602</v>
      </c>
      <c r="O8" s="163" t="s">
        <v>643</v>
      </c>
    </row>
    <row r="9" spans="1:15">
      <c r="D9" s="163">
        <v>5</v>
      </c>
      <c r="E9" s="163" t="s">
        <v>644</v>
      </c>
      <c r="G9" s="163" t="s">
        <v>645</v>
      </c>
      <c r="I9" s="163" t="s">
        <v>57</v>
      </c>
      <c r="O9" s="163" t="s">
        <v>646</v>
      </c>
    </row>
    <row r="10" spans="1:15">
      <c r="D10" s="163">
        <v>6</v>
      </c>
      <c r="E10" s="163" t="s">
        <v>647</v>
      </c>
      <c r="G10" s="163" t="s">
        <v>648</v>
      </c>
      <c r="I10" s="163" t="s">
        <v>62</v>
      </c>
      <c r="O10" s="163" t="s">
        <v>649</v>
      </c>
    </row>
    <row r="11" spans="1:15">
      <c r="D11" s="163">
        <v>7</v>
      </c>
      <c r="E11" s="163" t="s">
        <v>650</v>
      </c>
      <c r="I11" s="163" t="s">
        <v>648</v>
      </c>
    </row>
    <row r="12" spans="1:15">
      <c r="D12" s="163">
        <v>8</v>
      </c>
      <c r="E12" s="163" t="s">
        <v>651</v>
      </c>
    </row>
    <row r="13" spans="1:15">
      <c r="D13" s="163">
        <v>9</v>
      </c>
      <c r="E13" s="163" t="s">
        <v>652</v>
      </c>
    </row>
    <row r="14" spans="1:15">
      <c r="D14" s="163">
        <v>10</v>
      </c>
      <c r="E14" s="163" t="s">
        <v>653</v>
      </c>
    </row>
    <row r="15" spans="1:15">
      <c r="D15" s="163">
        <v>11</v>
      </c>
      <c r="E15" s="163" t="s">
        <v>654</v>
      </c>
    </row>
    <row r="16" spans="1:15">
      <c r="D16" s="163">
        <v>12</v>
      </c>
      <c r="E16" s="163" t="s">
        <v>655</v>
      </c>
    </row>
    <row r="17" spans="4:14">
      <c r="D17" s="163">
        <v>13</v>
      </c>
      <c r="E17" s="163" t="s">
        <v>656</v>
      </c>
    </row>
    <row r="18" spans="4:14">
      <c r="D18" s="163">
        <v>14</v>
      </c>
      <c r="E18" s="163" t="s">
        <v>657</v>
      </c>
    </row>
    <row r="19" spans="4:14">
      <c r="D19" s="163">
        <v>15</v>
      </c>
      <c r="E19" s="163" t="s">
        <v>658</v>
      </c>
    </row>
    <row r="20" spans="4:14">
      <c r="D20" s="163">
        <v>16</v>
      </c>
      <c r="E20" s="163" t="s">
        <v>659</v>
      </c>
    </row>
    <row r="21" spans="4:14" ht="15.75" customHeight="1">
      <c r="D21" s="163">
        <v>17</v>
      </c>
      <c r="E21" s="163" t="s">
        <v>660</v>
      </c>
      <c r="I21" s="163" t="s">
        <v>661</v>
      </c>
      <c r="N21" s="163" t="s">
        <v>662</v>
      </c>
    </row>
    <row r="22" spans="4:14" ht="15.75" customHeight="1">
      <c r="D22" s="163">
        <v>18</v>
      </c>
      <c r="E22" s="163" t="s">
        <v>663</v>
      </c>
    </row>
    <row r="23" spans="4:14" ht="15.75" customHeight="1">
      <c r="D23" s="163">
        <v>19</v>
      </c>
      <c r="E23" s="163" t="s">
        <v>664</v>
      </c>
      <c r="I23" s="163" t="s">
        <v>665</v>
      </c>
      <c r="N23" s="163" t="s">
        <v>666</v>
      </c>
    </row>
    <row r="24" spans="4:14" ht="15.75" customHeight="1">
      <c r="D24" s="163">
        <v>20</v>
      </c>
      <c r="E24" s="163" t="s">
        <v>667</v>
      </c>
      <c r="I24" s="163" t="s">
        <v>668</v>
      </c>
      <c r="N24" s="163" t="s">
        <v>669</v>
      </c>
    </row>
    <row r="25" spans="4:14" ht="15.75" customHeight="1">
      <c r="I25" s="163" t="s">
        <v>670</v>
      </c>
      <c r="N25" s="163" t="s">
        <v>671</v>
      </c>
    </row>
    <row r="26" spans="4:14" ht="15.75" customHeight="1">
      <c r="I26" s="163" t="s">
        <v>672</v>
      </c>
      <c r="N26" s="163" t="s">
        <v>673</v>
      </c>
    </row>
    <row r="27" spans="4:14" ht="15.75" customHeight="1">
      <c r="I27" s="163" t="s">
        <v>674</v>
      </c>
      <c r="N27" s="163" t="s">
        <v>675</v>
      </c>
    </row>
    <row r="28" spans="4:14" ht="15.75" customHeight="1">
      <c r="N28" s="163" t="s">
        <v>676</v>
      </c>
    </row>
    <row r="29" spans="4:14" ht="15.75" customHeight="1">
      <c r="N29" s="163" t="s">
        <v>677</v>
      </c>
    </row>
    <row r="30" spans="4:14" ht="15.75" customHeight="1">
      <c r="I30" s="163" t="s">
        <v>678</v>
      </c>
      <c r="N30" s="163" t="s">
        <v>679</v>
      </c>
    </row>
    <row r="31" spans="4:14" ht="15.75" customHeight="1">
      <c r="N31" s="163" t="s">
        <v>680</v>
      </c>
    </row>
    <row r="32" spans="4:14" ht="15.75" customHeight="1">
      <c r="I32" s="163" t="s">
        <v>681</v>
      </c>
      <c r="N32" s="163" t="s">
        <v>682</v>
      </c>
    </row>
    <row r="33" spans="8:14" ht="15.75" customHeight="1">
      <c r="I33" s="163" t="s">
        <v>683</v>
      </c>
      <c r="N33" s="163" t="s">
        <v>684</v>
      </c>
    </row>
    <row r="34" spans="8:14" ht="15.75" customHeight="1">
      <c r="I34" s="163" t="s">
        <v>685</v>
      </c>
    </row>
    <row r="35" spans="8:14" ht="15.75" customHeight="1">
      <c r="I35" s="163" t="s">
        <v>686</v>
      </c>
    </row>
    <row r="36" spans="8:14" ht="15.75" customHeight="1"/>
    <row r="37" spans="8:14" ht="15.75" customHeight="1"/>
    <row r="38" spans="8:14" ht="15.75" customHeight="1">
      <c r="I38" s="163" t="s">
        <v>687</v>
      </c>
      <c r="L38" s="163" t="s">
        <v>688</v>
      </c>
      <c r="M38" s="163" t="s">
        <v>689</v>
      </c>
      <c r="N38" s="163" t="s">
        <v>690</v>
      </c>
    </row>
    <row r="39" spans="8:14" ht="15.75" customHeight="1"/>
    <row r="40" spans="8:14" ht="15.75" customHeight="1">
      <c r="H40" s="163" t="s">
        <v>691</v>
      </c>
      <c r="I40" s="163" t="s">
        <v>692</v>
      </c>
      <c r="L40" s="53" t="s">
        <v>693</v>
      </c>
      <c r="M40" s="163" t="s">
        <v>694</v>
      </c>
      <c r="N40" s="163" t="s">
        <v>695</v>
      </c>
    </row>
    <row r="41" spans="8:14" ht="15.75" customHeight="1">
      <c r="I41" s="163" t="s">
        <v>696</v>
      </c>
      <c r="L41" s="53" t="s">
        <v>697</v>
      </c>
      <c r="M41" s="163" t="s">
        <v>698</v>
      </c>
      <c r="N41" s="163" t="s">
        <v>699</v>
      </c>
    </row>
    <row r="42" spans="8:14" ht="15.75" customHeight="1">
      <c r="I42" s="163" t="s">
        <v>700</v>
      </c>
      <c r="L42" s="53" t="s">
        <v>701</v>
      </c>
      <c r="N42" s="163" t="s">
        <v>702</v>
      </c>
    </row>
    <row r="43" spans="8:14" ht="15.75" customHeight="1">
      <c r="I43" s="163" t="s">
        <v>703</v>
      </c>
      <c r="L43" s="53" t="s">
        <v>704</v>
      </c>
      <c r="N43" s="163" t="s">
        <v>705</v>
      </c>
    </row>
    <row r="44" spans="8:14" ht="15.75" customHeight="1">
      <c r="I44" s="163" t="s">
        <v>706</v>
      </c>
      <c r="N44" s="163" t="s">
        <v>707</v>
      </c>
    </row>
    <row r="45" spans="8:14" ht="15.75" customHeight="1">
      <c r="I45" s="163" t="s">
        <v>708</v>
      </c>
      <c r="N45" s="163" t="s">
        <v>709</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R127"/>
  <sheetViews>
    <sheetView showGridLines="0" tabSelected="1" topLeftCell="E1" zoomScale="70" zoomScaleNormal="70" workbookViewId="0">
      <selection activeCell="F44" sqref="F44:G44"/>
    </sheetView>
  </sheetViews>
  <sheetFormatPr defaultColWidth="10.7109375" defaultRowHeight="14.1"/>
  <cols>
    <col min="1" max="1" width="49.7109375" style="68" customWidth="1"/>
    <col min="2" max="2" width="47.7109375" style="68" customWidth="1"/>
    <col min="3" max="3" width="52.85546875" style="68" customWidth="1"/>
    <col min="4" max="4" width="88.85546875" style="68" customWidth="1"/>
    <col min="5" max="5" width="101.85546875" style="68" customWidth="1"/>
    <col min="6" max="6" width="118.28515625" style="68" customWidth="1"/>
    <col min="7" max="7" width="104.42578125" style="68" customWidth="1"/>
    <col min="8" max="8" width="80" style="68" customWidth="1"/>
    <col min="9" max="9" width="84.42578125" style="68" customWidth="1"/>
    <col min="10" max="13" width="35.7109375" style="68" customWidth="1"/>
    <col min="14" max="15" width="18.140625" style="68" customWidth="1"/>
    <col min="16" max="16" width="8.42578125" style="68" customWidth="1"/>
    <col min="17" max="17" width="18.42578125" style="68" bestFit="1" customWidth="1"/>
    <col min="18" max="18" width="2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0" customFormat="1" ht="32.25" customHeight="1" thickBot="1">
      <c r="A1" s="468"/>
      <c r="B1" s="445" t="s">
        <v>182</v>
      </c>
      <c r="C1" s="446"/>
      <c r="D1" s="446"/>
      <c r="E1" s="446"/>
      <c r="F1" s="446"/>
      <c r="G1" s="446"/>
      <c r="H1" s="446"/>
      <c r="I1" s="446"/>
      <c r="J1" s="446"/>
      <c r="K1" s="446"/>
      <c r="L1" s="447"/>
      <c r="M1" s="442" t="s">
        <v>183</v>
      </c>
      <c r="N1" s="443"/>
      <c r="O1" s="444"/>
    </row>
    <row r="2" spans="1:15" s="150" customFormat="1" ht="30.75" customHeight="1" thickBot="1">
      <c r="A2" s="469"/>
      <c r="B2" s="448" t="s">
        <v>184</v>
      </c>
      <c r="C2" s="449"/>
      <c r="D2" s="449"/>
      <c r="E2" s="449"/>
      <c r="F2" s="449"/>
      <c r="G2" s="449"/>
      <c r="H2" s="449"/>
      <c r="I2" s="449"/>
      <c r="J2" s="449"/>
      <c r="K2" s="449"/>
      <c r="L2" s="450"/>
      <c r="M2" s="442" t="s">
        <v>185</v>
      </c>
      <c r="N2" s="443"/>
      <c r="O2" s="444"/>
    </row>
    <row r="3" spans="1:15" s="150" customFormat="1" ht="24" customHeight="1" thickBot="1">
      <c r="A3" s="469"/>
      <c r="B3" s="448" t="s">
        <v>186</v>
      </c>
      <c r="C3" s="449"/>
      <c r="D3" s="449"/>
      <c r="E3" s="449"/>
      <c r="F3" s="449"/>
      <c r="G3" s="449"/>
      <c r="H3" s="449"/>
      <c r="I3" s="449"/>
      <c r="J3" s="449"/>
      <c r="K3" s="449"/>
      <c r="L3" s="450"/>
      <c r="M3" s="442" t="s">
        <v>187</v>
      </c>
      <c r="N3" s="443"/>
      <c r="O3" s="444"/>
    </row>
    <row r="4" spans="1:15" s="150" customFormat="1" ht="21.75" customHeight="1" thickBot="1">
      <c r="A4" s="470"/>
      <c r="B4" s="451" t="s">
        <v>188</v>
      </c>
      <c r="C4" s="452"/>
      <c r="D4" s="452"/>
      <c r="E4" s="452"/>
      <c r="F4" s="452"/>
      <c r="G4" s="452"/>
      <c r="H4" s="452"/>
      <c r="I4" s="452"/>
      <c r="J4" s="452"/>
      <c r="K4" s="452"/>
      <c r="L4" s="453"/>
      <c r="M4" s="442" t="s">
        <v>189</v>
      </c>
      <c r="N4" s="443"/>
      <c r="O4" s="444"/>
    </row>
    <row r="5" spans="1:15" s="150" customFormat="1" ht="21.75" customHeight="1" thickBot="1">
      <c r="A5" s="151"/>
      <c r="B5" s="152"/>
      <c r="C5" s="152"/>
      <c r="D5" s="152"/>
      <c r="E5" s="152"/>
      <c r="F5" s="152"/>
      <c r="G5" s="152"/>
      <c r="H5" s="152"/>
      <c r="I5" s="152"/>
      <c r="J5" s="152"/>
      <c r="K5" s="152"/>
      <c r="L5" s="152"/>
      <c r="M5" s="153"/>
      <c r="N5" s="153"/>
      <c r="O5" s="153"/>
    </row>
    <row r="6" spans="1:15" s="150" customFormat="1" ht="21.75" customHeight="1" thickBot="1">
      <c r="A6" s="472" t="s">
        <v>190</v>
      </c>
      <c r="B6" s="209" t="s">
        <v>191</v>
      </c>
      <c r="C6" s="305">
        <v>45688</v>
      </c>
      <c r="D6" s="209" t="s">
        <v>192</v>
      </c>
      <c r="E6" s="306">
        <v>45716</v>
      </c>
      <c r="F6" s="209" t="s">
        <v>193</v>
      </c>
      <c r="G6" s="305">
        <v>45747</v>
      </c>
      <c r="H6" s="209" t="s">
        <v>194</v>
      </c>
      <c r="I6" s="190"/>
      <c r="J6" s="456" t="s">
        <v>195</v>
      </c>
      <c r="K6" s="471"/>
      <c r="L6" s="208" t="s">
        <v>196</v>
      </c>
      <c r="M6" s="483"/>
      <c r="N6" s="483"/>
      <c r="O6" s="483"/>
    </row>
    <row r="7" spans="1:15" s="150" customFormat="1" ht="21.75" customHeight="1" thickBot="1">
      <c r="A7" s="472"/>
      <c r="B7" s="210" t="s">
        <v>197</v>
      </c>
      <c r="C7" s="191"/>
      <c r="D7" s="209" t="s">
        <v>198</v>
      </c>
      <c r="E7" s="192"/>
      <c r="F7" s="209" t="s">
        <v>199</v>
      </c>
      <c r="G7" s="192"/>
      <c r="H7" s="209" t="s">
        <v>200</v>
      </c>
      <c r="I7" s="190"/>
      <c r="J7" s="456"/>
      <c r="K7" s="471"/>
      <c r="L7" s="208" t="s">
        <v>201</v>
      </c>
      <c r="M7" s="483"/>
      <c r="N7" s="483"/>
      <c r="O7" s="483"/>
    </row>
    <row r="8" spans="1:15" s="150" customFormat="1" ht="21.75" customHeight="1" thickBot="1">
      <c r="A8" s="472"/>
      <c r="B8" s="209" t="s">
        <v>202</v>
      </c>
      <c r="C8" s="188"/>
      <c r="D8" s="209" t="s">
        <v>203</v>
      </c>
      <c r="E8" s="192"/>
      <c r="F8" s="209" t="s">
        <v>204</v>
      </c>
      <c r="G8" s="192"/>
      <c r="H8" s="209" t="s">
        <v>205</v>
      </c>
      <c r="I8" s="190"/>
      <c r="J8" s="456"/>
      <c r="K8" s="471"/>
      <c r="L8" s="208" t="s">
        <v>206</v>
      </c>
      <c r="M8" s="483" t="s">
        <v>207</v>
      </c>
      <c r="N8" s="483"/>
      <c r="O8" s="483"/>
    </row>
    <row r="9" spans="1:15" s="150" customFormat="1" ht="21.75" customHeight="1" thickBot="1">
      <c r="A9" s="151"/>
      <c r="B9" s="152"/>
      <c r="C9" s="152"/>
      <c r="D9" s="152"/>
      <c r="E9" s="152"/>
      <c r="F9" s="152"/>
      <c r="G9" s="152"/>
      <c r="H9" s="152"/>
      <c r="I9" s="152"/>
      <c r="J9" s="152"/>
      <c r="K9" s="152"/>
      <c r="L9" s="152"/>
      <c r="M9" s="153"/>
      <c r="N9" s="153"/>
      <c r="O9" s="153"/>
    </row>
    <row r="10" spans="1:15" s="150" customFormat="1" ht="21.75" customHeight="1" thickBot="1">
      <c r="A10" s="124" t="s">
        <v>208</v>
      </c>
      <c r="B10" s="478" t="s">
        <v>209</v>
      </c>
      <c r="C10" s="479"/>
      <c r="D10" s="479"/>
      <c r="E10" s="479"/>
      <c r="F10" s="479"/>
      <c r="G10" s="479"/>
      <c r="H10" s="479"/>
      <c r="I10" s="479"/>
      <c r="J10" s="479"/>
      <c r="K10" s="479"/>
      <c r="L10" s="479"/>
      <c r="M10" s="479"/>
      <c r="N10" s="479"/>
      <c r="O10" s="480"/>
    </row>
    <row r="11" spans="1:15" ht="15" customHeight="1" thickBot="1">
      <c r="A11" s="71"/>
      <c r="B11" s="72"/>
      <c r="C11" s="72"/>
      <c r="D11" s="74"/>
      <c r="E11" s="73"/>
      <c r="F11" s="73"/>
      <c r="G11" s="294"/>
      <c r="H11" s="294"/>
      <c r="I11" s="75"/>
      <c r="J11" s="75"/>
      <c r="K11" s="72"/>
      <c r="L11" s="72"/>
      <c r="M11" s="72"/>
      <c r="N11" s="72"/>
      <c r="O11" s="72"/>
    </row>
    <row r="12" spans="1:15" ht="15" customHeight="1">
      <c r="A12" s="475" t="s">
        <v>210</v>
      </c>
      <c r="B12" s="457" t="s">
        <v>211</v>
      </c>
      <c r="C12" s="458"/>
      <c r="D12" s="458"/>
      <c r="E12" s="458"/>
      <c r="F12" s="458"/>
      <c r="G12" s="458"/>
      <c r="H12" s="458"/>
      <c r="I12" s="458"/>
      <c r="J12" s="458"/>
      <c r="K12" s="458"/>
      <c r="L12" s="458"/>
      <c r="M12" s="458"/>
      <c r="N12" s="458"/>
      <c r="O12" s="459"/>
    </row>
    <row r="13" spans="1:15" ht="15" customHeight="1">
      <c r="A13" s="476"/>
      <c r="B13" s="460"/>
      <c r="C13" s="461"/>
      <c r="D13" s="461"/>
      <c r="E13" s="461"/>
      <c r="F13" s="461"/>
      <c r="G13" s="461"/>
      <c r="H13" s="461"/>
      <c r="I13" s="461"/>
      <c r="J13" s="461"/>
      <c r="K13" s="461"/>
      <c r="L13" s="461"/>
      <c r="M13" s="461"/>
      <c r="N13" s="461"/>
      <c r="O13" s="462"/>
    </row>
    <row r="14" spans="1:15" ht="15" customHeight="1" thickBot="1">
      <c r="A14" s="477"/>
      <c r="B14" s="463"/>
      <c r="C14" s="464"/>
      <c r="D14" s="464"/>
      <c r="E14" s="464"/>
      <c r="F14" s="464"/>
      <c r="G14" s="464"/>
      <c r="H14" s="464"/>
      <c r="I14" s="464"/>
      <c r="J14" s="464"/>
      <c r="K14" s="464"/>
      <c r="L14" s="464"/>
      <c r="M14" s="464"/>
      <c r="N14" s="464"/>
      <c r="O14" s="465"/>
    </row>
    <row r="15" spans="1:15" ht="9" customHeight="1" thickBot="1">
      <c r="A15" s="79"/>
      <c r="B15" s="149"/>
      <c r="C15" s="80"/>
      <c r="D15" s="80"/>
      <c r="E15" s="80"/>
      <c r="F15" s="80"/>
      <c r="G15" s="81"/>
      <c r="H15" s="81"/>
      <c r="I15" s="81"/>
      <c r="J15" s="81"/>
      <c r="K15" s="81"/>
      <c r="L15" s="82"/>
      <c r="M15" s="82"/>
      <c r="N15" s="82"/>
      <c r="O15" s="82"/>
    </row>
    <row r="16" spans="1:15" s="83" customFormat="1" ht="37.5" customHeight="1" thickBot="1">
      <c r="A16" s="124" t="s">
        <v>212</v>
      </c>
      <c r="B16" s="466" t="s">
        <v>213</v>
      </c>
      <c r="C16" s="466"/>
      <c r="D16" s="466"/>
      <c r="E16" s="466"/>
      <c r="F16" s="466"/>
      <c r="G16" s="472" t="s">
        <v>214</v>
      </c>
      <c r="H16" s="472"/>
      <c r="I16" s="467" t="s">
        <v>215</v>
      </c>
      <c r="J16" s="467"/>
      <c r="K16" s="467"/>
      <c r="L16" s="467"/>
      <c r="M16" s="467"/>
      <c r="N16" s="467"/>
      <c r="O16" s="467"/>
    </row>
    <row r="17" spans="1:18" ht="9" customHeight="1" thickBot="1">
      <c r="A17" s="79"/>
      <c r="B17" s="81"/>
      <c r="C17" s="80"/>
      <c r="D17" s="80"/>
      <c r="E17" s="80"/>
      <c r="F17" s="80"/>
      <c r="G17" s="81"/>
      <c r="H17" s="81"/>
      <c r="I17" s="81"/>
      <c r="J17" s="81"/>
      <c r="K17" s="81"/>
      <c r="L17" s="82"/>
      <c r="M17" s="82"/>
      <c r="N17" s="82"/>
      <c r="O17" s="82"/>
    </row>
    <row r="18" spans="1:18" ht="56.25" customHeight="1" thickBot="1">
      <c r="A18" s="124" t="s">
        <v>216</v>
      </c>
      <c r="B18" s="466" t="s">
        <v>217</v>
      </c>
      <c r="C18" s="466"/>
      <c r="D18" s="466"/>
      <c r="E18" s="466"/>
      <c r="F18" s="124" t="s">
        <v>218</v>
      </c>
      <c r="G18" s="473" t="s">
        <v>219</v>
      </c>
      <c r="H18" s="473"/>
      <c r="I18" s="473"/>
      <c r="J18" s="124" t="s">
        <v>220</v>
      </c>
      <c r="K18" s="466" t="s">
        <v>221</v>
      </c>
      <c r="L18" s="466"/>
      <c r="M18" s="466"/>
      <c r="N18" s="466"/>
      <c r="O18" s="466"/>
    </row>
    <row r="19" spans="1:18" ht="9" customHeight="1">
      <c r="A19" s="70"/>
      <c r="B19" s="69"/>
      <c r="C19" s="474"/>
      <c r="D19" s="474"/>
      <c r="E19" s="474"/>
      <c r="F19" s="474"/>
      <c r="G19" s="474"/>
      <c r="H19" s="474"/>
      <c r="I19" s="474"/>
      <c r="J19" s="474"/>
      <c r="K19" s="474"/>
      <c r="L19" s="474"/>
      <c r="M19" s="474"/>
      <c r="N19" s="474"/>
      <c r="O19" s="474"/>
    </row>
    <row r="20" spans="1:18">
      <c r="E20" s="312"/>
    </row>
    <row r="21" spans="1:18" ht="16.5" customHeight="1" thickBot="1">
      <c r="A21" s="147"/>
      <c r="B21" s="148"/>
      <c r="C21" s="148"/>
      <c r="D21" s="148"/>
      <c r="E21" s="313"/>
      <c r="F21" s="148"/>
      <c r="G21" s="148"/>
      <c r="H21" s="148"/>
      <c r="I21" s="148"/>
      <c r="J21" s="148"/>
      <c r="K21" s="148"/>
      <c r="L21" s="148"/>
      <c r="M21" s="148"/>
      <c r="N21" s="148"/>
      <c r="O21" s="148"/>
    </row>
    <row r="22" spans="1:18" ht="32.1" customHeight="1" thickBot="1">
      <c r="A22" s="454" t="s">
        <v>222</v>
      </c>
      <c r="B22" s="455"/>
      <c r="C22" s="455"/>
      <c r="D22" s="455"/>
      <c r="E22" s="455"/>
      <c r="F22" s="455"/>
      <c r="G22" s="455"/>
      <c r="H22" s="455"/>
      <c r="I22" s="455"/>
      <c r="J22" s="455"/>
      <c r="K22" s="455"/>
      <c r="L22" s="455"/>
      <c r="M22" s="455"/>
      <c r="N22" s="455"/>
      <c r="O22" s="456"/>
    </row>
    <row r="23" spans="1:18" ht="32.1" customHeight="1" thickBot="1">
      <c r="A23" s="454" t="s">
        <v>223</v>
      </c>
      <c r="B23" s="455"/>
      <c r="C23" s="455"/>
      <c r="D23" s="455"/>
      <c r="E23" s="455"/>
      <c r="F23" s="455"/>
      <c r="G23" s="455"/>
      <c r="H23" s="455"/>
      <c r="I23" s="455"/>
      <c r="J23" s="455"/>
      <c r="K23" s="455"/>
      <c r="L23" s="455"/>
      <c r="M23" s="455"/>
      <c r="N23" s="455"/>
      <c r="O23" s="456"/>
    </row>
    <row r="24" spans="1:18" ht="32.1" customHeight="1" thickBot="1">
      <c r="A24" s="92"/>
      <c r="B24" s="84" t="s">
        <v>191</v>
      </c>
      <c r="C24" s="84" t="s">
        <v>192</v>
      </c>
      <c r="D24" s="84" t="s">
        <v>193</v>
      </c>
      <c r="E24" s="84" t="s">
        <v>194</v>
      </c>
      <c r="F24" s="84" t="s">
        <v>197</v>
      </c>
      <c r="G24" s="84" t="s">
        <v>198</v>
      </c>
      <c r="H24" s="84" t="s">
        <v>199</v>
      </c>
      <c r="I24" s="84" t="s">
        <v>200</v>
      </c>
      <c r="J24" s="84" t="s">
        <v>202</v>
      </c>
      <c r="K24" s="84" t="s">
        <v>203</v>
      </c>
      <c r="L24" s="84" t="s">
        <v>204</v>
      </c>
      <c r="M24" s="84" t="s">
        <v>205</v>
      </c>
      <c r="N24" s="85" t="s">
        <v>224</v>
      </c>
      <c r="O24" s="85" t="s">
        <v>225</v>
      </c>
    </row>
    <row r="25" spans="1:18" ht="32.1" customHeight="1">
      <c r="A25" s="86" t="s">
        <v>226</v>
      </c>
      <c r="B25" s="236">
        <v>551182000</v>
      </c>
      <c r="C25" s="237"/>
      <c r="D25" s="236">
        <v>500000</v>
      </c>
      <c r="E25" s="236">
        <v>60057000</v>
      </c>
      <c r="F25" s="236">
        <v>53733000</v>
      </c>
      <c r="G25" s="237"/>
      <c r="H25" s="238"/>
      <c r="I25" s="238"/>
      <c r="J25" s="238"/>
      <c r="K25" s="238"/>
      <c r="L25" s="238"/>
      <c r="M25" s="238"/>
      <c r="N25" s="239">
        <f>SUM(B25:M25)</f>
        <v>665472000</v>
      </c>
      <c r="O25" s="240"/>
      <c r="R25" s="312"/>
    </row>
    <row r="26" spans="1:18" ht="32.1" customHeight="1">
      <c r="A26" s="86" t="s">
        <v>227</v>
      </c>
      <c r="B26" s="236">
        <v>144275000</v>
      </c>
      <c r="C26" s="236">
        <f>276875000-B26</f>
        <v>132600000</v>
      </c>
      <c r="D26" s="236">
        <f>424212500-B26-C26</f>
        <v>147337500</v>
      </c>
      <c r="E26" s="237"/>
      <c r="F26" s="237"/>
      <c r="G26" s="237"/>
      <c r="H26" s="237"/>
      <c r="I26" s="237"/>
      <c r="J26" s="237"/>
      <c r="K26" s="237"/>
      <c r="L26" s="237"/>
      <c r="M26" s="237"/>
      <c r="N26" s="236">
        <f>SUM(B26:M26)</f>
        <v>424212500</v>
      </c>
      <c r="O26" s="241">
        <f>N26/N25</f>
        <v>0.63746108025581838</v>
      </c>
      <c r="Q26" s="312"/>
    </row>
    <row r="27" spans="1:18" ht="32.1" customHeight="1">
      <c r="A27" s="86" t="s">
        <v>228</v>
      </c>
      <c r="B27" s="237"/>
      <c r="C27" s="236">
        <f>1200600</f>
        <v>1200600</v>
      </c>
      <c r="D27" s="236">
        <f>24333433-B27-C27</f>
        <v>23132833</v>
      </c>
      <c r="E27" s="237"/>
      <c r="F27" s="237"/>
      <c r="G27" s="237"/>
      <c r="H27" s="237"/>
      <c r="I27" s="237"/>
      <c r="J27" s="237"/>
      <c r="K27" s="237"/>
      <c r="L27" s="237"/>
      <c r="M27" s="237"/>
      <c r="N27" s="236">
        <f>SUM(B27:M27)</f>
        <v>24333433</v>
      </c>
      <c r="O27" s="242"/>
    </row>
    <row r="28" spans="1:18" ht="32.1" customHeight="1">
      <c r="A28" s="86" t="s">
        <v>229</v>
      </c>
      <c r="B28" s="237"/>
      <c r="C28" s="236">
        <v>51787841</v>
      </c>
      <c r="D28" s="236">
        <v>750000</v>
      </c>
      <c r="E28" s="237"/>
      <c r="F28" s="237"/>
      <c r="G28" s="237"/>
      <c r="H28" s="237"/>
      <c r="I28" s="237"/>
      <c r="J28" s="237"/>
      <c r="K28" s="237"/>
      <c r="L28" s="237"/>
      <c r="M28" s="237"/>
      <c r="N28" s="236">
        <f>SUM(B28:M28)</f>
        <v>52537841</v>
      </c>
      <c r="O28" s="242"/>
    </row>
    <row r="29" spans="1:18" ht="32.1" customHeight="1">
      <c r="A29" s="86" t="s">
        <v>230</v>
      </c>
      <c r="B29" s="237"/>
      <c r="C29" s="237"/>
      <c r="D29" s="237"/>
      <c r="E29" s="237"/>
      <c r="F29" s="237"/>
      <c r="G29" s="237"/>
      <c r="H29" s="237"/>
      <c r="I29" s="237"/>
      <c r="J29" s="237"/>
      <c r="K29" s="237"/>
      <c r="L29" s="237"/>
      <c r="M29" s="237"/>
      <c r="N29" s="237"/>
      <c r="O29" s="242"/>
    </row>
    <row r="30" spans="1:18" ht="32.1" customHeight="1" thickBot="1">
      <c r="A30" s="89" t="s">
        <v>231</v>
      </c>
      <c r="B30" s="243">
        <v>21146913</v>
      </c>
      <c r="C30" s="243">
        <f>22365595-B30</f>
        <v>1218682</v>
      </c>
      <c r="D30" s="243">
        <f>22365595-B30-C30</f>
        <v>0</v>
      </c>
      <c r="E30" s="244"/>
      <c r="F30" s="244"/>
      <c r="G30" s="244"/>
      <c r="H30" s="244"/>
      <c r="I30" s="244"/>
      <c r="J30" s="244"/>
      <c r="K30" s="244"/>
      <c r="L30" s="244"/>
      <c r="M30" s="244"/>
      <c r="N30" s="243">
        <f>SUM(B30:M30)</f>
        <v>22365595</v>
      </c>
      <c r="O30" s="321">
        <f>N30/N28</f>
        <v>0.42570449364297253</v>
      </c>
    </row>
    <row r="31" spans="1:18" s="91" customFormat="1" ht="16.5" customHeight="1"/>
    <row r="32" spans="1:18" s="91" customFormat="1" ht="17.25" customHeight="1"/>
    <row r="33" spans="1:11" ht="5.25" customHeight="1" thickBot="1"/>
    <row r="34" spans="1:11" ht="48" customHeight="1" thickBot="1">
      <c r="A34" s="426" t="s">
        <v>232</v>
      </c>
      <c r="B34" s="427"/>
      <c r="C34" s="427"/>
      <c r="D34" s="427"/>
      <c r="E34" s="427"/>
      <c r="F34" s="427"/>
      <c r="G34" s="427"/>
      <c r="H34" s="427"/>
      <c r="I34" s="428"/>
      <c r="J34" s="96"/>
    </row>
    <row r="35" spans="1:11" ht="50.25" customHeight="1" thickBot="1">
      <c r="A35" s="107" t="s">
        <v>233</v>
      </c>
      <c r="B35" s="429" t="str">
        <f>+B12</f>
        <v>Implementar 3 estrategias que contribuyan al reconocimiento y garantía de los  derechos de las mujeres en sus diferencias y diversidad</v>
      </c>
      <c r="C35" s="430"/>
      <c r="D35" s="430"/>
      <c r="E35" s="430"/>
      <c r="F35" s="430"/>
      <c r="G35" s="430"/>
      <c r="H35" s="430"/>
      <c r="I35" s="431"/>
      <c r="J35" s="94"/>
    </row>
    <row r="36" spans="1:11" ht="18.75" customHeight="1" thickBot="1">
      <c r="A36" s="420" t="s">
        <v>234</v>
      </c>
      <c r="B36" s="158">
        <v>2024</v>
      </c>
      <c r="C36" s="158">
        <v>2025</v>
      </c>
      <c r="D36" s="158">
        <v>2026</v>
      </c>
      <c r="E36" s="158">
        <v>2027</v>
      </c>
      <c r="F36" s="158" t="s">
        <v>235</v>
      </c>
      <c r="G36" s="437" t="s">
        <v>236</v>
      </c>
      <c r="H36" s="437" t="s">
        <v>23</v>
      </c>
      <c r="I36" s="437"/>
      <c r="J36" s="94"/>
      <c r="K36" s="231"/>
    </row>
    <row r="37" spans="1:11" ht="50.25" customHeight="1" thickBot="1">
      <c r="A37" s="421"/>
      <c r="B37" s="232">
        <v>3</v>
      </c>
      <c r="C37" s="232">
        <v>3</v>
      </c>
      <c r="D37" s="232">
        <v>3</v>
      </c>
      <c r="E37" s="232">
        <v>3</v>
      </c>
      <c r="F37" s="233">
        <v>3</v>
      </c>
      <c r="G37" s="437"/>
      <c r="H37" s="437"/>
      <c r="I37" s="437"/>
      <c r="J37" s="94"/>
    </row>
    <row r="38" spans="1:11" ht="52.5" customHeight="1" thickBot="1">
      <c r="A38" s="108" t="s">
        <v>237</v>
      </c>
      <c r="B38" s="432">
        <v>0.3</v>
      </c>
      <c r="C38" s="433"/>
      <c r="D38" s="434" t="s">
        <v>238</v>
      </c>
      <c r="E38" s="435"/>
      <c r="F38" s="435"/>
      <c r="G38" s="435"/>
      <c r="H38" s="435"/>
      <c r="I38" s="436"/>
    </row>
    <row r="39" spans="1:11" s="95" customFormat="1" ht="48" customHeight="1" thickBot="1">
      <c r="A39" s="420" t="s">
        <v>239</v>
      </c>
      <c r="B39" s="108" t="s">
        <v>240</v>
      </c>
      <c r="C39" s="107" t="s">
        <v>241</v>
      </c>
      <c r="D39" s="404" t="s">
        <v>242</v>
      </c>
      <c r="E39" s="405"/>
      <c r="F39" s="404" t="s">
        <v>243</v>
      </c>
      <c r="G39" s="405"/>
      <c r="H39" s="109" t="s">
        <v>244</v>
      </c>
      <c r="I39" s="111" t="s">
        <v>245</v>
      </c>
    </row>
    <row r="40" spans="1:11" ht="246" customHeight="1" thickBot="1">
      <c r="A40" s="421"/>
      <c r="B40" s="100">
        <v>3</v>
      </c>
      <c r="C40" s="101">
        <v>3</v>
      </c>
      <c r="D40" s="422" t="s">
        <v>246</v>
      </c>
      <c r="E40" s="423"/>
      <c r="F40" s="422" t="s">
        <v>247</v>
      </c>
      <c r="G40" s="423"/>
      <c r="H40" s="307" t="s">
        <v>248</v>
      </c>
      <c r="I40" s="98" t="s">
        <v>249</v>
      </c>
    </row>
    <row r="41" spans="1:11" s="95" customFormat="1" ht="54" customHeight="1" thickBot="1">
      <c r="A41" s="420" t="s">
        <v>250</v>
      </c>
      <c r="B41" s="110" t="s">
        <v>240</v>
      </c>
      <c r="C41" s="109" t="s">
        <v>241</v>
      </c>
      <c r="D41" s="404" t="s">
        <v>242</v>
      </c>
      <c r="E41" s="405"/>
      <c r="F41" s="404" t="s">
        <v>243</v>
      </c>
      <c r="G41" s="405"/>
      <c r="H41" s="109" t="s">
        <v>244</v>
      </c>
      <c r="I41" s="111" t="s">
        <v>245</v>
      </c>
    </row>
    <row r="42" spans="1:11" ht="407.1" customHeight="1" thickBot="1">
      <c r="A42" s="421"/>
      <c r="B42" s="100">
        <v>3</v>
      </c>
      <c r="C42" s="101">
        <v>3</v>
      </c>
      <c r="D42" s="422" t="s">
        <v>251</v>
      </c>
      <c r="E42" s="423"/>
      <c r="F42" s="422" t="s">
        <v>252</v>
      </c>
      <c r="G42" s="423"/>
      <c r="H42" s="307" t="s">
        <v>253</v>
      </c>
      <c r="I42" s="98" t="s">
        <v>254</v>
      </c>
    </row>
    <row r="43" spans="1:11" s="95" customFormat="1" ht="35.1" customHeight="1" thickBot="1">
      <c r="A43" s="420" t="s">
        <v>255</v>
      </c>
      <c r="B43" s="110" t="s">
        <v>240</v>
      </c>
      <c r="C43" s="109" t="s">
        <v>241</v>
      </c>
      <c r="D43" s="404" t="s">
        <v>242</v>
      </c>
      <c r="E43" s="405"/>
      <c r="F43" s="404" t="s">
        <v>243</v>
      </c>
      <c r="G43" s="405"/>
      <c r="H43" s="109" t="s">
        <v>244</v>
      </c>
      <c r="I43" s="111" t="s">
        <v>245</v>
      </c>
    </row>
    <row r="44" spans="1:11" ht="409.35" customHeight="1" thickBot="1">
      <c r="A44" s="421"/>
      <c r="B44" s="100">
        <v>3</v>
      </c>
      <c r="C44" s="101">
        <v>3</v>
      </c>
      <c r="D44" s="422" t="s">
        <v>256</v>
      </c>
      <c r="E44" s="423"/>
      <c r="F44" s="422" t="s">
        <v>257</v>
      </c>
      <c r="G44" s="423"/>
      <c r="H44" s="97" t="s">
        <v>258</v>
      </c>
      <c r="I44" s="98" t="s">
        <v>249</v>
      </c>
    </row>
    <row r="45" spans="1:11" s="95" customFormat="1" ht="35.1" customHeight="1" thickBot="1">
      <c r="A45" s="420" t="s">
        <v>259</v>
      </c>
      <c r="B45" s="110" t="s">
        <v>240</v>
      </c>
      <c r="C45" s="110" t="s">
        <v>241</v>
      </c>
      <c r="D45" s="404" t="s">
        <v>242</v>
      </c>
      <c r="E45" s="405"/>
      <c r="F45" s="404" t="s">
        <v>243</v>
      </c>
      <c r="G45" s="405"/>
      <c r="H45" s="109" t="s">
        <v>244</v>
      </c>
      <c r="I45" s="109" t="s">
        <v>245</v>
      </c>
    </row>
    <row r="46" spans="1:11" ht="120.75" customHeight="1" thickBot="1">
      <c r="A46" s="421"/>
      <c r="B46" s="100">
        <v>3</v>
      </c>
      <c r="C46" s="101"/>
      <c r="D46" s="424"/>
      <c r="E46" s="425"/>
      <c r="F46" s="424"/>
      <c r="G46" s="425"/>
      <c r="H46" s="119"/>
      <c r="I46" s="120"/>
    </row>
    <row r="47" spans="1:11" s="95" customFormat="1" ht="35.1" customHeight="1" thickBot="1">
      <c r="A47" s="420" t="s">
        <v>260</v>
      </c>
      <c r="B47" s="110" t="s">
        <v>240</v>
      </c>
      <c r="C47" s="109" t="s">
        <v>241</v>
      </c>
      <c r="D47" s="404" t="s">
        <v>242</v>
      </c>
      <c r="E47" s="405"/>
      <c r="F47" s="404" t="s">
        <v>243</v>
      </c>
      <c r="G47" s="405"/>
      <c r="H47" s="109" t="s">
        <v>244</v>
      </c>
      <c r="I47" s="111" t="s">
        <v>245</v>
      </c>
    </row>
    <row r="48" spans="1:11" ht="120.75" customHeight="1" thickBot="1">
      <c r="A48" s="421"/>
      <c r="B48" s="100">
        <v>3</v>
      </c>
      <c r="C48" s="101"/>
      <c r="D48" s="406"/>
      <c r="E48" s="408"/>
      <c r="F48" s="406"/>
      <c r="G48" s="408"/>
      <c r="H48" s="97"/>
      <c r="I48" s="99"/>
    </row>
    <row r="49" spans="1:9" s="95" customFormat="1" ht="35.1" customHeight="1" thickBot="1">
      <c r="A49" s="420" t="s">
        <v>261</v>
      </c>
      <c r="B49" s="110" t="s">
        <v>240</v>
      </c>
      <c r="C49" s="109" t="s">
        <v>241</v>
      </c>
      <c r="D49" s="404" t="s">
        <v>242</v>
      </c>
      <c r="E49" s="405"/>
      <c r="F49" s="404" t="s">
        <v>243</v>
      </c>
      <c r="G49" s="405"/>
      <c r="H49" s="109" t="s">
        <v>244</v>
      </c>
      <c r="I49" s="111" t="s">
        <v>245</v>
      </c>
    </row>
    <row r="50" spans="1:9" ht="120.75" customHeight="1" thickBot="1">
      <c r="A50" s="421"/>
      <c r="B50" s="102">
        <v>3</v>
      </c>
      <c r="C50" s="103"/>
      <c r="D50" s="406"/>
      <c r="E50" s="408"/>
      <c r="F50" s="406"/>
      <c r="G50" s="408"/>
      <c r="H50" s="97"/>
      <c r="I50" s="99"/>
    </row>
    <row r="51" spans="1:9" ht="35.1" customHeight="1" thickBot="1">
      <c r="A51" s="420" t="s">
        <v>262</v>
      </c>
      <c r="B51" s="108" t="s">
        <v>240</v>
      </c>
      <c r="C51" s="107" t="s">
        <v>241</v>
      </c>
      <c r="D51" s="404" t="s">
        <v>242</v>
      </c>
      <c r="E51" s="405"/>
      <c r="F51" s="404" t="s">
        <v>243</v>
      </c>
      <c r="G51" s="405"/>
      <c r="H51" s="109" t="s">
        <v>244</v>
      </c>
      <c r="I51" s="111" t="s">
        <v>245</v>
      </c>
    </row>
    <row r="52" spans="1:9" ht="120.75" customHeight="1" thickBot="1">
      <c r="A52" s="421"/>
      <c r="B52" s="102">
        <v>3</v>
      </c>
      <c r="C52" s="103"/>
      <c r="D52" s="406"/>
      <c r="E52" s="407"/>
      <c r="F52" s="406"/>
      <c r="G52" s="408"/>
      <c r="H52" s="97"/>
      <c r="I52" s="99"/>
    </row>
    <row r="53" spans="1:9" ht="35.1" customHeight="1" thickBot="1">
      <c r="A53" s="420" t="s">
        <v>263</v>
      </c>
      <c r="B53" s="108" t="s">
        <v>240</v>
      </c>
      <c r="C53" s="107" t="s">
        <v>241</v>
      </c>
      <c r="D53" s="404" t="s">
        <v>242</v>
      </c>
      <c r="E53" s="405"/>
      <c r="F53" s="404" t="s">
        <v>243</v>
      </c>
      <c r="G53" s="405"/>
      <c r="H53" s="109" t="s">
        <v>244</v>
      </c>
      <c r="I53" s="111" t="s">
        <v>245</v>
      </c>
    </row>
    <row r="54" spans="1:9" ht="120.75" customHeight="1" thickBot="1">
      <c r="A54" s="421"/>
      <c r="B54" s="102">
        <v>3</v>
      </c>
      <c r="C54" s="103"/>
      <c r="D54" s="406"/>
      <c r="E54" s="407"/>
      <c r="F54" s="406"/>
      <c r="G54" s="408"/>
      <c r="H54" s="121"/>
      <c r="I54" s="99"/>
    </row>
    <row r="55" spans="1:9" ht="35.1" customHeight="1" thickBot="1">
      <c r="A55" s="420" t="s">
        <v>264</v>
      </c>
      <c r="B55" s="108" t="s">
        <v>240</v>
      </c>
      <c r="C55" s="107" t="s">
        <v>241</v>
      </c>
      <c r="D55" s="404" t="s">
        <v>242</v>
      </c>
      <c r="E55" s="405"/>
      <c r="F55" s="404" t="s">
        <v>243</v>
      </c>
      <c r="G55" s="405"/>
      <c r="H55" s="109" t="s">
        <v>244</v>
      </c>
      <c r="I55" s="111" t="s">
        <v>245</v>
      </c>
    </row>
    <row r="56" spans="1:9" ht="120.75" customHeight="1" thickBot="1">
      <c r="A56" s="421"/>
      <c r="B56" s="102">
        <v>3</v>
      </c>
      <c r="C56" s="103"/>
      <c r="D56" s="406"/>
      <c r="E56" s="408"/>
      <c r="F56" s="406"/>
      <c r="G56" s="408"/>
      <c r="H56" s="97"/>
      <c r="I56" s="97"/>
    </row>
    <row r="57" spans="1:9" ht="35.1" customHeight="1" thickBot="1">
      <c r="A57" s="420" t="s">
        <v>265</v>
      </c>
      <c r="B57" s="108" t="s">
        <v>240</v>
      </c>
      <c r="C57" s="107" t="s">
        <v>241</v>
      </c>
      <c r="D57" s="404" t="s">
        <v>242</v>
      </c>
      <c r="E57" s="405"/>
      <c r="F57" s="404" t="s">
        <v>243</v>
      </c>
      <c r="G57" s="405"/>
      <c r="H57" s="109" t="s">
        <v>244</v>
      </c>
      <c r="I57" s="111" t="s">
        <v>245</v>
      </c>
    </row>
    <row r="58" spans="1:9" ht="120.75" customHeight="1" thickBot="1">
      <c r="A58" s="421"/>
      <c r="B58" s="102">
        <v>3</v>
      </c>
      <c r="C58" s="103"/>
      <c r="D58" s="406"/>
      <c r="E58" s="408"/>
      <c r="F58" s="406"/>
      <c r="G58" s="408"/>
      <c r="H58" s="97"/>
      <c r="I58" s="99"/>
    </row>
    <row r="59" spans="1:9" ht="35.1" customHeight="1" thickBot="1">
      <c r="A59" s="420" t="s">
        <v>266</v>
      </c>
      <c r="B59" s="108" t="s">
        <v>240</v>
      </c>
      <c r="C59" s="107" t="s">
        <v>241</v>
      </c>
      <c r="D59" s="404" t="s">
        <v>242</v>
      </c>
      <c r="E59" s="405"/>
      <c r="F59" s="404" t="s">
        <v>243</v>
      </c>
      <c r="G59" s="405"/>
      <c r="H59" s="109" t="s">
        <v>244</v>
      </c>
      <c r="I59" s="111" t="s">
        <v>245</v>
      </c>
    </row>
    <row r="60" spans="1:9" ht="120.75" customHeight="1" thickBot="1">
      <c r="A60" s="421"/>
      <c r="B60" s="102">
        <v>3</v>
      </c>
      <c r="C60" s="103"/>
      <c r="D60" s="406"/>
      <c r="E60" s="408"/>
      <c r="F60" s="407"/>
      <c r="G60" s="407"/>
      <c r="H60" s="97"/>
      <c r="I60" s="97"/>
    </row>
    <row r="61" spans="1:9" ht="35.1" customHeight="1" thickBot="1">
      <c r="A61" s="420" t="s">
        <v>267</v>
      </c>
      <c r="B61" s="108" t="s">
        <v>240</v>
      </c>
      <c r="C61" s="107" t="s">
        <v>241</v>
      </c>
      <c r="D61" s="404" t="s">
        <v>242</v>
      </c>
      <c r="E61" s="405"/>
      <c r="F61" s="404" t="s">
        <v>243</v>
      </c>
      <c r="G61" s="405"/>
      <c r="H61" s="109" t="s">
        <v>244</v>
      </c>
      <c r="I61" s="111" t="s">
        <v>245</v>
      </c>
    </row>
    <row r="62" spans="1:9" ht="120.75" customHeight="1" thickBot="1">
      <c r="A62" s="421"/>
      <c r="B62" s="102">
        <v>3</v>
      </c>
      <c r="C62" s="103"/>
      <c r="D62" s="406"/>
      <c r="E62" s="408"/>
      <c r="F62" s="406"/>
      <c r="G62" s="408"/>
      <c r="H62" s="97"/>
      <c r="I62" s="97"/>
    </row>
    <row r="65" spans="1:9" s="94" customFormat="1" ht="30" customHeight="1">
      <c r="A65" s="68"/>
      <c r="B65" s="68"/>
      <c r="C65" s="68"/>
      <c r="D65" s="68"/>
      <c r="E65" s="68"/>
      <c r="F65" s="68"/>
      <c r="G65" s="68"/>
      <c r="H65" s="68"/>
      <c r="I65" s="68"/>
    </row>
    <row r="66" spans="1:9" ht="34.5" customHeight="1">
      <c r="A66" s="484" t="s">
        <v>268</v>
      </c>
      <c r="B66" s="484"/>
      <c r="C66" s="484"/>
      <c r="D66" s="484"/>
      <c r="E66" s="484"/>
      <c r="F66" s="484"/>
      <c r="G66" s="484"/>
      <c r="H66" s="484"/>
      <c r="I66" s="484"/>
    </row>
    <row r="67" spans="1:9" s="234" customFormat="1" ht="186" customHeight="1">
      <c r="A67" s="112" t="s">
        <v>269</v>
      </c>
      <c r="B67" s="417" t="s">
        <v>270</v>
      </c>
      <c r="C67" s="418"/>
      <c r="D67" s="417" t="s">
        <v>271</v>
      </c>
      <c r="E67" s="418"/>
      <c r="F67" s="417" t="s">
        <v>272</v>
      </c>
      <c r="G67" s="418"/>
      <c r="H67" s="417"/>
      <c r="I67" s="418"/>
    </row>
    <row r="68" spans="1:9" ht="40.5" customHeight="1">
      <c r="A68" s="112" t="s">
        <v>273</v>
      </c>
      <c r="B68" s="486">
        <v>0.05</v>
      </c>
      <c r="C68" s="487"/>
      <c r="D68" s="486">
        <v>0.15</v>
      </c>
      <c r="E68" s="487"/>
      <c r="F68" s="486">
        <v>0.1</v>
      </c>
      <c r="G68" s="487"/>
      <c r="H68" s="488"/>
      <c r="I68" s="487"/>
    </row>
    <row r="69" spans="1:9" ht="30" customHeight="1">
      <c r="A69" s="481" t="s">
        <v>191</v>
      </c>
      <c r="B69" s="164" t="s">
        <v>99</v>
      </c>
      <c r="C69" s="164" t="s">
        <v>241</v>
      </c>
      <c r="D69" s="164" t="s">
        <v>99</v>
      </c>
      <c r="E69" s="164" t="s">
        <v>241</v>
      </c>
      <c r="F69" s="164" t="s">
        <v>99</v>
      </c>
      <c r="G69" s="164" t="s">
        <v>241</v>
      </c>
      <c r="H69" s="164" t="s">
        <v>99</v>
      </c>
      <c r="I69" s="164" t="s">
        <v>241</v>
      </c>
    </row>
    <row r="70" spans="1:9" ht="30" customHeight="1">
      <c r="A70" s="482"/>
      <c r="B70" s="114">
        <v>0.02</v>
      </c>
      <c r="C70" s="115">
        <v>0.02</v>
      </c>
      <c r="D70" s="114">
        <v>0.02</v>
      </c>
      <c r="E70" s="115">
        <v>0.02</v>
      </c>
      <c r="F70" s="114">
        <v>0.02</v>
      </c>
      <c r="G70" s="115">
        <v>0.02</v>
      </c>
      <c r="H70" s="122"/>
      <c r="I70" s="115"/>
    </row>
    <row r="71" spans="1:9" ht="122.1" customHeight="1">
      <c r="A71" s="112" t="s">
        <v>274</v>
      </c>
      <c r="B71" s="411" t="s">
        <v>275</v>
      </c>
      <c r="C71" s="412"/>
      <c r="D71" s="411" t="s">
        <v>276</v>
      </c>
      <c r="E71" s="412"/>
      <c r="F71" s="411" t="s">
        <v>277</v>
      </c>
      <c r="G71" s="412"/>
      <c r="H71" s="402"/>
      <c r="I71" s="485"/>
    </row>
    <row r="72" spans="1:9" ht="80.25" customHeight="1">
      <c r="A72" s="112" t="s">
        <v>278</v>
      </c>
      <c r="B72" s="409" t="s">
        <v>279</v>
      </c>
      <c r="C72" s="410"/>
      <c r="D72" s="409" t="s">
        <v>280</v>
      </c>
      <c r="E72" s="410"/>
      <c r="F72" s="409" t="s">
        <v>281</v>
      </c>
      <c r="G72" s="399"/>
      <c r="H72" s="398"/>
      <c r="I72" s="399"/>
    </row>
    <row r="73" spans="1:9" ht="30.75" customHeight="1">
      <c r="A73" s="481" t="s">
        <v>192</v>
      </c>
      <c r="B73" s="164" t="s">
        <v>99</v>
      </c>
      <c r="C73" s="164" t="s">
        <v>241</v>
      </c>
      <c r="D73" s="164" t="s">
        <v>99</v>
      </c>
      <c r="E73" s="164" t="s">
        <v>241</v>
      </c>
      <c r="F73" s="164" t="s">
        <v>99</v>
      </c>
      <c r="G73" s="164" t="s">
        <v>241</v>
      </c>
      <c r="H73" s="164" t="s">
        <v>99</v>
      </c>
      <c r="I73" s="164" t="s">
        <v>241</v>
      </c>
    </row>
    <row r="74" spans="1:9" ht="30.75" customHeight="1">
      <c r="A74" s="482"/>
      <c r="B74" s="114">
        <v>0.02</v>
      </c>
      <c r="C74" s="115">
        <v>0.02</v>
      </c>
      <c r="D74" s="114">
        <v>0.02</v>
      </c>
      <c r="E74" s="115">
        <v>0.02</v>
      </c>
      <c r="F74" s="114">
        <v>0.02</v>
      </c>
      <c r="G74" s="116">
        <v>0.02</v>
      </c>
      <c r="H74" s="122"/>
      <c r="I74" s="116"/>
    </row>
    <row r="75" spans="1:9" ht="309" customHeight="1">
      <c r="A75" s="112" t="s">
        <v>274</v>
      </c>
      <c r="B75" s="411" t="s">
        <v>282</v>
      </c>
      <c r="C75" s="412"/>
      <c r="D75" s="440" t="s">
        <v>283</v>
      </c>
      <c r="E75" s="441"/>
      <c r="F75" s="411" t="s">
        <v>284</v>
      </c>
      <c r="G75" s="403"/>
      <c r="H75" s="438"/>
      <c r="I75" s="439"/>
    </row>
    <row r="76" spans="1:9" ht="80.25" customHeight="1">
      <c r="A76" s="112" t="s">
        <v>278</v>
      </c>
      <c r="B76" s="409" t="s">
        <v>279</v>
      </c>
      <c r="C76" s="410"/>
      <c r="D76" s="409" t="s">
        <v>280</v>
      </c>
      <c r="E76" s="410"/>
      <c r="F76" s="409" t="s">
        <v>281</v>
      </c>
      <c r="G76" s="399"/>
      <c r="H76" s="398"/>
      <c r="I76" s="399"/>
    </row>
    <row r="77" spans="1:9" ht="30.75" customHeight="1">
      <c r="A77" s="481" t="s">
        <v>193</v>
      </c>
      <c r="B77" s="164" t="s">
        <v>99</v>
      </c>
      <c r="C77" s="164" t="s">
        <v>241</v>
      </c>
      <c r="D77" s="164" t="s">
        <v>99</v>
      </c>
      <c r="E77" s="164" t="s">
        <v>241</v>
      </c>
      <c r="F77" s="164" t="s">
        <v>99</v>
      </c>
      <c r="G77" s="164" t="s">
        <v>241</v>
      </c>
      <c r="H77" s="164" t="s">
        <v>99</v>
      </c>
      <c r="I77" s="164" t="s">
        <v>241</v>
      </c>
    </row>
    <row r="78" spans="1:9" ht="30.75" customHeight="1">
      <c r="A78" s="482"/>
      <c r="B78" s="114">
        <v>0.04</v>
      </c>
      <c r="C78" s="115">
        <v>0.04</v>
      </c>
      <c r="D78" s="114">
        <v>0.04</v>
      </c>
      <c r="E78" s="115">
        <v>0.04</v>
      </c>
      <c r="F78" s="122">
        <v>0.04</v>
      </c>
      <c r="G78" s="116">
        <v>0.04</v>
      </c>
      <c r="H78" s="122"/>
      <c r="I78" s="116"/>
    </row>
    <row r="79" spans="1:9" ht="409.35" customHeight="1">
      <c r="A79" s="112" t="s">
        <v>274</v>
      </c>
      <c r="B79" s="411" t="s">
        <v>285</v>
      </c>
      <c r="C79" s="412"/>
      <c r="D79" s="413" t="s">
        <v>286</v>
      </c>
      <c r="E79" s="414"/>
      <c r="F79" s="415" t="s">
        <v>287</v>
      </c>
      <c r="G79" s="416"/>
      <c r="H79" s="398"/>
      <c r="I79" s="399"/>
    </row>
    <row r="80" spans="1:9" ht="80.25" customHeight="1">
      <c r="A80" s="112" t="s">
        <v>278</v>
      </c>
      <c r="B80" s="409" t="s">
        <v>288</v>
      </c>
      <c r="C80" s="410"/>
      <c r="D80" s="409" t="s">
        <v>289</v>
      </c>
      <c r="E80" s="410"/>
      <c r="F80" s="409" t="s">
        <v>290</v>
      </c>
      <c r="G80" s="399"/>
      <c r="H80" s="398"/>
      <c r="I80" s="399"/>
    </row>
    <row r="81" spans="1:9" ht="30.75" customHeight="1">
      <c r="A81" s="481" t="s">
        <v>194</v>
      </c>
      <c r="B81" s="164" t="s">
        <v>99</v>
      </c>
      <c r="C81" s="164" t="s">
        <v>241</v>
      </c>
      <c r="D81" s="164" t="s">
        <v>99</v>
      </c>
      <c r="E81" s="164" t="s">
        <v>241</v>
      </c>
      <c r="F81" s="164" t="s">
        <v>99</v>
      </c>
      <c r="G81" s="164" t="s">
        <v>241</v>
      </c>
      <c r="H81" s="164" t="s">
        <v>99</v>
      </c>
      <c r="I81" s="164" t="s">
        <v>241</v>
      </c>
    </row>
    <row r="82" spans="1:9" ht="30.75" customHeight="1">
      <c r="A82" s="482"/>
      <c r="B82" s="114">
        <v>0.1</v>
      </c>
      <c r="C82" s="115"/>
      <c r="D82" s="114">
        <v>0.1</v>
      </c>
      <c r="E82" s="115"/>
      <c r="F82" s="114">
        <v>0.1</v>
      </c>
      <c r="G82" s="116"/>
      <c r="H82" s="122"/>
      <c r="I82" s="116"/>
    </row>
    <row r="83" spans="1:9" ht="80.25" customHeight="1">
      <c r="A83" s="112" t="s">
        <v>274</v>
      </c>
      <c r="B83" s="400"/>
      <c r="C83" s="401"/>
      <c r="D83" s="398"/>
      <c r="E83" s="399"/>
      <c r="F83" s="402"/>
      <c r="G83" s="403"/>
      <c r="H83" s="398"/>
      <c r="I83" s="399"/>
    </row>
    <row r="84" spans="1:9" ht="80.25" customHeight="1">
      <c r="A84" s="112" t="s">
        <v>278</v>
      </c>
      <c r="B84" s="489"/>
      <c r="C84" s="490"/>
      <c r="D84" s="491"/>
      <c r="E84" s="410"/>
      <c r="F84" s="398"/>
      <c r="G84" s="399"/>
      <c r="H84" s="398"/>
      <c r="I84" s="399"/>
    </row>
    <row r="85" spans="1:9" ht="30" customHeight="1">
      <c r="A85" s="481" t="s">
        <v>197</v>
      </c>
      <c r="B85" s="164" t="s">
        <v>99</v>
      </c>
      <c r="C85" s="164" t="s">
        <v>241</v>
      </c>
      <c r="D85" s="164" t="s">
        <v>99</v>
      </c>
      <c r="E85" s="164" t="s">
        <v>241</v>
      </c>
      <c r="F85" s="164" t="s">
        <v>99</v>
      </c>
      <c r="G85" s="164" t="s">
        <v>241</v>
      </c>
      <c r="H85" s="164" t="s">
        <v>99</v>
      </c>
      <c r="I85" s="164" t="s">
        <v>241</v>
      </c>
    </row>
    <row r="86" spans="1:9" ht="30" customHeight="1">
      <c r="A86" s="482"/>
      <c r="B86" s="114">
        <v>0.1</v>
      </c>
      <c r="C86" s="115"/>
      <c r="D86" s="114">
        <v>0.1</v>
      </c>
      <c r="E86" s="115"/>
      <c r="F86" s="114">
        <v>0.1</v>
      </c>
      <c r="G86" s="116"/>
      <c r="H86" s="122"/>
      <c r="I86" s="116"/>
    </row>
    <row r="87" spans="1:9" ht="80.25" customHeight="1">
      <c r="A87" s="112" t="s">
        <v>274</v>
      </c>
      <c r="B87" s="419"/>
      <c r="C87" s="419"/>
      <c r="D87" s="419"/>
      <c r="E87" s="419"/>
      <c r="F87" s="419"/>
      <c r="G87" s="419"/>
      <c r="H87" s="419"/>
      <c r="I87" s="419"/>
    </row>
    <row r="88" spans="1:9" ht="80.25" customHeight="1">
      <c r="A88" s="112" t="s">
        <v>278</v>
      </c>
      <c r="B88" s="395"/>
      <c r="C88" s="396"/>
      <c r="D88" s="395"/>
      <c r="E88" s="396"/>
      <c r="F88" s="395"/>
      <c r="G88" s="396"/>
      <c r="H88" s="395"/>
      <c r="I88" s="396"/>
    </row>
    <row r="89" spans="1:9" ht="29.25" customHeight="1">
      <c r="A89" s="481" t="s">
        <v>198</v>
      </c>
      <c r="B89" s="164" t="s">
        <v>99</v>
      </c>
      <c r="C89" s="164" t="s">
        <v>241</v>
      </c>
      <c r="D89" s="164" t="s">
        <v>99</v>
      </c>
      <c r="E89" s="164" t="s">
        <v>241</v>
      </c>
      <c r="F89" s="164" t="s">
        <v>99</v>
      </c>
      <c r="G89" s="164" t="s">
        <v>241</v>
      </c>
      <c r="H89" s="164" t="s">
        <v>99</v>
      </c>
      <c r="I89" s="164" t="s">
        <v>241</v>
      </c>
    </row>
    <row r="90" spans="1:9" ht="29.25" customHeight="1">
      <c r="A90" s="482"/>
      <c r="B90" s="114">
        <v>0.1</v>
      </c>
      <c r="C90" s="115"/>
      <c r="D90" s="114">
        <v>0.1</v>
      </c>
      <c r="E90" s="115"/>
      <c r="F90" s="114">
        <v>0.1</v>
      </c>
      <c r="G90" s="116"/>
      <c r="H90" s="122"/>
      <c r="I90" s="116"/>
    </row>
    <row r="91" spans="1:9" ht="80.25" customHeight="1">
      <c r="A91" s="112" t="s">
        <v>274</v>
      </c>
      <c r="B91" s="394"/>
      <c r="C91" s="394"/>
      <c r="D91" s="394"/>
      <c r="E91" s="394"/>
      <c r="F91" s="394"/>
      <c r="G91" s="394"/>
      <c r="H91" s="394"/>
      <c r="I91" s="394"/>
    </row>
    <row r="92" spans="1:9" ht="80.25" customHeight="1">
      <c r="A92" s="112" t="s">
        <v>278</v>
      </c>
      <c r="B92" s="395"/>
      <c r="C92" s="396"/>
      <c r="D92" s="395"/>
      <c r="E92" s="396"/>
      <c r="F92" s="395"/>
      <c r="G92" s="396"/>
      <c r="H92" s="395"/>
      <c r="I92" s="396"/>
    </row>
    <row r="93" spans="1:9" ht="25.35" customHeight="1">
      <c r="A93" s="481" t="s">
        <v>199</v>
      </c>
      <c r="B93" s="164" t="s">
        <v>99</v>
      </c>
      <c r="C93" s="164" t="s">
        <v>241</v>
      </c>
      <c r="D93" s="164" t="s">
        <v>99</v>
      </c>
      <c r="E93" s="164" t="s">
        <v>241</v>
      </c>
      <c r="F93" s="164" t="s">
        <v>99</v>
      </c>
      <c r="G93" s="164" t="s">
        <v>241</v>
      </c>
      <c r="H93" s="164" t="s">
        <v>99</v>
      </c>
      <c r="I93" s="164" t="s">
        <v>241</v>
      </c>
    </row>
    <row r="94" spans="1:9" ht="25.35" customHeight="1">
      <c r="A94" s="482"/>
      <c r="B94" s="114">
        <v>0.1</v>
      </c>
      <c r="C94" s="115"/>
      <c r="D94" s="114">
        <v>0.1</v>
      </c>
      <c r="E94" s="115"/>
      <c r="F94" s="114">
        <v>0.1</v>
      </c>
      <c r="G94" s="116"/>
      <c r="H94" s="122"/>
      <c r="I94" s="116"/>
    </row>
    <row r="95" spans="1:9" ht="80.25" customHeight="1">
      <c r="A95" s="112" t="s">
        <v>274</v>
      </c>
      <c r="B95" s="394"/>
      <c r="C95" s="394"/>
      <c r="D95" s="394"/>
      <c r="E95" s="394"/>
      <c r="F95" s="394"/>
      <c r="G95" s="394"/>
      <c r="H95" s="394"/>
      <c r="I95" s="394"/>
    </row>
    <row r="96" spans="1:9" ht="80.25" customHeight="1">
      <c r="A96" s="112" t="s">
        <v>278</v>
      </c>
      <c r="B96" s="395"/>
      <c r="C96" s="396"/>
      <c r="D96" s="395"/>
      <c r="E96" s="396"/>
      <c r="F96" s="395"/>
      <c r="G96" s="396"/>
      <c r="H96" s="395"/>
      <c r="I96" s="396"/>
    </row>
    <row r="97" spans="1:9" ht="25.35" customHeight="1">
      <c r="A97" s="481" t="s">
        <v>200</v>
      </c>
      <c r="B97" s="164" t="s">
        <v>99</v>
      </c>
      <c r="C97" s="164" t="s">
        <v>241</v>
      </c>
      <c r="D97" s="164" t="s">
        <v>99</v>
      </c>
      <c r="E97" s="164" t="s">
        <v>241</v>
      </c>
      <c r="F97" s="164" t="s">
        <v>99</v>
      </c>
      <c r="G97" s="164" t="s">
        <v>241</v>
      </c>
      <c r="H97" s="164" t="s">
        <v>99</v>
      </c>
      <c r="I97" s="164" t="s">
        <v>241</v>
      </c>
    </row>
    <row r="98" spans="1:9" ht="25.35" customHeight="1">
      <c r="A98" s="482"/>
      <c r="B98" s="114">
        <v>0.1</v>
      </c>
      <c r="C98" s="115"/>
      <c r="D98" s="114">
        <v>0.1</v>
      </c>
      <c r="E98" s="115"/>
      <c r="F98" s="114">
        <v>0.1</v>
      </c>
      <c r="G98" s="116"/>
      <c r="H98" s="122"/>
      <c r="I98" s="116"/>
    </row>
    <row r="99" spans="1:9" ht="80.25" customHeight="1">
      <c r="A99" s="112" t="s">
        <v>274</v>
      </c>
      <c r="B99" s="394"/>
      <c r="C99" s="394"/>
      <c r="D99" s="394"/>
      <c r="E99" s="394"/>
      <c r="F99" s="394"/>
      <c r="G99" s="394"/>
      <c r="H99" s="394"/>
      <c r="I99" s="394"/>
    </row>
    <row r="100" spans="1:9" ht="80.25" customHeight="1">
      <c r="A100" s="112" t="s">
        <v>278</v>
      </c>
      <c r="B100" s="395"/>
      <c r="C100" s="396"/>
      <c r="D100" s="395"/>
      <c r="E100" s="396"/>
      <c r="F100" s="395"/>
      <c r="G100" s="396"/>
      <c r="H100" s="395"/>
      <c r="I100" s="396"/>
    </row>
    <row r="101" spans="1:9" ht="25.35" customHeight="1">
      <c r="A101" s="481" t="s">
        <v>202</v>
      </c>
      <c r="B101" s="164" t="s">
        <v>99</v>
      </c>
      <c r="C101" s="164" t="s">
        <v>241</v>
      </c>
      <c r="D101" s="164" t="s">
        <v>99</v>
      </c>
      <c r="E101" s="164" t="s">
        <v>241</v>
      </c>
      <c r="F101" s="164" t="s">
        <v>99</v>
      </c>
      <c r="G101" s="164" t="s">
        <v>241</v>
      </c>
      <c r="H101" s="164" t="s">
        <v>99</v>
      </c>
      <c r="I101" s="164" t="s">
        <v>241</v>
      </c>
    </row>
    <row r="102" spans="1:9" ht="25.35" customHeight="1">
      <c r="A102" s="482"/>
      <c r="B102" s="114">
        <v>0.1</v>
      </c>
      <c r="C102" s="115"/>
      <c r="D102" s="114">
        <v>0.1</v>
      </c>
      <c r="E102" s="115"/>
      <c r="F102" s="114">
        <v>0.1</v>
      </c>
      <c r="G102" s="116"/>
      <c r="H102" s="122"/>
      <c r="I102" s="116"/>
    </row>
    <row r="103" spans="1:9" ht="80.25" customHeight="1">
      <c r="A103" s="112" t="s">
        <v>274</v>
      </c>
      <c r="B103" s="394"/>
      <c r="C103" s="394"/>
      <c r="D103" s="394"/>
      <c r="E103" s="394"/>
      <c r="F103" s="394"/>
      <c r="G103" s="394"/>
      <c r="H103" s="394"/>
      <c r="I103" s="394"/>
    </row>
    <row r="104" spans="1:9" ht="80.25" customHeight="1">
      <c r="A104" s="112" t="s">
        <v>278</v>
      </c>
      <c r="B104" s="395"/>
      <c r="C104" s="396"/>
      <c r="D104" s="395"/>
      <c r="E104" s="396"/>
      <c r="F104" s="395"/>
      <c r="G104" s="396"/>
      <c r="H104" s="395"/>
      <c r="I104" s="396"/>
    </row>
    <row r="105" spans="1:9" ht="25.35" customHeight="1">
      <c r="A105" s="481" t="s">
        <v>203</v>
      </c>
      <c r="B105" s="164" t="s">
        <v>99</v>
      </c>
      <c r="C105" s="164" t="s">
        <v>241</v>
      </c>
      <c r="D105" s="164" t="s">
        <v>99</v>
      </c>
      <c r="E105" s="164" t="s">
        <v>241</v>
      </c>
      <c r="F105" s="164" t="s">
        <v>99</v>
      </c>
      <c r="G105" s="164" t="s">
        <v>241</v>
      </c>
      <c r="H105" s="164" t="s">
        <v>99</v>
      </c>
      <c r="I105" s="164" t="s">
        <v>241</v>
      </c>
    </row>
    <row r="106" spans="1:9" ht="25.35" customHeight="1">
      <c r="A106" s="482"/>
      <c r="B106" s="114">
        <v>0.15</v>
      </c>
      <c r="C106" s="117"/>
      <c r="D106" s="114">
        <v>0.15</v>
      </c>
      <c r="E106" s="115"/>
      <c r="F106" s="122">
        <v>0.15</v>
      </c>
      <c r="G106" s="116"/>
      <c r="H106" s="122"/>
      <c r="I106" s="116"/>
    </row>
    <row r="107" spans="1:9" ht="80.25" customHeight="1">
      <c r="A107" s="112" t="s">
        <v>274</v>
      </c>
      <c r="B107" s="394"/>
      <c r="C107" s="394"/>
      <c r="D107" s="394"/>
      <c r="E107" s="394"/>
      <c r="F107" s="394"/>
      <c r="G107" s="394"/>
      <c r="H107" s="394"/>
      <c r="I107" s="394"/>
    </row>
    <row r="108" spans="1:9" ht="80.25" customHeight="1">
      <c r="A108" s="112" t="s">
        <v>278</v>
      </c>
      <c r="B108" s="395"/>
      <c r="C108" s="396"/>
      <c r="D108" s="395"/>
      <c r="E108" s="396"/>
      <c r="F108" s="395"/>
      <c r="G108" s="396"/>
      <c r="H108" s="395"/>
      <c r="I108" s="396"/>
    </row>
    <row r="109" spans="1:9" ht="25.35" customHeight="1">
      <c r="A109" s="481" t="s">
        <v>204</v>
      </c>
      <c r="B109" s="164" t="s">
        <v>99</v>
      </c>
      <c r="C109" s="164" t="s">
        <v>241</v>
      </c>
      <c r="D109" s="164" t="s">
        <v>99</v>
      </c>
      <c r="E109" s="164" t="s">
        <v>241</v>
      </c>
      <c r="F109" s="164" t="s">
        <v>99</v>
      </c>
      <c r="G109" s="164" t="s">
        <v>241</v>
      </c>
      <c r="H109" s="164" t="s">
        <v>99</v>
      </c>
      <c r="I109" s="164" t="s">
        <v>241</v>
      </c>
    </row>
    <row r="110" spans="1:9" ht="25.35" customHeight="1">
      <c r="A110" s="482"/>
      <c r="B110" s="114">
        <v>0.15</v>
      </c>
      <c r="C110" s="117"/>
      <c r="D110" s="114">
        <v>0.15</v>
      </c>
      <c r="E110" s="115"/>
      <c r="F110" s="122">
        <v>0.15</v>
      </c>
      <c r="G110" s="116"/>
      <c r="H110" s="122"/>
      <c r="I110" s="116"/>
    </row>
    <row r="111" spans="1:9" ht="80.25" customHeight="1">
      <c r="A111" s="112" t="s">
        <v>274</v>
      </c>
      <c r="B111" s="394"/>
      <c r="C111" s="394"/>
      <c r="D111" s="394"/>
      <c r="E111" s="394"/>
      <c r="F111" s="394"/>
      <c r="G111" s="394"/>
      <c r="H111" s="394"/>
      <c r="I111" s="394"/>
    </row>
    <row r="112" spans="1:9" ht="80.25" customHeight="1">
      <c r="A112" s="112" t="s">
        <v>278</v>
      </c>
      <c r="B112" s="395"/>
      <c r="C112" s="396"/>
      <c r="D112" s="395"/>
      <c r="E112" s="396"/>
      <c r="F112" s="395"/>
      <c r="G112" s="396"/>
      <c r="H112" s="395"/>
      <c r="I112" s="396"/>
    </row>
    <row r="113" spans="1:9" ht="25.35" customHeight="1">
      <c r="A113" s="481" t="s">
        <v>205</v>
      </c>
      <c r="B113" s="164" t="s">
        <v>99</v>
      </c>
      <c r="C113" s="164" t="s">
        <v>241</v>
      </c>
      <c r="D113" s="164" t="s">
        <v>99</v>
      </c>
      <c r="E113" s="164" t="s">
        <v>241</v>
      </c>
      <c r="F113" s="164" t="s">
        <v>99</v>
      </c>
      <c r="G113" s="164" t="s">
        <v>241</v>
      </c>
      <c r="H113" s="164" t="s">
        <v>99</v>
      </c>
      <c r="I113" s="164" t="s">
        <v>241</v>
      </c>
    </row>
    <row r="114" spans="1:9" ht="25.35" customHeight="1">
      <c r="A114" s="482"/>
      <c r="B114" s="235">
        <v>0.02</v>
      </c>
      <c r="C114" s="227"/>
      <c r="D114" s="235">
        <v>0.02</v>
      </c>
      <c r="E114" s="227"/>
      <c r="F114" s="235">
        <v>0.02</v>
      </c>
      <c r="G114" s="228"/>
      <c r="H114" s="227"/>
      <c r="I114" s="228"/>
    </row>
    <row r="115" spans="1:9" ht="80.25" customHeight="1">
      <c r="A115" s="112" t="s">
        <v>274</v>
      </c>
      <c r="B115" s="397"/>
      <c r="C115" s="397"/>
      <c r="D115" s="397"/>
      <c r="E115" s="397"/>
      <c r="F115" s="397"/>
      <c r="G115" s="397"/>
      <c r="H115" s="397"/>
      <c r="I115" s="397"/>
    </row>
    <row r="116" spans="1:9" ht="80.25" customHeight="1">
      <c r="A116" s="112" t="s">
        <v>278</v>
      </c>
      <c r="B116" s="395"/>
      <c r="C116" s="396"/>
      <c r="D116" s="395"/>
      <c r="E116" s="396"/>
      <c r="F116" s="395"/>
      <c r="G116" s="396"/>
      <c r="H116" s="395"/>
      <c r="I116" s="396"/>
    </row>
    <row r="117" spans="1:9" ht="17.100000000000001">
      <c r="A117" s="113" t="s">
        <v>291</v>
      </c>
      <c r="B117" s="118">
        <f t="shared" ref="B117:I117" si="0">(B70+B74+B78+B82+B86+B90+B94+B98+B102+B106+B110+B114)</f>
        <v>1</v>
      </c>
      <c r="C117" s="118">
        <f t="shared" si="0"/>
        <v>0.08</v>
      </c>
      <c r="D117" s="118">
        <f t="shared" si="0"/>
        <v>1</v>
      </c>
      <c r="E117" s="118">
        <f t="shared" si="0"/>
        <v>0.08</v>
      </c>
      <c r="F117" s="118">
        <f>(F70+F74+F78+F82+F86+F90+F94+F98+F102+F106+F110+F114)</f>
        <v>1</v>
      </c>
      <c r="G117" s="118">
        <f>(G70+G74+G78+G82+G86+G90+G94+G98+G102+G106+G110+G114)</f>
        <v>0.08</v>
      </c>
      <c r="H117" s="118">
        <f t="shared" si="0"/>
        <v>0</v>
      </c>
      <c r="I117" s="118">
        <f t="shared" si="0"/>
        <v>0</v>
      </c>
    </row>
    <row r="122" spans="1:9" ht="37.5" customHeight="1"/>
    <row r="123" spans="1:9" ht="19.5" customHeight="1"/>
    <row r="124" spans="1:9" ht="19.5" customHeight="1"/>
    <row r="125" spans="1:9" ht="34.5" customHeight="1"/>
    <row r="126" spans="1:9" ht="15" customHeight="1"/>
    <row r="127" spans="1:9" ht="15.75" customHeight="1"/>
  </sheetData>
  <mergeCells count="210">
    <mergeCell ref="B68:C68"/>
    <mergeCell ref="D68:E68"/>
    <mergeCell ref="F68:G68"/>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 ref="F54:G54"/>
    <mergeCell ref="F84:G84"/>
    <mergeCell ref="H84:I84"/>
    <mergeCell ref="B87:C87"/>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B10:O10"/>
    <mergeCell ref="H87:I87"/>
    <mergeCell ref="B80:C80"/>
    <mergeCell ref="D80:E80"/>
    <mergeCell ref="F80:G80"/>
    <mergeCell ref="B72:C72"/>
    <mergeCell ref="D72:E72"/>
    <mergeCell ref="F72:G72"/>
    <mergeCell ref="F75:G75"/>
    <mergeCell ref="H75:I75"/>
    <mergeCell ref="B75:C75"/>
    <mergeCell ref="D75:E75"/>
    <mergeCell ref="H76:I76"/>
    <mergeCell ref="H79:I79"/>
    <mergeCell ref="H72:I72"/>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D99:E99"/>
    <mergeCell ref="F55:G55"/>
    <mergeCell ref="D57:E57"/>
    <mergeCell ref="F57:G57"/>
    <mergeCell ref="D52:E52"/>
    <mergeCell ref="D56:E56"/>
    <mergeCell ref="F62:G62"/>
    <mergeCell ref="F60:G60"/>
    <mergeCell ref="B104:C104"/>
    <mergeCell ref="D104:E104"/>
    <mergeCell ref="F104:G104"/>
    <mergeCell ref="B76:C76"/>
    <mergeCell ref="D76:E76"/>
    <mergeCell ref="F76:G76"/>
    <mergeCell ref="B79:C79"/>
    <mergeCell ref="D79:E79"/>
    <mergeCell ref="F79:G79"/>
    <mergeCell ref="F99:G99"/>
    <mergeCell ref="B67:C67"/>
    <mergeCell ref="D67:E67"/>
    <mergeCell ref="F59:G59"/>
    <mergeCell ref="F61:G61"/>
    <mergeCell ref="D87:E87"/>
    <mergeCell ref="F87:G87"/>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s>
  <phoneticPr fontId="49" type="noConversion"/>
  <hyperlinks>
    <hyperlink ref="B72" r:id="rId1" xr:uid="{1A95ACBF-CEB1-8945-87F6-CDC598E990E8}"/>
    <hyperlink ref="B76" r:id="rId2" xr:uid="{B7478FF4-35E0-0341-B8E4-958EBB97C6D1}"/>
    <hyperlink ref="D72" r:id="rId3" xr:uid="{FB197224-D9CA-9247-AB4E-9D31BAC08AB9}"/>
    <hyperlink ref="D76" r:id="rId4" xr:uid="{360D4078-19C7-2847-AF1C-BA82DA13CCA6}"/>
    <hyperlink ref="F72" r:id="rId5" xr:uid="{B36BC440-CDD6-0C4B-8E12-283F93ABC92A}"/>
    <hyperlink ref="F76" r:id="rId6" xr:uid="{EE77C112-5377-7848-BE86-27E96DD66A74}"/>
    <hyperlink ref="B80" r:id="rId7" xr:uid="{E6396728-3B0C-4E18-B08D-C057588CDBD7}"/>
    <hyperlink ref="D80" r:id="rId8" xr:uid="{84DDD2F0-E779-4F53-BE32-5298E33D53E5}"/>
    <hyperlink ref="F80" r:id="rId9" xr:uid="{EC7287BA-D158-4BC6-9289-26EA0530A802}"/>
  </hyperlinks>
  <pageMargins left="0.25" right="0.25" top="0.75" bottom="0.75" header="0.3" footer="0.3"/>
  <pageSetup scale="21" orientation="landscape" r:id="rId10"/>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6"/>
  <sheetViews>
    <sheetView zoomScale="125" zoomScaleNormal="120" workbookViewId="0">
      <selection activeCell="E12" sqref="E12:L12"/>
    </sheetView>
  </sheetViews>
  <sheetFormatPr defaultColWidth="8.7109375" defaultRowHeight="12.95"/>
  <cols>
    <col min="1" max="1" width="3.28515625" style="216" customWidth="1"/>
    <col min="2" max="2" width="9.28515625" style="216" customWidth="1"/>
    <col min="3" max="3" width="5.7109375" style="216" customWidth="1"/>
    <col min="4" max="4" width="8.140625" style="216" customWidth="1"/>
    <col min="5" max="5" width="7.28515625" style="216" customWidth="1"/>
    <col min="6" max="6" width="13.7109375" style="216" customWidth="1"/>
    <col min="7" max="7" width="14.7109375" style="216" customWidth="1"/>
    <col min="8" max="8" width="32.7109375" style="216" customWidth="1"/>
    <col min="9" max="9" width="29.42578125" style="216" customWidth="1"/>
    <col min="10" max="10" width="6.7109375" style="216" customWidth="1"/>
    <col min="11" max="11" width="18.7109375" style="216" customWidth="1"/>
    <col min="12" max="12" width="25.7109375" style="216" customWidth="1"/>
    <col min="13" max="16384" width="8.7109375" style="216"/>
  </cols>
  <sheetData>
    <row r="1" spans="1:12" ht="18.75" customHeight="1">
      <c r="A1" s="492"/>
      <c r="B1" s="493"/>
      <c r="C1" s="493"/>
      <c r="D1" s="493"/>
      <c r="E1" s="494"/>
      <c r="F1" s="501" t="s">
        <v>292</v>
      </c>
      <c r="G1" s="502"/>
      <c r="H1" s="502"/>
      <c r="I1" s="502"/>
      <c r="J1" s="502"/>
      <c r="K1" s="502"/>
      <c r="L1" s="215"/>
    </row>
    <row r="2" spans="1:12" ht="18.75" customHeight="1">
      <c r="A2" s="495"/>
      <c r="B2" s="496"/>
      <c r="C2" s="496"/>
      <c r="D2" s="496"/>
      <c r="E2" s="497"/>
      <c r="F2" s="503"/>
      <c r="G2" s="504"/>
      <c r="H2" s="504"/>
      <c r="I2" s="504"/>
      <c r="J2" s="504"/>
      <c r="K2" s="504"/>
      <c r="L2" s="215"/>
    </row>
    <row r="3" spans="1:12" ht="18.75" customHeight="1">
      <c r="A3" s="495"/>
      <c r="B3" s="496"/>
      <c r="C3" s="496"/>
      <c r="D3" s="496"/>
      <c r="E3" s="497"/>
      <c r="F3" s="501" t="s">
        <v>293</v>
      </c>
      <c r="G3" s="502"/>
      <c r="H3" s="502"/>
      <c r="I3" s="502"/>
      <c r="J3" s="502"/>
      <c r="K3" s="502"/>
      <c r="L3" s="215"/>
    </row>
    <row r="4" spans="1:12" ht="18.75" customHeight="1">
      <c r="A4" s="498"/>
      <c r="B4" s="499"/>
      <c r="C4" s="499"/>
      <c r="D4" s="499"/>
      <c r="E4" s="500"/>
      <c r="F4" s="503"/>
      <c r="G4" s="504"/>
      <c r="H4" s="504"/>
      <c r="I4" s="504"/>
      <c r="J4" s="504"/>
      <c r="K4" s="504"/>
      <c r="L4" s="215"/>
    </row>
    <row r="5" spans="1:12" ht="15.75" customHeight="1">
      <c r="A5" s="505" t="s">
        <v>294</v>
      </c>
      <c r="B5" s="506"/>
      <c r="C5" s="506"/>
      <c r="D5" s="506"/>
      <c r="E5" s="506"/>
      <c r="F5" s="506"/>
      <c r="G5" s="506"/>
      <c r="H5" s="506"/>
      <c r="I5" s="506"/>
      <c r="J5" s="506"/>
      <c r="K5" s="506"/>
      <c r="L5" s="507"/>
    </row>
    <row r="6" spans="1:12" ht="23.25" customHeight="1">
      <c r="A6" s="505" t="s">
        <v>295</v>
      </c>
      <c r="B6" s="506"/>
      <c r="C6" s="508"/>
      <c r="D6" s="509" t="s">
        <v>12</v>
      </c>
      <c r="E6" s="510"/>
      <c r="F6" s="510"/>
      <c r="G6" s="510"/>
      <c r="H6" s="511"/>
      <c r="I6" s="505" t="s">
        <v>296</v>
      </c>
      <c r="J6" s="508"/>
      <c r="K6" s="509" t="s">
        <v>37</v>
      </c>
      <c r="L6" s="511"/>
    </row>
    <row r="7" spans="1:12" ht="17.850000000000001" customHeight="1">
      <c r="A7" s="505" t="s">
        <v>297</v>
      </c>
      <c r="B7" s="506"/>
      <c r="C7" s="508"/>
      <c r="D7" s="509" t="s">
        <v>26</v>
      </c>
      <c r="E7" s="510"/>
      <c r="F7" s="510"/>
      <c r="G7" s="510"/>
      <c r="H7" s="511"/>
      <c r="I7" s="505" t="s">
        <v>98</v>
      </c>
      <c r="J7" s="508"/>
      <c r="K7" s="509" t="s">
        <v>15</v>
      </c>
      <c r="L7" s="511"/>
    </row>
    <row r="8" spans="1:12" ht="35.85" customHeight="1">
      <c r="A8" s="505" t="s">
        <v>298</v>
      </c>
      <c r="B8" s="506"/>
      <c r="C8" s="508"/>
      <c r="D8" s="509" t="s">
        <v>68</v>
      </c>
      <c r="E8" s="510"/>
      <c r="F8" s="510"/>
      <c r="G8" s="510"/>
      <c r="H8" s="511"/>
      <c r="I8" s="505" t="s">
        <v>299</v>
      </c>
      <c r="J8" s="508"/>
      <c r="K8" s="509" t="s">
        <v>69</v>
      </c>
      <c r="L8" s="511"/>
    </row>
    <row r="9" spans="1:12" ht="15.75" customHeight="1">
      <c r="A9" s="512" t="s">
        <v>300</v>
      </c>
      <c r="B9" s="513"/>
      <c r="C9" s="513"/>
      <c r="D9" s="513"/>
      <c r="E9" s="506"/>
      <c r="F9" s="506"/>
      <c r="G9" s="506"/>
      <c r="H9" s="506"/>
      <c r="I9" s="506"/>
      <c r="J9" s="506"/>
      <c r="K9" s="506"/>
      <c r="L9" s="507"/>
    </row>
    <row r="10" spans="1:12" ht="20.100000000000001" customHeight="1">
      <c r="A10" s="526" t="s">
        <v>301</v>
      </c>
      <c r="B10" s="526"/>
      <c r="C10" s="526"/>
      <c r="D10" s="526"/>
      <c r="E10" s="517" t="str">
        <f>+ACTIVIDAD_1!B12</f>
        <v>Implementar 3 estrategias que contribuyan al reconocimiento y garantía de los  derechos de las mujeres en sus diferencias y diversidad</v>
      </c>
      <c r="F10" s="517"/>
      <c r="G10" s="517"/>
      <c r="H10" s="517"/>
      <c r="I10" s="517"/>
      <c r="J10" s="517"/>
      <c r="K10" s="517"/>
      <c r="L10" s="517"/>
    </row>
    <row r="11" spans="1:12" ht="28.35" customHeight="1">
      <c r="A11" s="514" t="s">
        <v>302</v>
      </c>
      <c r="B11" s="515"/>
      <c r="C11" s="515"/>
      <c r="D11" s="507"/>
      <c r="E11" s="516" t="str">
        <f>+ACTIVIDAD_1!I16</f>
        <v>Número de estrategias implementadas que contribuyan al reconocimiento y garantía de los derechos de las mujeres en sus diferencias y diversidad</v>
      </c>
      <c r="F11" s="517"/>
      <c r="G11" s="517"/>
      <c r="H11" s="517"/>
      <c r="I11" s="517"/>
      <c r="J11" s="517"/>
      <c r="K11" s="517"/>
      <c r="L11" s="518"/>
    </row>
    <row r="12" spans="1:12" ht="65.099999999999994" customHeight="1">
      <c r="A12" s="505" t="s">
        <v>303</v>
      </c>
      <c r="B12" s="506"/>
      <c r="C12" s="506"/>
      <c r="D12" s="508"/>
      <c r="E12" s="516" t="s">
        <v>304</v>
      </c>
      <c r="F12" s="517"/>
      <c r="G12" s="517"/>
      <c r="H12" s="517"/>
      <c r="I12" s="517"/>
      <c r="J12" s="517"/>
      <c r="K12" s="517"/>
      <c r="L12" s="518"/>
    </row>
    <row r="13" spans="1:12" ht="28.5" customHeight="1">
      <c r="A13" s="505" t="s">
        <v>305</v>
      </c>
      <c r="B13" s="506"/>
      <c r="C13" s="508"/>
      <c r="D13" s="509"/>
      <c r="E13" s="510"/>
      <c r="F13" s="510"/>
      <c r="G13" s="510"/>
      <c r="H13" s="511"/>
      <c r="I13" s="505" t="s">
        <v>306</v>
      </c>
      <c r="J13" s="508"/>
      <c r="K13" s="509" t="s">
        <v>49</v>
      </c>
      <c r="L13" s="511"/>
    </row>
    <row r="14" spans="1:12" ht="15.75" customHeight="1">
      <c r="A14" s="505" t="s">
        <v>307</v>
      </c>
      <c r="B14" s="506"/>
      <c r="C14" s="506"/>
      <c r="D14" s="506"/>
      <c r="E14" s="506"/>
      <c r="F14" s="506"/>
      <c r="G14" s="506"/>
      <c r="H14" s="506"/>
      <c r="I14" s="506"/>
      <c r="J14" s="506"/>
      <c r="K14" s="506"/>
      <c r="L14" s="507"/>
    </row>
    <row r="15" spans="1:12" ht="25.5" customHeight="1">
      <c r="A15" s="505" t="s">
        <v>308</v>
      </c>
      <c r="B15" s="506"/>
      <c r="C15" s="508"/>
      <c r="D15" s="509" t="s">
        <v>19</v>
      </c>
      <c r="E15" s="510"/>
      <c r="F15" s="510"/>
      <c r="G15" s="510"/>
      <c r="H15" s="511"/>
      <c r="I15" s="505" t="s">
        <v>309</v>
      </c>
      <c r="J15" s="508"/>
      <c r="K15" s="509" t="s">
        <v>20</v>
      </c>
      <c r="L15" s="511"/>
    </row>
    <row r="16" spans="1:12" ht="25.5" customHeight="1">
      <c r="A16" s="505" t="s">
        <v>310</v>
      </c>
      <c r="B16" s="506"/>
      <c r="C16" s="508"/>
      <c r="D16" s="522">
        <f>+ACTIVIDAD_1!C37</f>
        <v>3</v>
      </c>
      <c r="E16" s="523"/>
      <c r="F16" s="523"/>
      <c r="G16" s="523"/>
      <c r="H16" s="524"/>
      <c r="I16" s="505" t="s">
        <v>236</v>
      </c>
      <c r="J16" s="508"/>
      <c r="K16" s="509" t="s">
        <v>23</v>
      </c>
      <c r="L16" s="511"/>
    </row>
    <row r="17" spans="1:12" ht="27.6" customHeight="1">
      <c r="A17" s="505" t="s">
        <v>311</v>
      </c>
      <c r="B17" s="506"/>
      <c r="C17" s="508"/>
      <c r="D17" s="509"/>
      <c r="E17" s="510"/>
      <c r="F17" s="510"/>
      <c r="G17" s="510"/>
      <c r="H17" s="511"/>
      <c r="I17" s="519"/>
      <c r="J17" s="520"/>
      <c r="K17" s="520"/>
      <c r="L17" s="521"/>
    </row>
    <row r="18" spans="1:12" ht="12" customHeight="1">
      <c r="A18" s="222" t="s">
        <v>312</v>
      </c>
      <c r="B18" s="222" t="s">
        <v>313</v>
      </c>
      <c r="C18" s="505" t="s">
        <v>314</v>
      </c>
      <c r="D18" s="506"/>
      <c r="E18" s="506"/>
      <c r="F18" s="506"/>
      <c r="G18" s="508"/>
      <c r="H18" s="505" t="s">
        <v>315</v>
      </c>
      <c r="I18" s="508"/>
      <c r="J18" s="505" t="s">
        <v>316</v>
      </c>
      <c r="K18" s="508"/>
      <c r="L18" s="222" t="s">
        <v>317</v>
      </c>
    </row>
    <row r="19" spans="1:12" ht="151.35" customHeight="1">
      <c r="A19" s="217">
        <v>1</v>
      </c>
      <c r="B19" s="218" t="s">
        <v>318</v>
      </c>
      <c r="C19" s="509" t="s">
        <v>319</v>
      </c>
      <c r="D19" s="510"/>
      <c r="E19" s="510"/>
      <c r="F19" s="510"/>
      <c r="G19" s="511"/>
      <c r="H19" s="509" t="s">
        <v>320</v>
      </c>
      <c r="I19" s="511"/>
      <c r="J19" s="519" t="s">
        <v>22</v>
      </c>
      <c r="K19" s="521"/>
      <c r="L19" s="218" t="s">
        <v>321</v>
      </c>
    </row>
    <row r="20" spans="1:12" ht="25.5" customHeight="1">
      <c r="A20" s="222" t="s">
        <v>312</v>
      </c>
      <c r="B20" s="505" t="s">
        <v>322</v>
      </c>
      <c r="C20" s="506"/>
      <c r="D20" s="506"/>
      <c r="E20" s="506"/>
      <c r="F20" s="506"/>
      <c r="G20" s="506"/>
      <c r="H20" s="506"/>
      <c r="I20" s="506"/>
      <c r="J20" s="506"/>
      <c r="K20" s="508"/>
      <c r="L20" s="222" t="s">
        <v>323</v>
      </c>
    </row>
    <row r="21" spans="1:12" ht="28.35" customHeight="1">
      <c r="A21" s="217">
        <v>1</v>
      </c>
      <c r="B21" s="509" t="s">
        <v>324</v>
      </c>
      <c r="C21" s="510"/>
      <c r="D21" s="510"/>
      <c r="E21" s="510"/>
      <c r="F21" s="510"/>
      <c r="G21" s="510"/>
      <c r="H21" s="510"/>
      <c r="I21" s="510"/>
      <c r="J21" s="510"/>
      <c r="K21" s="511"/>
      <c r="L21" s="218" t="s">
        <v>22</v>
      </c>
    </row>
    <row r="22" spans="1:12" ht="15.75" customHeight="1">
      <c r="A22" s="505" t="s">
        <v>325</v>
      </c>
      <c r="B22" s="506"/>
      <c r="C22" s="506"/>
      <c r="D22" s="506"/>
      <c r="E22" s="506"/>
      <c r="F22" s="513"/>
      <c r="G22" s="513"/>
      <c r="H22" s="506"/>
      <c r="I22" s="513"/>
      <c r="J22" s="513"/>
      <c r="K22" s="506"/>
      <c r="L22" s="525"/>
    </row>
    <row r="23" spans="1:12" ht="26.25" customHeight="1">
      <c r="A23" s="505" t="s">
        <v>326</v>
      </c>
      <c r="B23" s="506"/>
      <c r="C23" s="508"/>
      <c r="D23" s="509">
        <v>3</v>
      </c>
      <c r="E23" s="510"/>
      <c r="F23" s="526" t="s">
        <v>327</v>
      </c>
      <c r="G23" s="526"/>
      <c r="H23" s="230">
        <v>2024</v>
      </c>
      <c r="I23" s="526" t="s">
        <v>328</v>
      </c>
      <c r="J23" s="526"/>
      <c r="L23" s="229" t="s">
        <v>329</v>
      </c>
    </row>
    <row r="24" spans="1:12" ht="120" customHeight="1">
      <c r="A24" s="505" t="s">
        <v>330</v>
      </c>
      <c r="B24" s="506"/>
      <c r="C24" s="508"/>
      <c r="D24" s="509" t="s">
        <v>331</v>
      </c>
      <c r="E24" s="510"/>
      <c r="F24" s="527"/>
      <c r="G24" s="527"/>
      <c r="H24" s="510"/>
      <c r="I24" s="527"/>
      <c r="J24" s="527"/>
      <c r="K24" s="510"/>
      <c r="L24" s="528"/>
    </row>
    <row r="25" spans="1:12" ht="45.75" customHeight="1">
      <c r="A25" s="505" t="s">
        <v>332</v>
      </c>
      <c r="B25" s="506"/>
      <c r="C25" s="508"/>
      <c r="D25" s="519"/>
      <c r="E25" s="520"/>
      <c r="F25" s="520"/>
      <c r="G25" s="520"/>
      <c r="H25" s="520"/>
      <c r="I25" s="520"/>
      <c r="J25" s="520"/>
      <c r="K25" s="520"/>
      <c r="L25" s="521"/>
    </row>
    <row r="26" spans="1:12" ht="17.850000000000001" customHeight="1">
      <c r="A26" s="505" t="s">
        <v>333</v>
      </c>
      <c r="B26" s="506"/>
      <c r="C26" s="508"/>
      <c r="D26" s="509"/>
      <c r="E26" s="510"/>
      <c r="F26" s="510"/>
      <c r="G26" s="510"/>
      <c r="H26" s="510"/>
      <c r="I26" s="510"/>
      <c r="J26" s="510"/>
      <c r="K26" s="510"/>
      <c r="L26" s="511"/>
    </row>
  </sheetData>
  <mergeCells count="58">
    <mergeCell ref="B21:K21"/>
    <mergeCell ref="F23:G23"/>
    <mergeCell ref="D23:E23"/>
    <mergeCell ref="A10:D10"/>
    <mergeCell ref="E10:L10"/>
    <mergeCell ref="B20:K20"/>
    <mergeCell ref="C18:G18"/>
    <mergeCell ref="H18:I18"/>
    <mergeCell ref="J18:K18"/>
    <mergeCell ref="C19:G19"/>
    <mergeCell ref="H19:I19"/>
    <mergeCell ref="J19:K19"/>
    <mergeCell ref="I15:J15"/>
    <mergeCell ref="K15:L15"/>
    <mergeCell ref="A17:C17"/>
    <mergeCell ref="D17:H17"/>
    <mergeCell ref="A25:C25"/>
    <mergeCell ref="D25:L25"/>
    <mergeCell ref="A26:C26"/>
    <mergeCell ref="D26:L26"/>
    <mergeCell ref="A22:L22"/>
    <mergeCell ref="A23:C23"/>
    <mergeCell ref="I23:J23"/>
    <mergeCell ref="A24:C24"/>
    <mergeCell ref="D24:L24"/>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L21</xm:sqref>
        </x14:dataValidation>
        <x14:dataValidation type="list" allowBlank="1" showInputMessage="1" showErrorMessage="1" xr:uid="{F74BA7A8-C72D-4A93-8188-C5A9EE4135EA}">
          <x14:formula1>
            <xm:f>Datos!$K$2:$K$3</xm:f>
          </x14:formula1>
          <xm:sqref>J19 K19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B565-CB46-5641-B0CE-682A46C6D2A5}">
  <sheetPr>
    <pageSetUpPr fitToPage="1"/>
  </sheetPr>
  <dimension ref="A1:O118"/>
  <sheetViews>
    <sheetView topLeftCell="C42" zoomScale="75" zoomScaleNormal="90" workbookViewId="0">
      <selection activeCell="F42" sqref="F42:G43"/>
    </sheetView>
  </sheetViews>
  <sheetFormatPr defaultColWidth="11.42578125" defaultRowHeight="15"/>
  <cols>
    <col min="1" max="1" width="32.7109375" customWidth="1"/>
    <col min="2" max="2" width="43.7109375" customWidth="1"/>
    <col min="3" max="3" width="51.42578125" customWidth="1"/>
    <col min="4" max="4" width="39.7109375" customWidth="1"/>
    <col min="5" max="5" width="53.42578125" customWidth="1"/>
    <col min="6" max="6" width="35.7109375" customWidth="1"/>
    <col min="7" max="7" width="49.42578125" customWidth="1"/>
    <col min="8" max="8" width="24.140625" customWidth="1"/>
    <col min="9" max="9" width="67.140625" customWidth="1"/>
    <col min="10" max="10" width="25.7109375" customWidth="1"/>
    <col min="11" max="11" width="22.140625" customWidth="1"/>
    <col min="12" max="12" width="18.28515625" customWidth="1"/>
    <col min="13" max="13" width="16.28515625" customWidth="1"/>
    <col min="14" max="14" width="18" customWidth="1"/>
  </cols>
  <sheetData>
    <row r="1" spans="1:15" s="150" customFormat="1" ht="32.25" customHeight="1" thickBot="1">
      <c r="A1" s="468"/>
      <c r="B1" s="445" t="s">
        <v>182</v>
      </c>
      <c r="C1" s="446"/>
      <c r="D1" s="446"/>
      <c r="E1" s="446"/>
      <c r="F1" s="446"/>
      <c r="G1" s="446"/>
      <c r="H1" s="446"/>
      <c r="I1" s="446"/>
      <c r="J1" s="446"/>
      <c r="K1" s="446"/>
      <c r="L1" s="447"/>
      <c r="M1" s="442" t="s">
        <v>183</v>
      </c>
      <c r="N1" s="443"/>
      <c r="O1" s="444"/>
    </row>
    <row r="2" spans="1:15" s="150" customFormat="1" ht="30.75" customHeight="1" thickBot="1">
      <c r="A2" s="469"/>
      <c r="B2" s="448" t="s">
        <v>184</v>
      </c>
      <c r="C2" s="449"/>
      <c r="D2" s="449"/>
      <c r="E2" s="449"/>
      <c r="F2" s="449"/>
      <c r="G2" s="449"/>
      <c r="H2" s="449"/>
      <c r="I2" s="449"/>
      <c r="J2" s="449"/>
      <c r="K2" s="449"/>
      <c r="L2" s="450"/>
      <c r="M2" s="442" t="s">
        <v>185</v>
      </c>
      <c r="N2" s="443"/>
      <c r="O2" s="444"/>
    </row>
    <row r="3" spans="1:15" s="150" customFormat="1" ht="24" customHeight="1" thickBot="1">
      <c r="A3" s="469"/>
      <c r="B3" s="448" t="s">
        <v>186</v>
      </c>
      <c r="C3" s="449"/>
      <c r="D3" s="449"/>
      <c r="E3" s="449"/>
      <c r="F3" s="449"/>
      <c r="G3" s="449"/>
      <c r="H3" s="449"/>
      <c r="I3" s="449"/>
      <c r="J3" s="449"/>
      <c r="K3" s="449"/>
      <c r="L3" s="450"/>
      <c r="M3" s="442" t="s">
        <v>187</v>
      </c>
      <c r="N3" s="443"/>
      <c r="O3" s="444"/>
    </row>
    <row r="4" spans="1:15" s="150" customFormat="1" ht="21.75" customHeight="1" thickBot="1">
      <c r="A4" s="470"/>
      <c r="B4" s="451" t="s">
        <v>188</v>
      </c>
      <c r="C4" s="452"/>
      <c r="D4" s="452"/>
      <c r="E4" s="452"/>
      <c r="F4" s="452"/>
      <c r="G4" s="452"/>
      <c r="H4" s="452"/>
      <c r="I4" s="452"/>
      <c r="J4" s="452"/>
      <c r="K4" s="452"/>
      <c r="L4" s="453"/>
      <c r="M4" s="442" t="s">
        <v>189</v>
      </c>
      <c r="N4" s="443"/>
      <c r="O4" s="444"/>
    </row>
    <row r="5" spans="1:15" s="150" customFormat="1" ht="21.75" customHeight="1" thickBot="1">
      <c r="A5" s="151"/>
      <c r="B5" s="308"/>
      <c r="C5" s="309"/>
      <c r="D5" s="309"/>
      <c r="E5" s="309"/>
      <c r="F5" s="309"/>
      <c r="G5" s="309"/>
      <c r="H5" s="309"/>
      <c r="I5" s="309"/>
      <c r="J5" s="309"/>
      <c r="K5" s="309"/>
      <c r="L5" s="309"/>
      <c r="M5" s="330"/>
      <c r="N5" s="330"/>
      <c r="O5" s="331"/>
    </row>
    <row r="6" spans="1:15" s="150" customFormat="1" ht="21.75" customHeight="1" thickBot="1">
      <c r="A6" s="529" t="s">
        <v>190</v>
      </c>
      <c r="B6" s="209" t="s">
        <v>191</v>
      </c>
      <c r="C6" s="305">
        <v>45688</v>
      </c>
      <c r="D6" s="209" t="s">
        <v>192</v>
      </c>
      <c r="E6" s="305">
        <v>45716</v>
      </c>
      <c r="F6" s="209" t="s">
        <v>193</v>
      </c>
      <c r="G6" s="305">
        <v>45747</v>
      </c>
      <c r="H6" s="209" t="s">
        <v>194</v>
      </c>
      <c r="I6" s="190"/>
      <c r="J6" s="456" t="s">
        <v>195</v>
      </c>
      <c r="K6" s="471"/>
      <c r="L6" s="208" t="s">
        <v>196</v>
      </c>
      <c r="M6" s="483"/>
      <c r="N6" s="483"/>
      <c r="O6" s="483"/>
    </row>
    <row r="7" spans="1:15" s="150" customFormat="1" ht="21.75" customHeight="1" thickBot="1">
      <c r="A7" s="529"/>
      <c r="B7" s="210" t="s">
        <v>197</v>
      </c>
      <c r="C7" s="191"/>
      <c r="D7" s="209" t="s">
        <v>198</v>
      </c>
      <c r="E7" s="192"/>
      <c r="F7" s="209" t="s">
        <v>199</v>
      </c>
      <c r="G7" s="192"/>
      <c r="H7" s="209" t="s">
        <v>200</v>
      </c>
      <c r="I7" s="190"/>
      <c r="J7" s="456"/>
      <c r="K7" s="471"/>
      <c r="L7" s="208" t="s">
        <v>201</v>
      </c>
      <c r="M7" s="483"/>
      <c r="N7" s="483"/>
      <c r="O7" s="483"/>
    </row>
    <row r="8" spans="1:15" s="150" customFormat="1" ht="21.75" customHeight="1" thickBot="1">
      <c r="A8" s="529"/>
      <c r="B8" s="209" t="s">
        <v>202</v>
      </c>
      <c r="C8" s="188"/>
      <c r="D8" s="209" t="s">
        <v>203</v>
      </c>
      <c r="E8" s="192"/>
      <c r="F8" s="209" t="s">
        <v>204</v>
      </c>
      <c r="G8" s="192"/>
      <c r="H8" s="209" t="s">
        <v>205</v>
      </c>
      <c r="I8" s="190"/>
      <c r="J8" s="456"/>
      <c r="K8" s="471"/>
      <c r="L8" s="208" t="s">
        <v>206</v>
      </c>
      <c r="M8" s="483" t="s">
        <v>207</v>
      </c>
      <c r="N8" s="483"/>
      <c r="O8" s="483"/>
    </row>
    <row r="9" spans="1:15" s="150" customFormat="1" ht="21.75" customHeight="1" thickBot="1">
      <c r="A9" s="151"/>
      <c r="B9" s="310"/>
      <c r="C9" s="152"/>
      <c r="D9" s="152"/>
      <c r="E9" s="152"/>
      <c r="F9" s="152"/>
      <c r="G9" s="152"/>
      <c r="H9" s="152"/>
      <c r="I9" s="152"/>
      <c r="J9" s="152"/>
      <c r="K9" s="152"/>
      <c r="L9" s="152"/>
      <c r="M9" s="153"/>
      <c r="N9" s="153"/>
      <c r="O9" s="323"/>
    </row>
    <row r="10" spans="1:15" s="68" customFormat="1" ht="15" customHeight="1" thickBot="1">
      <c r="A10" s="322" t="s">
        <v>208</v>
      </c>
      <c r="B10" s="478" t="s">
        <v>209</v>
      </c>
      <c r="C10" s="479"/>
      <c r="D10" s="479"/>
      <c r="E10" s="479"/>
      <c r="F10" s="479"/>
      <c r="G10" s="479"/>
      <c r="H10" s="479"/>
      <c r="I10" s="479"/>
      <c r="J10" s="479"/>
      <c r="K10" s="479"/>
      <c r="L10" s="479"/>
      <c r="M10" s="479"/>
      <c r="N10" s="479"/>
      <c r="O10" s="480"/>
    </row>
    <row r="11" spans="1:15" s="68" customFormat="1" ht="15" customHeight="1" thickBot="1">
      <c r="A11" s="71"/>
      <c r="B11" s="71"/>
      <c r="C11" s="72"/>
      <c r="D11" s="74"/>
      <c r="E11" s="73"/>
      <c r="F11" s="73"/>
      <c r="G11" s="294"/>
      <c r="H11" s="294"/>
      <c r="I11" s="75"/>
      <c r="J11" s="75"/>
      <c r="K11" s="72"/>
      <c r="L11" s="72"/>
      <c r="M11" s="72"/>
      <c r="N11" s="72"/>
      <c r="O11" s="324"/>
    </row>
    <row r="12" spans="1:15" s="68" customFormat="1" ht="15" customHeight="1">
      <c r="A12" s="475" t="s">
        <v>210</v>
      </c>
      <c r="B12" s="457" t="s">
        <v>334</v>
      </c>
      <c r="C12" s="458"/>
      <c r="D12" s="458"/>
      <c r="E12" s="458"/>
      <c r="F12" s="458"/>
      <c r="G12" s="458"/>
      <c r="H12" s="458"/>
      <c r="I12" s="458"/>
      <c r="J12" s="458"/>
      <c r="K12" s="458"/>
      <c r="L12" s="458"/>
      <c r="M12" s="458"/>
      <c r="N12" s="458"/>
      <c r="O12" s="459"/>
    </row>
    <row r="13" spans="1:15" s="68" customFormat="1" ht="15" customHeight="1">
      <c r="A13" s="476"/>
      <c r="B13" s="460"/>
      <c r="C13" s="461"/>
      <c r="D13" s="461"/>
      <c r="E13" s="461"/>
      <c r="F13" s="461"/>
      <c r="G13" s="461"/>
      <c r="H13" s="461"/>
      <c r="I13" s="461"/>
      <c r="J13" s="461"/>
      <c r="K13" s="461"/>
      <c r="L13" s="461"/>
      <c r="M13" s="461"/>
      <c r="N13" s="461"/>
      <c r="O13" s="462"/>
    </row>
    <row r="14" spans="1:15" s="68" customFormat="1" ht="9" customHeight="1" thickBot="1">
      <c r="A14" s="477"/>
      <c r="B14" s="463"/>
      <c r="C14" s="464"/>
      <c r="D14" s="464"/>
      <c r="E14" s="464"/>
      <c r="F14" s="464"/>
      <c r="G14" s="464"/>
      <c r="H14" s="464"/>
      <c r="I14" s="464"/>
      <c r="J14" s="464"/>
      <c r="K14" s="464"/>
      <c r="L14" s="464"/>
      <c r="M14" s="464"/>
      <c r="N14" s="464"/>
      <c r="O14" s="465"/>
    </row>
    <row r="15" spans="1:15" s="83" customFormat="1" ht="37.5" customHeight="1" thickBot="1">
      <c r="A15" s="79"/>
      <c r="B15" s="79"/>
      <c r="C15" s="80"/>
      <c r="D15" s="80"/>
      <c r="E15" s="80"/>
      <c r="F15" s="80"/>
      <c r="G15" s="81"/>
      <c r="H15" s="81"/>
      <c r="I15" s="81"/>
      <c r="J15" s="81"/>
      <c r="K15" s="81"/>
      <c r="L15" s="532"/>
      <c r="M15" s="532"/>
      <c r="N15" s="532"/>
      <c r="O15" s="533"/>
    </row>
    <row r="16" spans="1:15" s="68" customFormat="1" ht="15.95" thickBot="1">
      <c r="A16" s="322" t="s">
        <v>212</v>
      </c>
      <c r="B16" s="466" t="s">
        <v>213</v>
      </c>
      <c r="C16" s="466"/>
      <c r="D16" s="466"/>
      <c r="E16" s="466"/>
      <c r="F16" s="466"/>
      <c r="G16" s="472" t="s">
        <v>214</v>
      </c>
      <c r="H16" s="472"/>
      <c r="I16" s="467" t="s">
        <v>335</v>
      </c>
      <c r="J16" s="467"/>
      <c r="K16" s="467"/>
      <c r="L16" s="467"/>
      <c r="M16" s="467"/>
      <c r="N16" s="467"/>
      <c r="O16" s="467"/>
    </row>
    <row r="17" spans="1:15" s="68" customFormat="1" ht="56.25" customHeight="1" thickBot="1">
      <c r="A17" s="79"/>
      <c r="B17" s="79"/>
      <c r="C17" s="80"/>
      <c r="D17" s="80"/>
      <c r="E17" s="80"/>
      <c r="F17" s="80"/>
      <c r="G17" s="81"/>
      <c r="H17" s="81"/>
      <c r="I17" s="81"/>
      <c r="J17" s="81"/>
      <c r="K17" s="530"/>
      <c r="L17" s="530"/>
      <c r="M17" s="530"/>
      <c r="N17" s="530"/>
      <c r="O17" s="531"/>
    </row>
    <row r="18" spans="1:15" s="68" customFormat="1" ht="15.95" thickBot="1">
      <c r="A18" s="322" t="s">
        <v>216</v>
      </c>
      <c r="B18" s="466" t="s">
        <v>217</v>
      </c>
      <c r="C18" s="466"/>
      <c r="D18" s="466"/>
      <c r="E18" s="466"/>
      <c r="F18" s="124" t="s">
        <v>218</v>
      </c>
      <c r="G18" s="473" t="s">
        <v>219</v>
      </c>
      <c r="H18" s="473"/>
      <c r="I18" s="473"/>
      <c r="J18" s="124" t="s">
        <v>220</v>
      </c>
      <c r="K18" s="466" t="s">
        <v>221</v>
      </c>
      <c r="L18" s="466"/>
      <c r="M18" s="466"/>
      <c r="N18" s="466"/>
      <c r="O18" s="466"/>
    </row>
    <row r="19" spans="1:15" s="68" customFormat="1" ht="14.1">
      <c r="A19" s="70"/>
      <c r="B19" s="70"/>
      <c r="C19" s="474"/>
      <c r="D19" s="474"/>
      <c r="E19" s="474"/>
      <c r="F19" s="474"/>
      <c r="G19" s="474"/>
      <c r="H19" s="474"/>
      <c r="I19" s="474"/>
      <c r="J19" s="474"/>
      <c r="K19" s="474"/>
      <c r="L19" s="474"/>
      <c r="M19" s="474"/>
      <c r="N19" s="474"/>
      <c r="O19" s="534"/>
    </row>
    <row r="20" spans="1:15" s="68" customFormat="1" ht="16.5" customHeight="1">
      <c r="B20" s="326"/>
      <c r="C20" s="148"/>
      <c r="D20" s="148"/>
      <c r="E20" s="148"/>
      <c r="F20" s="148"/>
      <c r="H20" s="148"/>
      <c r="I20" s="148"/>
      <c r="J20" s="148"/>
      <c r="K20" s="148"/>
      <c r="L20" s="148"/>
      <c r="M20" s="148"/>
      <c r="N20" s="148"/>
      <c r="O20" s="332"/>
    </row>
    <row r="21" spans="1:15" s="68" customFormat="1" ht="32.1" customHeight="1" thickBot="1">
      <c r="A21" s="147"/>
      <c r="B21" s="327"/>
      <c r="C21" s="328"/>
      <c r="D21" s="328"/>
      <c r="E21" s="328"/>
      <c r="F21" s="328"/>
      <c r="G21" s="328"/>
      <c r="H21" s="328"/>
      <c r="I21" s="328"/>
      <c r="J21" s="328"/>
      <c r="K21" s="328"/>
      <c r="L21" s="328"/>
      <c r="M21" s="328"/>
      <c r="N21" s="328"/>
      <c r="O21" s="333"/>
    </row>
    <row r="22" spans="1:15" s="68" customFormat="1" ht="32.1" customHeight="1" thickBot="1">
      <c r="A22" s="454" t="s">
        <v>222</v>
      </c>
      <c r="B22" s="455"/>
      <c r="C22" s="455"/>
      <c r="D22" s="455"/>
      <c r="E22" s="455"/>
      <c r="F22" s="455"/>
      <c r="G22" s="455"/>
      <c r="H22" s="455"/>
      <c r="I22" s="455"/>
      <c r="J22" s="455"/>
      <c r="K22" s="455"/>
      <c r="L22" s="455"/>
      <c r="M22" s="455"/>
      <c r="N22" s="455"/>
      <c r="O22" s="456"/>
    </row>
    <row r="23" spans="1:15" s="68" customFormat="1" ht="32.1" customHeight="1" thickBot="1">
      <c r="A23" s="454" t="s">
        <v>223</v>
      </c>
      <c r="B23" s="455"/>
      <c r="C23" s="455"/>
      <c r="D23" s="455"/>
      <c r="E23" s="455"/>
      <c r="F23" s="455"/>
      <c r="G23" s="455"/>
      <c r="H23" s="455"/>
      <c r="I23" s="455"/>
      <c r="J23" s="455"/>
      <c r="K23" s="455"/>
      <c r="L23" s="455"/>
      <c r="M23" s="455"/>
      <c r="N23" s="455"/>
      <c r="O23" s="456"/>
    </row>
    <row r="24" spans="1:15" s="68" customFormat="1" ht="32.1" customHeight="1" thickBot="1">
      <c r="A24" s="92"/>
      <c r="B24" s="84" t="s">
        <v>191</v>
      </c>
      <c r="C24" s="84" t="s">
        <v>192</v>
      </c>
      <c r="D24" s="84" t="s">
        <v>193</v>
      </c>
      <c r="E24" s="84" t="s">
        <v>194</v>
      </c>
      <c r="F24" s="84" t="s">
        <v>197</v>
      </c>
      <c r="G24" s="84" t="s">
        <v>198</v>
      </c>
      <c r="H24" s="84" t="s">
        <v>199</v>
      </c>
      <c r="I24" s="84" t="s">
        <v>200</v>
      </c>
      <c r="J24" s="84" t="s">
        <v>202</v>
      </c>
      <c r="K24" s="84" t="s">
        <v>203</v>
      </c>
      <c r="L24" s="84" t="s">
        <v>204</v>
      </c>
      <c r="M24" s="84" t="s">
        <v>205</v>
      </c>
      <c r="N24" s="85" t="s">
        <v>224</v>
      </c>
      <c r="O24" s="85" t="s">
        <v>225</v>
      </c>
    </row>
    <row r="25" spans="1:15" s="68" customFormat="1" ht="32.1" customHeight="1">
      <c r="A25" s="86" t="s">
        <v>226</v>
      </c>
      <c r="B25" s="236">
        <v>151035000</v>
      </c>
      <c r="C25" s="237"/>
      <c r="D25" s="236">
        <v>902000</v>
      </c>
      <c r="E25" s="236">
        <v>78342000</v>
      </c>
      <c r="F25" s="237"/>
      <c r="G25" s="237"/>
      <c r="H25" s="238"/>
      <c r="I25" s="238"/>
      <c r="J25" s="238"/>
      <c r="K25" s="238"/>
      <c r="L25" s="238"/>
      <c r="M25" s="238"/>
      <c r="N25" s="239">
        <f t="shared" ref="N25:N30" si="0">SUM(B25:M25)</f>
        <v>230279000</v>
      </c>
      <c r="O25" s="240"/>
    </row>
    <row r="26" spans="1:15" s="68" customFormat="1" ht="32.1" customHeight="1">
      <c r="A26" s="86" t="s">
        <v>227</v>
      </c>
      <c r="B26" s="237"/>
      <c r="C26" s="236">
        <f>84735000</f>
        <v>84735000</v>
      </c>
      <c r="D26" s="236">
        <f>151035000-B26-C26</f>
        <v>66300000</v>
      </c>
      <c r="E26" s="237"/>
      <c r="F26" s="237"/>
      <c r="G26" s="237"/>
      <c r="H26" s="237"/>
      <c r="I26" s="237"/>
      <c r="J26" s="237"/>
      <c r="K26" s="237"/>
      <c r="L26" s="237"/>
      <c r="M26" s="237"/>
      <c r="N26" s="314">
        <f t="shared" si="0"/>
        <v>151035000</v>
      </c>
      <c r="O26" s="241">
        <f>N26/N25</f>
        <v>0.65587830414410342</v>
      </c>
    </row>
    <row r="27" spans="1:15" s="68" customFormat="1" ht="32.1" customHeight="1">
      <c r="A27" s="86" t="s">
        <v>228</v>
      </c>
      <c r="B27" s="237"/>
      <c r="C27" s="236"/>
      <c r="D27" s="236">
        <f>4205333-B27-C27</f>
        <v>4205333</v>
      </c>
      <c r="E27" s="237"/>
      <c r="F27" s="237"/>
      <c r="G27" s="237"/>
      <c r="H27" s="237"/>
      <c r="I27" s="237"/>
      <c r="J27" s="237"/>
      <c r="K27" s="237"/>
      <c r="L27" s="237"/>
      <c r="M27" s="237"/>
      <c r="N27" s="314">
        <f t="shared" si="0"/>
        <v>4205333</v>
      </c>
      <c r="O27" s="242"/>
    </row>
    <row r="28" spans="1:15" s="68" customFormat="1" ht="32.1" customHeight="1">
      <c r="A28" s="86" t="s">
        <v>229</v>
      </c>
      <c r="B28" s="236">
        <v>10100000</v>
      </c>
      <c r="C28" s="236"/>
      <c r="D28" s="236">
        <v>750000</v>
      </c>
      <c r="E28" s="236">
        <v>119429</v>
      </c>
      <c r="F28" s="237"/>
      <c r="G28" s="237"/>
      <c r="H28" s="237"/>
      <c r="I28" s="237"/>
      <c r="J28" s="237"/>
      <c r="K28" s="237"/>
      <c r="L28" s="237"/>
      <c r="M28" s="237"/>
      <c r="N28" s="236">
        <f t="shared" si="0"/>
        <v>10969429</v>
      </c>
      <c r="O28" s="242"/>
    </row>
    <row r="29" spans="1:15" s="68" customFormat="1" ht="32.1" customHeight="1">
      <c r="A29" s="86" t="s">
        <v>230</v>
      </c>
      <c r="B29" s="237" t="s">
        <v>336</v>
      </c>
      <c r="C29" s="236"/>
      <c r="D29" s="237"/>
      <c r="E29" s="237"/>
      <c r="F29" s="237"/>
      <c r="G29" s="237"/>
      <c r="H29" s="237"/>
      <c r="I29" s="237"/>
      <c r="J29" s="237"/>
      <c r="K29" s="237"/>
      <c r="L29" s="237"/>
      <c r="M29" s="237"/>
      <c r="N29" s="236">
        <f t="shared" si="0"/>
        <v>0</v>
      </c>
      <c r="O29" s="242"/>
    </row>
    <row r="30" spans="1:15" s="91" customFormat="1" ht="16.5" customHeight="1" thickBot="1">
      <c r="A30" s="89" t="s">
        <v>231</v>
      </c>
      <c r="B30" s="243">
        <v>10100000</v>
      </c>
      <c r="C30" s="236">
        <f>10100000-B30</f>
        <v>0</v>
      </c>
      <c r="D30" s="243">
        <f>10100000-B30-C30</f>
        <v>0</v>
      </c>
      <c r="E30" s="244"/>
      <c r="F30" s="244"/>
      <c r="G30" s="244"/>
      <c r="H30" s="244"/>
      <c r="I30" s="244"/>
      <c r="J30" s="244"/>
      <c r="K30" s="244"/>
      <c r="L30" s="244"/>
      <c r="M30" s="244"/>
      <c r="N30" s="243">
        <f t="shared" si="0"/>
        <v>10100000</v>
      </c>
      <c r="O30" s="245"/>
    </row>
    <row r="31" spans="1:15" s="91" customFormat="1" ht="17.25" customHeight="1"/>
    <row r="32" spans="1:15" s="68" customFormat="1" ht="5.25" customHeight="1">
      <c r="A32" s="91"/>
      <c r="B32" s="91"/>
      <c r="C32" s="91"/>
      <c r="D32" s="91"/>
      <c r="E32" s="91"/>
      <c r="F32" s="91"/>
      <c r="G32" s="91"/>
      <c r="H32" s="91"/>
      <c r="I32" s="91"/>
      <c r="J32" s="91"/>
      <c r="K32" s="91"/>
      <c r="L32" s="91"/>
      <c r="M32" s="91"/>
      <c r="N32" s="91"/>
      <c r="O32" s="91"/>
    </row>
    <row r="33" spans="1:15" s="68" customFormat="1" ht="48" customHeight="1" thickBot="1"/>
    <row r="34" spans="1:15" s="68" customFormat="1" ht="50.25" customHeight="1" thickBot="1">
      <c r="A34" s="426" t="s">
        <v>232</v>
      </c>
      <c r="B34" s="427"/>
      <c r="C34" s="427"/>
      <c r="D34" s="427"/>
      <c r="E34" s="427"/>
      <c r="F34" s="427"/>
      <c r="G34" s="427"/>
      <c r="H34" s="427"/>
      <c r="I34" s="428"/>
      <c r="J34" s="96"/>
    </row>
    <row r="35" spans="1:15" s="68" customFormat="1" ht="18.75" customHeight="1" thickBot="1">
      <c r="A35" s="107" t="s">
        <v>233</v>
      </c>
      <c r="B35" s="429" t="str">
        <f>+B12</f>
        <v xml:space="preserve"> Implementar 1 Estrategia Distrital de Cuidado Menstrual, con enfoque diferencial</v>
      </c>
      <c r="C35" s="430"/>
      <c r="D35" s="430"/>
      <c r="E35" s="430"/>
      <c r="F35" s="430"/>
      <c r="G35" s="430"/>
      <c r="H35" s="430"/>
      <c r="I35" s="431"/>
      <c r="J35" s="94"/>
    </row>
    <row r="36" spans="1:15" s="68" customFormat="1" ht="50.25" customHeight="1" thickBot="1">
      <c r="A36" s="420" t="s">
        <v>234</v>
      </c>
      <c r="B36" s="158">
        <v>2024</v>
      </c>
      <c r="C36" s="158">
        <v>2025</v>
      </c>
      <c r="D36" s="158">
        <v>2026</v>
      </c>
      <c r="E36" s="158">
        <v>2027</v>
      </c>
      <c r="F36" s="158" t="s">
        <v>235</v>
      </c>
      <c r="G36" s="437" t="s">
        <v>236</v>
      </c>
      <c r="H36" s="437" t="s">
        <v>23</v>
      </c>
      <c r="I36" s="437"/>
      <c r="J36" s="94"/>
      <c r="K36" s="231"/>
    </row>
    <row r="37" spans="1:15" s="68" customFormat="1" ht="52.5" customHeight="1" thickBot="1">
      <c r="A37" s="421"/>
      <c r="B37" s="232">
        <v>1</v>
      </c>
      <c r="C37" s="232">
        <v>1</v>
      </c>
      <c r="D37" s="232">
        <v>1</v>
      </c>
      <c r="E37" s="232">
        <v>1</v>
      </c>
      <c r="F37" s="233">
        <v>1</v>
      </c>
      <c r="G37" s="437"/>
      <c r="H37" s="437"/>
      <c r="I37" s="437"/>
      <c r="J37" s="94"/>
    </row>
    <row r="38" spans="1:15" s="95" customFormat="1" ht="48" customHeight="1" thickBot="1">
      <c r="A38" s="108" t="s">
        <v>237</v>
      </c>
      <c r="B38" s="432">
        <v>0.3</v>
      </c>
      <c r="C38" s="433"/>
      <c r="D38" s="434" t="s">
        <v>238</v>
      </c>
      <c r="E38" s="435"/>
      <c r="F38" s="435"/>
      <c r="G38" s="435"/>
      <c r="H38" s="435"/>
      <c r="I38" s="436"/>
      <c r="J38" s="68"/>
      <c r="K38" s="68"/>
      <c r="L38" s="68"/>
      <c r="M38" s="68"/>
      <c r="N38" s="68"/>
      <c r="O38" s="68"/>
    </row>
    <row r="39" spans="1:15" s="68" customFormat="1" ht="120.75" customHeight="1" thickBot="1">
      <c r="A39" s="420" t="s">
        <v>239</v>
      </c>
      <c r="B39" s="108" t="s">
        <v>240</v>
      </c>
      <c r="C39" s="107" t="s">
        <v>241</v>
      </c>
      <c r="D39" s="404" t="s">
        <v>242</v>
      </c>
      <c r="E39" s="405"/>
      <c r="F39" s="404" t="s">
        <v>243</v>
      </c>
      <c r="G39" s="405"/>
      <c r="H39" s="109" t="s">
        <v>244</v>
      </c>
      <c r="I39" s="111" t="s">
        <v>245</v>
      </c>
      <c r="J39" s="95"/>
      <c r="K39" s="95"/>
      <c r="L39" s="95"/>
      <c r="M39" s="95"/>
      <c r="N39" s="95"/>
      <c r="O39" s="95"/>
    </row>
    <row r="40" spans="1:15" s="95" customFormat="1" ht="166.35" customHeight="1" thickBot="1">
      <c r="A40" s="421"/>
      <c r="B40" s="100">
        <v>1</v>
      </c>
      <c r="C40" s="101">
        <v>1</v>
      </c>
      <c r="D40" s="422" t="s">
        <v>337</v>
      </c>
      <c r="E40" s="423"/>
      <c r="F40" s="422" t="s">
        <v>337</v>
      </c>
      <c r="G40" s="423"/>
      <c r="H40" s="307" t="s">
        <v>258</v>
      </c>
      <c r="I40" s="98" t="s">
        <v>338</v>
      </c>
      <c r="J40" s="68"/>
      <c r="K40" s="68"/>
      <c r="L40" s="68"/>
      <c r="M40" s="68"/>
      <c r="N40" s="68"/>
      <c r="O40" s="68"/>
    </row>
    <row r="41" spans="1:15" s="68" customFormat="1" ht="120.75" customHeight="1" thickBot="1">
      <c r="A41" s="420" t="s">
        <v>250</v>
      </c>
      <c r="B41" s="110" t="s">
        <v>240</v>
      </c>
      <c r="C41" s="109" t="s">
        <v>241</v>
      </c>
      <c r="D41" s="404" t="s">
        <v>242</v>
      </c>
      <c r="E41" s="405"/>
      <c r="F41" s="404" t="s">
        <v>243</v>
      </c>
      <c r="G41" s="405"/>
      <c r="H41" s="109" t="s">
        <v>244</v>
      </c>
      <c r="I41" s="111" t="s">
        <v>245</v>
      </c>
      <c r="J41" s="95"/>
      <c r="K41" s="95"/>
      <c r="L41" s="95"/>
      <c r="M41" s="95"/>
      <c r="N41" s="95"/>
      <c r="O41" s="95"/>
    </row>
    <row r="42" spans="1:15" s="95" customFormat="1" ht="374.1" customHeight="1" thickBot="1">
      <c r="A42" s="421"/>
      <c r="B42" s="100">
        <v>1</v>
      </c>
      <c r="C42" s="101">
        <v>1</v>
      </c>
      <c r="D42" s="422" t="s">
        <v>339</v>
      </c>
      <c r="E42" s="423"/>
      <c r="F42" s="422" t="s">
        <v>340</v>
      </c>
      <c r="G42" s="423"/>
      <c r="H42" s="307" t="s">
        <v>258</v>
      </c>
      <c r="I42" s="98" t="s">
        <v>341</v>
      </c>
      <c r="J42" s="68"/>
      <c r="K42" s="68"/>
      <c r="L42" s="68"/>
      <c r="M42" s="68"/>
      <c r="N42" s="68"/>
      <c r="O42" s="68"/>
    </row>
    <row r="43" spans="1:15" s="68" customFormat="1" ht="120.75" customHeight="1" thickBot="1">
      <c r="A43" s="420" t="s">
        <v>255</v>
      </c>
      <c r="B43" s="110" t="s">
        <v>240</v>
      </c>
      <c r="C43" s="109" t="s">
        <v>241</v>
      </c>
      <c r="D43" s="404" t="s">
        <v>242</v>
      </c>
      <c r="E43" s="405"/>
      <c r="F43" s="404" t="s">
        <v>243</v>
      </c>
      <c r="G43" s="405"/>
      <c r="H43" s="109" t="s">
        <v>244</v>
      </c>
      <c r="I43" s="111" t="s">
        <v>245</v>
      </c>
      <c r="J43" s="95"/>
      <c r="K43" s="95"/>
      <c r="L43" s="95"/>
      <c r="M43" s="95"/>
      <c r="N43" s="95"/>
      <c r="O43" s="95"/>
    </row>
    <row r="44" spans="1:15" s="95" customFormat="1" ht="381" customHeight="1" thickBot="1">
      <c r="A44" s="421"/>
      <c r="B44" s="100">
        <v>1</v>
      </c>
      <c r="C44" s="101">
        <v>1</v>
      </c>
      <c r="D44" s="422" t="s">
        <v>342</v>
      </c>
      <c r="E44" s="423"/>
      <c r="F44" s="422" t="s">
        <v>343</v>
      </c>
      <c r="G44" s="423"/>
      <c r="H44" s="307" t="s">
        <v>258</v>
      </c>
      <c r="I44" s="98" t="s">
        <v>341</v>
      </c>
      <c r="J44" s="68"/>
      <c r="K44" s="68"/>
      <c r="L44" s="68"/>
      <c r="M44" s="68"/>
      <c r="N44" s="68"/>
      <c r="O44" s="68"/>
    </row>
    <row r="45" spans="1:15" s="68" customFormat="1" ht="120.75" customHeight="1" thickBot="1">
      <c r="A45" s="420" t="s">
        <v>259</v>
      </c>
      <c r="B45" s="110" t="s">
        <v>240</v>
      </c>
      <c r="C45" s="110" t="s">
        <v>241</v>
      </c>
      <c r="D45" s="404" t="s">
        <v>242</v>
      </c>
      <c r="E45" s="405"/>
      <c r="F45" s="404" t="s">
        <v>243</v>
      </c>
      <c r="G45" s="405"/>
      <c r="H45" s="109" t="s">
        <v>244</v>
      </c>
      <c r="I45" s="109" t="s">
        <v>245</v>
      </c>
      <c r="J45" s="95"/>
      <c r="K45" s="95"/>
      <c r="L45" s="95"/>
      <c r="M45" s="95"/>
      <c r="N45" s="95"/>
      <c r="O45" s="95"/>
    </row>
    <row r="46" spans="1:15" s="95" customFormat="1" ht="35.1" customHeight="1" thickBot="1">
      <c r="A46" s="421"/>
      <c r="B46" s="100">
        <v>1</v>
      </c>
      <c r="C46" s="101"/>
      <c r="D46" s="424"/>
      <c r="E46" s="425"/>
      <c r="F46" s="424"/>
      <c r="G46" s="425"/>
      <c r="H46" s="119"/>
      <c r="I46" s="120"/>
      <c r="J46" s="68"/>
      <c r="K46" s="68"/>
      <c r="L46" s="68"/>
      <c r="M46" s="68"/>
      <c r="N46" s="68"/>
      <c r="O46" s="68"/>
    </row>
    <row r="47" spans="1:15" s="68" customFormat="1" ht="120.75" customHeight="1" thickBot="1">
      <c r="A47" s="420" t="s">
        <v>260</v>
      </c>
      <c r="B47" s="110" t="s">
        <v>240</v>
      </c>
      <c r="C47" s="109" t="s">
        <v>241</v>
      </c>
      <c r="D47" s="404" t="s">
        <v>242</v>
      </c>
      <c r="E47" s="405"/>
      <c r="F47" s="404" t="s">
        <v>243</v>
      </c>
      <c r="G47" s="405"/>
      <c r="H47" s="109" t="s">
        <v>244</v>
      </c>
      <c r="I47" s="111" t="s">
        <v>245</v>
      </c>
      <c r="J47" s="95"/>
      <c r="K47" s="95"/>
      <c r="L47" s="95"/>
      <c r="M47" s="95"/>
      <c r="N47" s="95"/>
      <c r="O47" s="95"/>
    </row>
    <row r="48" spans="1:15" s="95" customFormat="1" ht="35.1" customHeight="1" thickBot="1">
      <c r="A48" s="421"/>
      <c r="B48" s="100">
        <v>1</v>
      </c>
      <c r="C48" s="101"/>
      <c r="D48" s="406"/>
      <c r="E48" s="408"/>
      <c r="F48" s="406"/>
      <c r="G48" s="408"/>
      <c r="H48" s="97"/>
      <c r="I48" s="99"/>
      <c r="J48" s="68"/>
      <c r="K48" s="68"/>
      <c r="L48" s="68"/>
      <c r="M48" s="68"/>
      <c r="N48" s="68"/>
      <c r="O48" s="68"/>
    </row>
    <row r="49" spans="1:15" s="68" customFormat="1" ht="120.75" customHeight="1" thickBot="1">
      <c r="A49" s="420" t="s">
        <v>261</v>
      </c>
      <c r="B49" s="110" t="s">
        <v>240</v>
      </c>
      <c r="C49" s="109" t="s">
        <v>241</v>
      </c>
      <c r="D49" s="404" t="s">
        <v>242</v>
      </c>
      <c r="E49" s="405"/>
      <c r="F49" s="404" t="s">
        <v>243</v>
      </c>
      <c r="G49" s="405"/>
      <c r="H49" s="109" t="s">
        <v>244</v>
      </c>
      <c r="I49" s="111" t="s">
        <v>245</v>
      </c>
      <c r="J49" s="95"/>
      <c r="K49" s="95"/>
      <c r="L49" s="95"/>
      <c r="M49" s="95"/>
      <c r="N49" s="95"/>
      <c r="O49" s="95"/>
    </row>
    <row r="50" spans="1:15" s="68" customFormat="1" ht="35.1" customHeight="1" thickBot="1">
      <c r="A50" s="421"/>
      <c r="B50" s="102">
        <v>1</v>
      </c>
      <c r="C50" s="103"/>
      <c r="D50" s="406"/>
      <c r="E50" s="408"/>
      <c r="F50" s="406"/>
      <c r="G50" s="408"/>
      <c r="H50" s="97"/>
      <c r="I50" s="99"/>
    </row>
    <row r="51" spans="1:15" s="68" customFormat="1" ht="120.75" customHeight="1" thickBot="1">
      <c r="A51" s="420" t="s">
        <v>262</v>
      </c>
      <c r="B51" s="108" t="s">
        <v>240</v>
      </c>
      <c r="C51" s="107" t="s">
        <v>241</v>
      </c>
      <c r="D51" s="404" t="s">
        <v>242</v>
      </c>
      <c r="E51" s="405"/>
      <c r="F51" s="404" t="s">
        <v>243</v>
      </c>
      <c r="G51" s="405"/>
      <c r="H51" s="109" t="s">
        <v>244</v>
      </c>
      <c r="I51" s="111" t="s">
        <v>245</v>
      </c>
    </row>
    <row r="52" spans="1:15" s="68" customFormat="1" ht="35.1" customHeight="1" thickBot="1">
      <c r="A52" s="421"/>
      <c r="B52" s="102">
        <v>1</v>
      </c>
      <c r="C52" s="103"/>
      <c r="D52" s="406"/>
      <c r="E52" s="407"/>
      <c r="F52" s="406"/>
      <c r="G52" s="408"/>
      <c r="H52" s="97"/>
      <c r="I52" s="99"/>
    </row>
    <row r="53" spans="1:15" s="68" customFormat="1" ht="120.75" customHeight="1" thickBot="1">
      <c r="A53" s="420" t="s">
        <v>263</v>
      </c>
      <c r="B53" s="108" t="s">
        <v>240</v>
      </c>
      <c r="C53" s="107" t="s">
        <v>241</v>
      </c>
      <c r="D53" s="404" t="s">
        <v>242</v>
      </c>
      <c r="E53" s="405"/>
      <c r="F53" s="404" t="s">
        <v>243</v>
      </c>
      <c r="G53" s="405"/>
      <c r="H53" s="109" t="s">
        <v>244</v>
      </c>
      <c r="I53" s="111" t="s">
        <v>245</v>
      </c>
    </row>
    <row r="54" spans="1:15" s="68" customFormat="1" ht="35.1" customHeight="1" thickBot="1">
      <c r="A54" s="421"/>
      <c r="B54" s="102">
        <v>1</v>
      </c>
      <c r="C54" s="103"/>
      <c r="D54" s="406"/>
      <c r="E54" s="407"/>
      <c r="F54" s="406"/>
      <c r="G54" s="408"/>
      <c r="H54" s="121"/>
      <c r="I54" s="99"/>
    </row>
    <row r="55" spans="1:15" s="68" customFormat="1" ht="120.75" customHeight="1" thickBot="1">
      <c r="A55" s="420" t="s">
        <v>264</v>
      </c>
      <c r="B55" s="108" t="s">
        <v>240</v>
      </c>
      <c r="C55" s="107" t="s">
        <v>241</v>
      </c>
      <c r="D55" s="404" t="s">
        <v>242</v>
      </c>
      <c r="E55" s="405"/>
      <c r="F55" s="404" t="s">
        <v>243</v>
      </c>
      <c r="G55" s="405"/>
      <c r="H55" s="109" t="s">
        <v>244</v>
      </c>
      <c r="I55" s="111" t="s">
        <v>245</v>
      </c>
    </row>
    <row r="56" spans="1:15" s="68" customFormat="1" ht="35.1" customHeight="1" thickBot="1">
      <c r="A56" s="421"/>
      <c r="B56" s="102">
        <v>1</v>
      </c>
      <c r="C56" s="103"/>
      <c r="D56" s="406"/>
      <c r="E56" s="408"/>
      <c r="F56" s="406"/>
      <c r="G56" s="408"/>
      <c r="H56" s="97"/>
      <c r="I56" s="97"/>
    </row>
    <row r="57" spans="1:15" s="68" customFormat="1" ht="120.75" customHeight="1" thickBot="1">
      <c r="A57" s="420" t="s">
        <v>265</v>
      </c>
      <c r="B57" s="108" t="s">
        <v>240</v>
      </c>
      <c r="C57" s="107" t="s">
        <v>241</v>
      </c>
      <c r="D57" s="404" t="s">
        <v>242</v>
      </c>
      <c r="E57" s="405"/>
      <c r="F57" s="404" t="s">
        <v>243</v>
      </c>
      <c r="G57" s="405"/>
      <c r="H57" s="109" t="s">
        <v>244</v>
      </c>
      <c r="I57" s="111" t="s">
        <v>245</v>
      </c>
    </row>
    <row r="58" spans="1:15" s="68" customFormat="1" ht="35.1" customHeight="1" thickBot="1">
      <c r="A58" s="421"/>
      <c r="B58" s="102">
        <v>1</v>
      </c>
      <c r="C58" s="103"/>
      <c r="D58" s="406"/>
      <c r="E58" s="408"/>
      <c r="F58" s="406"/>
      <c r="G58" s="408"/>
      <c r="H58" s="97"/>
      <c r="I58" s="99"/>
    </row>
    <row r="59" spans="1:15" s="68" customFormat="1" ht="120.75" customHeight="1" thickBot="1">
      <c r="A59" s="420" t="s">
        <v>266</v>
      </c>
      <c r="B59" s="108" t="s">
        <v>240</v>
      </c>
      <c r="C59" s="107" t="s">
        <v>241</v>
      </c>
      <c r="D59" s="404" t="s">
        <v>242</v>
      </c>
      <c r="E59" s="405"/>
      <c r="F59" s="404" t="s">
        <v>243</v>
      </c>
      <c r="G59" s="405"/>
      <c r="H59" s="109" t="s">
        <v>244</v>
      </c>
      <c r="I59" s="111" t="s">
        <v>245</v>
      </c>
    </row>
    <row r="60" spans="1:15" s="68" customFormat="1" ht="35.1" customHeight="1" thickBot="1">
      <c r="A60" s="421"/>
      <c r="B60" s="102">
        <v>1</v>
      </c>
      <c r="C60" s="103"/>
      <c r="D60" s="406"/>
      <c r="E60" s="408"/>
      <c r="F60" s="407"/>
      <c r="G60" s="407"/>
      <c r="H60" s="97"/>
      <c r="I60" s="97"/>
    </row>
    <row r="61" spans="1:15" s="68" customFormat="1" ht="120.75" customHeight="1" thickBot="1">
      <c r="A61" s="420" t="s">
        <v>267</v>
      </c>
      <c r="B61" s="108" t="s">
        <v>240</v>
      </c>
      <c r="C61" s="107" t="s">
        <v>241</v>
      </c>
      <c r="D61" s="404" t="s">
        <v>242</v>
      </c>
      <c r="E61" s="405"/>
      <c r="F61" s="404" t="s">
        <v>243</v>
      </c>
      <c r="G61" s="405"/>
      <c r="H61" s="109" t="s">
        <v>244</v>
      </c>
      <c r="I61" s="111" t="s">
        <v>245</v>
      </c>
    </row>
    <row r="62" spans="1:15" s="68" customFormat="1" ht="18" thickBot="1">
      <c r="A62" s="421"/>
      <c r="B62" s="102">
        <v>1</v>
      </c>
      <c r="C62" s="103"/>
      <c r="D62" s="406"/>
      <c r="E62" s="408"/>
      <c r="F62" s="406"/>
      <c r="G62" s="408"/>
      <c r="H62" s="97"/>
      <c r="I62" s="97"/>
    </row>
    <row r="63" spans="1:15" s="68" customFormat="1" ht="14.1"/>
    <row r="64" spans="1:15" s="94" customFormat="1" ht="30" customHeight="1">
      <c r="A64" s="68"/>
      <c r="B64" s="68"/>
      <c r="C64" s="68"/>
      <c r="D64" s="68"/>
      <c r="E64" s="68"/>
      <c r="F64" s="68"/>
      <c r="G64" s="68"/>
      <c r="H64" s="68"/>
      <c r="I64" s="68"/>
      <c r="J64" s="68"/>
      <c r="K64" s="68"/>
      <c r="L64" s="68"/>
      <c r="M64" s="68"/>
      <c r="N64" s="68"/>
      <c r="O64" s="68"/>
    </row>
    <row r="65" spans="1:15" s="68" customFormat="1" ht="34.5" customHeight="1">
      <c r="J65" s="94"/>
      <c r="K65" s="94"/>
      <c r="L65" s="94"/>
      <c r="M65" s="94"/>
      <c r="N65" s="94"/>
      <c r="O65" s="94"/>
    </row>
    <row r="66" spans="1:15" s="234" customFormat="1" ht="163.35" customHeight="1">
      <c r="A66" s="484" t="s">
        <v>268</v>
      </c>
      <c r="B66" s="484"/>
      <c r="C66" s="484"/>
      <c r="D66" s="484"/>
      <c r="E66" s="484"/>
      <c r="F66" s="484"/>
      <c r="G66" s="484"/>
      <c r="H66" s="484"/>
      <c r="I66" s="484"/>
      <c r="J66" s="68"/>
      <c r="K66" s="68"/>
      <c r="L66" s="68"/>
      <c r="M66" s="68"/>
      <c r="N66" s="68"/>
      <c r="O66" s="68"/>
    </row>
    <row r="67" spans="1:15" s="68" customFormat="1" ht="115.35" customHeight="1">
      <c r="A67" s="112" t="s">
        <v>269</v>
      </c>
      <c r="B67" s="417" t="s">
        <v>344</v>
      </c>
      <c r="C67" s="418"/>
      <c r="D67" s="417" t="s">
        <v>345</v>
      </c>
      <c r="E67" s="418"/>
      <c r="F67" s="417" t="s">
        <v>346</v>
      </c>
      <c r="G67" s="418"/>
      <c r="H67" s="417"/>
      <c r="I67" s="418"/>
      <c r="J67" s="234"/>
      <c r="K67" s="234"/>
      <c r="L67" s="234"/>
      <c r="M67" s="234"/>
      <c r="N67" s="234"/>
      <c r="O67" s="234"/>
    </row>
    <row r="68" spans="1:15" s="68" customFormat="1" ht="54">
      <c r="A68" s="112" t="s">
        <v>273</v>
      </c>
      <c r="B68" s="486">
        <v>0.1</v>
      </c>
      <c r="C68" s="487"/>
      <c r="D68" s="486">
        <v>0.1</v>
      </c>
      <c r="E68" s="487"/>
      <c r="F68" s="486">
        <v>0.1</v>
      </c>
      <c r="G68" s="487"/>
      <c r="H68" s="488"/>
      <c r="I68" s="487"/>
    </row>
    <row r="69" spans="1:15" s="68" customFormat="1" ht="30" customHeight="1">
      <c r="A69" s="481" t="s">
        <v>191</v>
      </c>
      <c r="B69" s="164" t="s">
        <v>99</v>
      </c>
      <c r="C69" s="164" t="s">
        <v>241</v>
      </c>
      <c r="D69" s="164" t="s">
        <v>99</v>
      </c>
      <c r="E69" s="164" t="s">
        <v>241</v>
      </c>
      <c r="F69" s="164" t="s">
        <v>99</v>
      </c>
      <c r="G69" s="164" t="s">
        <v>241</v>
      </c>
      <c r="H69" s="164" t="s">
        <v>99</v>
      </c>
      <c r="I69" s="164" t="s">
        <v>241</v>
      </c>
    </row>
    <row r="70" spans="1:15" s="68" customFormat="1" ht="80.25" customHeight="1">
      <c r="A70" s="482"/>
      <c r="B70" s="114">
        <v>0</v>
      </c>
      <c r="C70" s="115">
        <v>0</v>
      </c>
      <c r="D70" s="114">
        <v>0.02</v>
      </c>
      <c r="E70" s="115">
        <v>0.02</v>
      </c>
      <c r="F70" s="114">
        <v>0</v>
      </c>
      <c r="G70" s="115">
        <v>0</v>
      </c>
      <c r="H70" s="122"/>
      <c r="I70" s="115"/>
    </row>
    <row r="71" spans="1:15" s="68" customFormat="1" ht="111" customHeight="1">
      <c r="A71" s="112" t="s">
        <v>274</v>
      </c>
      <c r="B71" s="411" t="s">
        <v>347</v>
      </c>
      <c r="C71" s="412"/>
      <c r="D71" s="411" t="s">
        <v>337</v>
      </c>
      <c r="E71" s="412"/>
      <c r="F71" s="411" t="s">
        <v>347</v>
      </c>
      <c r="G71" s="403"/>
      <c r="H71" s="402"/>
      <c r="I71" s="485"/>
    </row>
    <row r="72" spans="1:15" s="68" customFormat="1" ht="100.35" customHeight="1">
      <c r="A72" s="112" t="s">
        <v>278</v>
      </c>
      <c r="B72" s="409"/>
      <c r="C72" s="410"/>
      <c r="D72" s="409" t="s">
        <v>348</v>
      </c>
      <c r="E72" s="410"/>
      <c r="F72" s="398"/>
      <c r="G72" s="399"/>
      <c r="H72" s="398"/>
      <c r="I72" s="399"/>
    </row>
    <row r="73" spans="1:15" s="68" customFormat="1" ht="30.75" customHeight="1">
      <c r="A73" s="481" t="s">
        <v>192</v>
      </c>
      <c r="B73" s="164" t="s">
        <v>99</v>
      </c>
      <c r="C73" s="164" t="s">
        <v>241</v>
      </c>
      <c r="D73" s="164" t="s">
        <v>99</v>
      </c>
      <c r="E73" s="164" t="s">
        <v>241</v>
      </c>
      <c r="F73" s="164" t="s">
        <v>99</v>
      </c>
      <c r="G73" s="164" t="s">
        <v>241</v>
      </c>
      <c r="H73" s="164" t="s">
        <v>99</v>
      </c>
      <c r="I73" s="164" t="s">
        <v>241</v>
      </c>
    </row>
    <row r="74" spans="1:15" s="68" customFormat="1" ht="80.25" customHeight="1">
      <c r="A74" s="482"/>
      <c r="B74" s="114">
        <v>0.03</v>
      </c>
      <c r="C74" s="115">
        <v>0.03</v>
      </c>
      <c r="D74" s="114">
        <v>0.02</v>
      </c>
      <c r="E74" s="115">
        <v>0.02</v>
      </c>
      <c r="F74" s="114">
        <v>0.03</v>
      </c>
      <c r="G74" s="116">
        <v>0.03</v>
      </c>
      <c r="H74" s="122"/>
      <c r="I74" s="116"/>
    </row>
    <row r="75" spans="1:15" s="68" customFormat="1" ht="300" customHeight="1">
      <c r="A75" s="112" t="s">
        <v>274</v>
      </c>
      <c r="B75" s="411" t="s">
        <v>339</v>
      </c>
      <c r="C75" s="412"/>
      <c r="D75" s="440" t="s">
        <v>349</v>
      </c>
      <c r="E75" s="441"/>
      <c r="F75" s="411" t="s">
        <v>350</v>
      </c>
      <c r="G75" s="403"/>
      <c r="H75" s="438"/>
      <c r="I75" s="439"/>
    </row>
    <row r="76" spans="1:15" s="68" customFormat="1" ht="124.35" customHeight="1">
      <c r="A76" s="112" t="s">
        <v>278</v>
      </c>
      <c r="B76" s="409" t="s">
        <v>348</v>
      </c>
      <c r="C76" s="410"/>
      <c r="D76" s="409" t="s">
        <v>348</v>
      </c>
      <c r="E76" s="410"/>
      <c r="F76" s="409" t="s">
        <v>348</v>
      </c>
      <c r="G76" s="399"/>
      <c r="H76" s="398"/>
      <c r="I76" s="399"/>
    </row>
    <row r="77" spans="1:15" s="68" customFormat="1" ht="30.75" customHeight="1">
      <c r="A77" s="481" t="s">
        <v>193</v>
      </c>
      <c r="B77" s="164" t="s">
        <v>99</v>
      </c>
      <c r="C77" s="164" t="s">
        <v>241</v>
      </c>
      <c r="D77" s="164" t="s">
        <v>99</v>
      </c>
      <c r="E77" s="164" t="s">
        <v>241</v>
      </c>
      <c r="F77" s="164" t="s">
        <v>99</v>
      </c>
      <c r="G77" s="164" t="s">
        <v>241</v>
      </c>
      <c r="H77" s="164" t="s">
        <v>99</v>
      </c>
      <c r="I77" s="164" t="s">
        <v>241</v>
      </c>
    </row>
    <row r="78" spans="1:15" s="68" customFormat="1" ht="80.25" customHeight="1">
      <c r="A78" s="482"/>
      <c r="B78" s="114">
        <v>0.05</v>
      </c>
      <c r="C78" s="115">
        <v>0.05</v>
      </c>
      <c r="D78" s="114">
        <v>0.04</v>
      </c>
      <c r="E78" s="115">
        <v>0.04</v>
      </c>
      <c r="F78" s="122">
        <v>0.05</v>
      </c>
      <c r="G78" s="116">
        <v>0.05</v>
      </c>
      <c r="H78" s="122"/>
      <c r="I78" s="116"/>
    </row>
    <row r="79" spans="1:15" s="68" customFormat="1" ht="357.6" customHeight="1">
      <c r="A79" s="112" t="s">
        <v>274</v>
      </c>
      <c r="B79" s="411" t="s">
        <v>351</v>
      </c>
      <c r="C79" s="412"/>
      <c r="D79" s="413" t="s">
        <v>352</v>
      </c>
      <c r="E79" s="414"/>
      <c r="F79" s="415" t="s">
        <v>353</v>
      </c>
      <c r="G79" s="403"/>
      <c r="H79" s="398"/>
      <c r="I79" s="399"/>
    </row>
    <row r="80" spans="1:15" s="68" customFormat="1" ht="61.35" customHeight="1">
      <c r="A80" s="112" t="s">
        <v>278</v>
      </c>
      <c r="B80" s="409" t="s">
        <v>354</v>
      </c>
      <c r="C80" s="410"/>
      <c r="D80" s="409" t="s">
        <v>355</v>
      </c>
      <c r="E80" s="410"/>
      <c r="F80" s="409" t="s">
        <v>356</v>
      </c>
      <c r="G80" s="399"/>
      <c r="H80" s="398"/>
      <c r="I80" s="399"/>
    </row>
    <row r="81" spans="1:9" s="68" customFormat="1" ht="30.75" customHeight="1">
      <c r="A81" s="481" t="s">
        <v>194</v>
      </c>
      <c r="B81" s="164" t="s">
        <v>99</v>
      </c>
      <c r="C81" s="164" t="s">
        <v>241</v>
      </c>
      <c r="D81" s="164" t="s">
        <v>99</v>
      </c>
      <c r="E81" s="164" t="s">
        <v>241</v>
      </c>
      <c r="F81" s="164" t="s">
        <v>99</v>
      </c>
      <c r="G81" s="164" t="s">
        <v>241</v>
      </c>
      <c r="H81" s="164" t="s">
        <v>99</v>
      </c>
      <c r="I81" s="164" t="s">
        <v>241</v>
      </c>
    </row>
    <row r="82" spans="1:9" s="68" customFormat="1" ht="80.25" customHeight="1">
      <c r="A82" s="482"/>
      <c r="B82" s="114">
        <v>0.1</v>
      </c>
      <c r="C82" s="115"/>
      <c r="D82" s="114">
        <v>0.1</v>
      </c>
      <c r="E82" s="115"/>
      <c r="F82" s="114">
        <v>0.1</v>
      </c>
      <c r="G82" s="116"/>
      <c r="H82" s="122"/>
      <c r="I82" s="116"/>
    </row>
    <row r="83" spans="1:9" s="68" customFormat="1" ht="80.25" customHeight="1">
      <c r="A83" s="112" t="s">
        <v>274</v>
      </c>
      <c r="B83" s="400"/>
      <c r="C83" s="401"/>
      <c r="D83" s="398"/>
      <c r="E83" s="399"/>
      <c r="F83" s="402"/>
      <c r="G83" s="403"/>
      <c r="H83" s="398"/>
      <c r="I83" s="399"/>
    </row>
    <row r="84" spans="1:9" s="68" customFormat="1" ht="30" customHeight="1">
      <c r="A84" s="112" t="s">
        <v>278</v>
      </c>
      <c r="B84" s="489"/>
      <c r="C84" s="490"/>
      <c r="D84" s="491"/>
      <c r="E84" s="410"/>
      <c r="F84" s="398"/>
      <c r="G84" s="399"/>
      <c r="H84" s="398"/>
      <c r="I84" s="399"/>
    </row>
    <row r="85" spans="1:9" s="68" customFormat="1" ht="30" customHeight="1">
      <c r="A85" s="481" t="s">
        <v>197</v>
      </c>
      <c r="B85" s="164" t="s">
        <v>99</v>
      </c>
      <c r="C85" s="164" t="s">
        <v>241</v>
      </c>
      <c r="D85" s="164" t="s">
        <v>99</v>
      </c>
      <c r="E85" s="164" t="s">
        <v>241</v>
      </c>
      <c r="F85" s="164" t="s">
        <v>99</v>
      </c>
      <c r="G85" s="164" t="s">
        <v>241</v>
      </c>
      <c r="H85" s="164" t="s">
        <v>99</v>
      </c>
      <c r="I85" s="164" t="s">
        <v>241</v>
      </c>
    </row>
    <row r="86" spans="1:9" s="68" customFormat="1" ht="80.25" customHeight="1">
      <c r="A86" s="482"/>
      <c r="B86" s="114">
        <v>0.1</v>
      </c>
      <c r="C86" s="115"/>
      <c r="D86" s="114">
        <v>0.1</v>
      </c>
      <c r="E86" s="115"/>
      <c r="F86" s="114">
        <v>0.1</v>
      </c>
      <c r="G86" s="116"/>
      <c r="H86" s="122"/>
      <c r="I86" s="116"/>
    </row>
    <row r="87" spans="1:9" s="68" customFormat="1" ht="80.25" customHeight="1">
      <c r="A87" s="112" t="s">
        <v>274</v>
      </c>
      <c r="B87" s="419"/>
      <c r="C87" s="419"/>
      <c r="D87" s="419"/>
      <c r="E87" s="419"/>
      <c r="F87" s="419"/>
      <c r="G87" s="419"/>
      <c r="H87" s="419"/>
      <c r="I87" s="419"/>
    </row>
    <row r="88" spans="1:9" s="68" customFormat="1" ht="29.25" customHeight="1">
      <c r="A88" s="112" t="s">
        <v>278</v>
      </c>
      <c r="B88" s="395"/>
      <c r="C88" s="396"/>
      <c r="D88" s="395"/>
      <c r="E88" s="396"/>
      <c r="F88" s="395"/>
      <c r="G88" s="396"/>
      <c r="H88" s="395"/>
      <c r="I88" s="396"/>
    </row>
    <row r="89" spans="1:9" s="68" customFormat="1" ht="29.25" customHeight="1">
      <c r="A89" s="481" t="s">
        <v>198</v>
      </c>
      <c r="B89" s="164" t="s">
        <v>99</v>
      </c>
      <c r="C89" s="164" t="s">
        <v>241</v>
      </c>
      <c r="D89" s="164" t="s">
        <v>99</v>
      </c>
      <c r="E89" s="164" t="s">
        <v>241</v>
      </c>
      <c r="F89" s="164" t="s">
        <v>99</v>
      </c>
      <c r="G89" s="164" t="s">
        <v>241</v>
      </c>
      <c r="H89" s="164" t="s">
        <v>99</v>
      </c>
      <c r="I89" s="164" t="s">
        <v>241</v>
      </c>
    </row>
    <row r="90" spans="1:9" s="68" customFormat="1" ht="80.25" customHeight="1">
      <c r="A90" s="482"/>
      <c r="B90" s="114">
        <v>0.1</v>
      </c>
      <c r="C90" s="115"/>
      <c r="D90" s="114">
        <v>0.1</v>
      </c>
      <c r="E90" s="115"/>
      <c r="F90" s="114">
        <v>0.1</v>
      </c>
      <c r="G90" s="116"/>
      <c r="H90" s="122"/>
      <c r="I90" s="116"/>
    </row>
    <row r="91" spans="1:9" s="68" customFormat="1" ht="80.25" customHeight="1">
      <c r="A91" s="112" t="s">
        <v>274</v>
      </c>
      <c r="B91" s="394"/>
      <c r="C91" s="394"/>
      <c r="D91" s="394"/>
      <c r="E91" s="394"/>
      <c r="F91" s="394"/>
      <c r="G91" s="394"/>
      <c r="H91" s="394"/>
      <c r="I91" s="394"/>
    </row>
    <row r="92" spans="1:9" s="68" customFormat="1" ht="25.35" customHeight="1">
      <c r="A92" s="112" t="s">
        <v>278</v>
      </c>
      <c r="B92" s="395"/>
      <c r="C92" s="396"/>
      <c r="D92" s="395"/>
      <c r="E92" s="396"/>
      <c r="F92" s="395"/>
      <c r="G92" s="396"/>
      <c r="H92" s="395"/>
      <c r="I92" s="396"/>
    </row>
    <row r="93" spans="1:9" s="68" customFormat="1" ht="25.35" customHeight="1">
      <c r="A93" s="481" t="s">
        <v>199</v>
      </c>
      <c r="B93" s="164" t="s">
        <v>99</v>
      </c>
      <c r="C93" s="164" t="s">
        <v>241</v>
      </c>
      <c r="D93" s="164" t="s">
        <v>99</v>
      </c>
      <c r="E93" s="164" t="s">
        <v>241</v>
      </c>
      <c r="F93" s="164" t="s">
        <v>99</v>
      </c>
      <c r="G93" s="164" t="s">
        <v>241</v>
      </c>
      <c r="H93" s="164" t="s">
        <v>99</v>
      </c>
      <c r="I93" s="164" t="s">
        <v>241</v>
      </c>
    </row>
    <row r="94" spans="1:9" s="68" customFormat="1" ht="80.25" customHeight="1">
      <c r="A94" s="482"/>
      <c r="B94" s="114">
        <v>0.1</v>
      </c>
      <c r="C94" s="115"/>
      <c r="D94" s="114">
        <v>0.1</v>
      </c>
      <c r="E94" s="115"/>
      <c r="F94" s="114">
        <v>0.1</v>
      </c>
      <c r="G94" s="116"/>
      <c r="H94" s="122"/>
      <c r="I94" s="116"/>
    </row>
    <row r="95" spans="1:9" s="68" customFormat="1" ht="80.25" customHeight="1">
      <c r="A95" s="112" t="s">
        <v>274</v>
      </c>
      <c r="B95" s="394"/>
      <c r="C95" s="394"/>
      <c r="D95" s="394"/>
      <c r="E95" s="394"/>
      <c r="F95" s="394"/>
      <c r="G95" s="394"/>
      <c r="H95" s="394"/>
      <c r="I95" s="394"/>
    </row>
    <row r="96" spans="1:9" s="68" customFormat="1" ht="25.35" customHeight="1">
      <c r="A96" s="112" t="s">
        <v>278</v>
      </c>
      <c r="B96" s="395"/>
      <c r="C96" s="396"/>
      <c r="D96" s="395"/>
      <c r="E96" s="396"/>
      <c r="F96" s="395"/>
      <c r="G96" s="396"/>
      <c r="H96" s="395"/>
      <c r="I96" s="396"/>
    </row>
    <row r="97" spans="1:9" s="68" customFormat="1" ht="25.35" customHeight="1">
      <c r="A97" s="481" t="s">
        <v>200</v>
      </c>
      <c r="B97" s="164" t="s">
        <v>99</v>
      </c>
      <c r="C97" s="164" t="s">
        <v>241</v>
      </c>
      <c r="D97" s="164" t="s">
        <v>99</v>
      </c>
      <c r="E97" s="164" t="s">
        <v>241</v>
      </c>
      <c r="F97" s="164" t="s">
        <v>99</v>
      </c>
      <c r="G97" s="164" t="s">
        <v>241</v>
      </c>
      <c r="H97" s="164" t="s">
        <v>99</v>
      </c>
      <c r="I97" s="164" t="s">
        <v>241</v>
      </c>
    </row>
    <row r="98" spans="1:9" s="68" customFormat="1" ht="80.25" customHeight="1">
      <c r="A98" s="482"/>
      <c r="B98" s="114">
        <v>0.1</v>
      </c>
      <c r="C98" s="115"/>
      <c r="D98" s="114">
        <v>0.1</v>
      </c>
      <c r="E98" s="115"/>
      <c r="F98" s="114">
        <v>0.1</v>
      </c>
      <c r="G98" s="116"/>
      <c r="H98" s="122"/>
      <c r="I98" s="116"/>
    </row>
    <row r="99" spans="1:9" s="68" customFormat="1" ht="80.25" customHeight="1">
      <c r="A99" s="112" t="s">
        <v>274</v>
      </c>
      <c r="B99" s="394"/>
      <c r="C99" s="394"/>
      <c r="D99" s="394"/>
      <c r="E99" s="394"/>
      <c r="F99" s="394"/>
      <c r="G99" s="394"/>
      <c r="H99" s="394"/>
      <c r="I99" s="394"/>
    </row>
    <row r="100" spans="1:9" s="68" customFormat="1" ht="25.35" customHeight="1">
      <c r="A100" s="112" t="s">
        <v>278</v>
      </c>
      <c r="B100" s="395"/>
      <c r="C100" s="396"/>
      <c r="D100" s="395"/>
      <c r="E100" s="396"/>
      <c r="F100" s="395"/>
      <c r="G100" s="396"/>
      <c r="H100" s="395"/>
      <c r="I100" s="396"/>
    </row>
    <row r="101" spans="1:9" s="68" customFormat="1" ht="25.35" customHeight="1">
      <c r="A101" s="481" t="s">
        <v>202</v>
      </c>
      <c r="B101" s="164" t="s">
        <v>99</v>
      </c>
      <c r="C101" s="164" t="s">
        <v>241</v>
      </c>
      <c r="D101" s="164" t="s">
        <v>99</v>
      </c>
      <c r="E101" s="164" t="s">
        <v>241</v>
      </c>
      <c r="F101" s="164" t="s">
        <v>99</v>
      </c>
      <c r="G101" s="164" t="s">
        <v>241</v>
      </c>
      <c r="H101" s="164" t="s">
        <v>99</v>
      </c>
      <c r="I101" s="164" t="s">
        <v>241</v>
      </c>
    </row>
    <row r="102" spans="1:9" s="68" customFormat="1" ht="80.25" customHeight="1">
      <c r="A102" s="482"/>
      <c r="B102" s="114">
        <v>0.1</v>
      </c>
      <c r="C102" s="115"/>
      <c r="D102" s="114">
        <v>0.1</v>
      </c>
      <c r="E102" s="115"/>
      <c r="F102" s="114">
        <v>0.1</v>
      </c>
      <c r="G102" s="116"/>
      <c r="H102" s="122"/>
      <c r="I102" s="116"/>
    </row>
    <row r="103" spans="1:9" s="68" customFormat="1" ht="80.25" customHeight="1">
      <c r="A103" s="112" t="s">
        <v>274</v>
      </c>
      <c r="B103" s="394"/>
      <c r="C103" s="394"/>
      <c r="D103" s="394"/>
      <c r="E103" s="394"/>
      <c r="F103" s="394"/>
      <c r="G103" s="394"/>
      <c r="H103" s="394"/>
      <c r="I103" s="394"/>
    </row>
    <row r="104" spans="1:9" s="68" customFormat="1" ht="25.35" customHeight="1">
      <c r="A104" s="112" t="s">
        <v>278</v>
      </c>
      <c r="B104" s="395"/>
      <c r="C104" s="396"/>
      <c r="D104" s="395"/>
      <c r="E104" s="396"/>
      <c r="F104" s="395"/>
      <c r="G104" s="396"/>
      <c r="H104" s="395"/>
      <c r="I104" s="396"/>
    </row>
    <row r="105" spans="1:9" s="68" customFormat="1" ht="25.35" customHeight="1">
      <c r="A105" s="481" t="s">
        <v>203</v>
      </c>
      <c r="B105" s="164" t="s">
        <v>99</v>
      </c>
      <c r="C105" s="164" t="s">
        <v>241</v>
      </c>
      <c r="D105" s="164" t="s">
        <v>99</v>
      </c>
      <c r="E105" s="164" t="s">
        <v>241</v>
      </c>
      <c r="F105" s="164" t="s">
        <v>99</v>
      </c>
      <c r="G105" s="164" t="s">
        <v>241</v>
      </c>
      <c r="H105" s="164" t="s">
        <v>99</v>
      </c>
      <c r="I105" s="164" t="s">
        <v>241</v>
      </c>
    </row>
    <row r="106" spans="1:9" s="68" customFormat="1" ht="80.25" customHeight="1">
      <c r="A106" s="482"/>
      <c r="B106" s="114">
        <v>0.15</v>
      </c>
      <c r="C106" s="117"/>
      <c r="D106" s="114">
        <v>0.15</v>
      </c>
      <c r="E106" s="115"/>
      <c r="F106" s="122">
        <v>0.15</v>
      </c>
      <c r="G106" s="116"/>
      <c r="H106" s="122"/>
      <c r="I106" s="116"/>
    </row>
    <row r="107" spans="1:9" s="68" customFormat="1" ht="80.25" customHeight="1">
      <c r="A107" s="112" t="s">
        <v>274</v>
      </c>
      <c r="B107" s="394"/>
      <c r="C107" s="394"/>
      <c r="D107" s="394"/>
      <c r="E107" s="394"/>
      <c r="F107" s="394"/>
      <c r="G107" s="394"/>
      <c r="H107" s="394"/>
      <c r="I107" s="394"/>
    </row>
    <row r="108" spans="1:9" s="68" customFormat="1" ht="25.35" customHeight="1">
      <c r="A108" s="112" t="s">
        <v>278</v>
      </c>
      <c r="B108" s="395"/>
      <c r="C108" s="396"/>
      <c r="D108" s="395"/>
      <c r="E108" s="396"/>
      <c r="F108" s="395"/>
      <c r="G108" s="396"/>
      <c r="H108" s="395"/>
      <c r="I108" s="396"/>
    </row>
    <row r="109" spans="1:9" s="68" customFormat="1" ht="25.35" customHeight="1">
      <c r="A109" s="481" t="s">
        <v>204</v>
      </c>
      <c r="B109" s="164" t="s">
        <v>99</v>
      </c>
      <c r="C109" s="164" t="s">
        <v>241</v>
      </c>
      <c r="D109" s="164" t="s">
        <v>99</v>
      </c>
      <c r="E109" s="164" t="s">
        <v>241</v>
      </c>
      <c r="F109" s="164" t="s">
        <v>99</v>
      </c>
      <c r="G109" s="164" t="s">
        <v>241</v>
      </c>
      <c r="H109" s="164" t="s">
        <v>99</v>
      </c>
      <c r="I109" s="164" t="s">
        <v>241</v>
      </c>
    </row>
    <row r="110" spans="1:9" s="68" customFormat="1" ht="80.25" customHeight="1">
      <c r="A110" s="482"/>
      <c r="B110" s="114">
        <v>0.15</v>
      </c>
      <c r="C110" s="117"/>
      <c r="D110" s="114">
        <v>0.15</v>
      </c>
      <c r="E110" s="115"/>
      <c r="F110" s="122">
        <v>0.15</v>
      </c>
      <c r="G110" s="116"/>
      <c r="H110" s="122"/>
      <c r="I110" s="116"/>
    </row>
    <row r="111" spans="1:9" s="68" customFormat="1" ht="80.25" customHeight="1">
      <c r="A111" s="112" t="s">
        <v>274</v>
      </c>
      <c r="B111" s="394"/>
      <c r="C111" s="394"/>
      <c r="D111" s="394"/>
      <c r="E111" s="394"/>
      <c r="F111" s="394"/>
      <c r="G111" s="394"/>
      <c r="H111" s="394"/>
      <c r="I111" s="394"/>
    </row>
    <row r="112" spans="1:9" s="68" customFormat="1" ht="25.35" customHeight="1">
      <c r="A112" s="112" t="s">
        <v>278</v>
      </c>
      <c r="B112" s="395"/>
      <c r="C112" s="396"/>
      <c r="D112" s="395"/>
      <c r="E112" s="396"/>
      <c r="F112" s="395"/>
      <c r="G112" s="396"/>
      <c r="H112" s="395"/>
      <c r="I112" s="396"/>
    </row>
    <row r="113" spans="1:15" s="68" customFormat="1" ht="25.35" customHeight="1">
      <c r="A113" s="481" t="s">
        <v>205</v>
      </c>
      <c r="B113" s="164" t="s">
        <v>99</v>
      </c>
      <c r="C113" s="164" t="s">
        <v>241</v>
      </c>
      <c r="D113" s="164" t="s">
        <v>99</v>
      </c>
      <c r="E113" s="164" t="s">
        <v>241</v>
      </c>
      <c r="F113" s="164" t="s">
        <v>99</v>
      </c>
      <c r="G113" s="164" t="s">
        <v>241</v>
      </c>
      <c r="H113" s="164" t="s">
        <v>99</v>
      </c>
      <c r="I113" s="164" t="s">
        <v>241</v>
      </c>
    </row>
    <row r="114" spans="1:15" s="68" customFormat="1" ht="80.25" customHeight="1">
      <c r="A114" s="482"/>
      <c r="B114" s="235">
        <v>0.02</v>
      </c>
      <c r="C114" s="227"/>
      <c r="D114" s="235">
        <v>0.02</v>
      </c>
      <c r="E114" s="227"/>
      <c r="F114" s="235">
        <v>0.02</v>
      </c>
      <c r="G114" s="228"/>
      <c r="H114" s="227"/>
      <c r="I114" s="228"/>
    </row>
    <row r="115" spans="1:15" s="68" customFormat="1" ht="80.25" customHeight="1">
      <c r="A115" s="112" t="s">
        <v>274</v>
      </c>
      <c r="B115" s="397"/>
      <c r="C115" s="397"/>
      <c r="D115" s="397"/>
      <c r="E115" s="397"/>
      <c r="F115" s="397"/>
      <c r="G115" s="397"/>
      <c r="H115" s="397"/>
      <c r="I115" s="397"/>
    </row>
    <row r="116" spans="1:15" s="68" customFormat="1" ht="36">
      <c r="A116" s="112" t="s">
        <v>278</v>
      </c>
      <c r="B116" s="395"/>
      <c r="C116" s="396"/>
      <c r="D116" s="395"/>
      <c r="E116" s="396"/>
      <c r="F116" s="395"/>
      <c r="G116" s="396"/>
      <c r="H116" s="395"/>
      <c r="I116" s="396"/>
    </row>
    <row r="117" spans="1:15" s="68" customFormat="1" ht="17.100000000000001">
      <c r="A117" s="113" t="s">
        <v>291</v>
      </c>
      <c r="B117" s="118">
        <f t="shared" ref="B117:I117" si="1">(B70+B74+B78+B82+B86+B90+B94+B98+B102+B106+B110+B114)</f>
        <v>1</v>
      </c>
      <c r="C117" s="118">
        <f t="shared" si="1"/>
        <v>0.08</v>
      </c>
      <c r="D117" s="118">
        <f t="shared" si="1"/>
        <v>1</v>
      </c>
      <c r="E117" s="118">
        <f t="shared" si="1"/>
        <v>0.08</v>
      </c>
      <c r="F117" s="118">
        <f>(F70+F74+F78+F82+F86+F90+F94+F98+F102+F106+F110+F114)</f>
        <v>1</v>
      </c>
      <c r="G117" s="118">
        <f>(G70+G74+G78+G82+G86+G90+G94+G98+G102+G106+G110+G114)</f>
        <v>0.08</v>
      </c>
      <c r="H117" s="118">
        <f t="shared" si="1"/>
        <v>0</v>
      </c>
      <c r="I117" s="118">
        <f t="shared" si="1"/>
        <v>0</v>
      </c>
    </row>
    <row r="118" spans="1:15">
      <c r="A118" s="68"/>
      <c r="B118" s="68"/>
      <c r="C118" s="68"/>
      <c r="D118" s="68"/>
      <c r="E118" s="68"/>
      <c r="F118" s="68"/>
      <c r="G118" s="68"/>
      <c r="H118" s="68"/>
      <c r="I118" s="68"/>
      <c r="J118" s="68"/>
      <c r="K118" s="68"/>
      <c r="L118" s="68"/>
      <c r="M118" s="68"/>
      <c r="N118" s="68"/>
      <c r="O118" s="68"/>
    </row>
  </sheetData>
  <mergeCells count="212">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L15:O15"/>
    <mergeCell ref="A1:A4"/>
    <mergeCell ref="B1:L1"/>
    <mergeCell ref="M1:O1"/>
    <mergeCell ref="B2:L2"/>
    <mergeCell ref="M2:O2"/>
    <mergeCell ref="B3:L3"/>
    <mergeCell ref="M3:O3"/>
    <mergeCell ref="B4:L4"/>
    <mergeCell ref="M4:O4"/>
  </mergeCells>
  <hyperlinks>
    <hyperlink ref="D72" r:id="rId1" xr:uid="{EFB118D9-DDC2-6D4D-BC87-49E08AA0FA81}"/>
    <hyperlink ref="F76" r:id="rId2" xr:uid="{7BB96D29-548B-514A-BFC6-6D6293D153EC}"/>
    <hyperlink ref="D76" r:id="rId3" xr:uid="{5CBA3B55-B892-FA40-B099-FA6B1E48340C}"/>
    <hyperlink ref="B76" r:id="rId4" xr:uid="{743DC01B-5179-A541-B5FE-93984D9618E2}"/>
    <hyperlink ref="B80" r:id="rId5" xr:uid="{4DC50EB0-8AAF-47D8-894E-0268D78707DA}"/>
    <hyperlink ref="D80" r:id="rId6" xr:uid="{E07D82D3-7BEB-4EDE-B281-EA93FEF00581}"/>
    <hyperlink ref="F80" r:id="rId7" xr:uid="{50A648AC-65B3-40C3-9387-9FC767F7819E}"/>
  </hyperlinks>
  <pageMargins left="0.7" right="0.7" top="0.75" bottom="0.75" header="0.3" footer="0.3"/>
  <pageSetup scale="10" orientation="portrait" horizontalDpi="0" verticalDpi="0"/>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DBD9B1C-54BF-6F45-B540-A77408E22F87}">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C0456-9BD6-9942-AEE5-3507CE0E803E}">
  <dimension ref="A1:L26"/>
  <sheetViews>
    <sheetView topLeftCell="A13" zoomScale="91" workbookViewId="0">
      <selection activeCell="D24" sqref="D24:L24"/>
    </sheetView>
  </sheetViews>
  <sheetFormatPr defaultColWidth="11.42578125" defaultRowHeight="15"/>
  <cols>
    <col min="8" max="8" width="18.140625" customWidth="1"/>
    <col min="9" max="9" width="24.42578125" customWidth="1"/>
  </cols>
  <sheetData>
    <row r="1" spans="1:12" s="216" customFormat="1" ht="18.75" customHeight="1">
      <c r="A1" s="492"/>
      <c r="B1" s="493"/>
      <c r="C1" s="493"/>
      <c r="D1" s="493"/>
      <c r="E1" s="494"/>
      <c r="F1" s="501" t="s">
        <v>292</v>
      </c>
      <c r="G1" s="502"/>
      <c r="H1" s="502"/>
      <c r="I1" s="502"/>
      <c r="J1" s="502"/>
      <c r="K1" s="502"/>
      <c r="L1" s="215"/>
    </row>
    <row r="2" spans="1:12" s="216" customFormat="1" ht="18.75" customHeight="1">
      <c r="A2" s="495"/>
      <c r="B2" s="496"/>
      <c r="C2" s="496"/>
      <c r="D2" s="496"/>
      <c r="E2" s="497"/>
      <c r="F2" s="503"/>
      <c r="G2" s="504"/>
      <c r="H2" s="504"/>
      <c r="I2" s="504"/>
      <c r="J2" s="504"/>
      <c r="K2" s="504"/>
      <c r="L2" s="215"/>
    </row>
    <row r="3" spans="1:12" s="216" customFormat="1" ht="18.75" customHeight="1">
      <c r="A3" s="495"/>
      <c r="B3" s="496"/>
      <c r="C3" s="496"/>
      <c r="D3" s="496"/>
      <c r="E3" s="497"/>
      <c r="F3" s="501" t="s">
        <v>293</v>
      </c>
      <c r="G3" s="502"/>
      <c r="H3" s="502"/>
      <c r="I3" s="502"/>
      <c r="J3" s="502"/>
      <c r="K3" s="502"/>
      <c r="L3" s="215"/>
    </row>
    <row r="4" spans="1:12" s="216" customFormat="1" ht="70.349999999999994" customHeight="1">
      <c r="A4" s="498"/>
      <c r="B4" s="499"/>
      <c r="C4" s="499"/>
      <c r="D4" s="499"/>
      <c r="E4" s="500"/>
      <c r="F4" s="503"/>
      <c r="G4" s="504"/>
      <c r="H4" s="504"/>
      <c r="I4" s="504"/>
      <c r="J4" s="504"/>
      <c r="K4" s="504"/>
      <c r="L4" s="215"/>
    </row>
    <row r="5" spans="1:12" s="216" customFormat="1" ht="15.75" customHeight="1">
      <c r="A5" s="505" t="s">
        <v>294</v>
      </c>
      <c r="B5" s="506"/>
      <c r="C5" s="506"/>
      <c r="D5" s="506"/>
      <c r="E5" s="506"/>
      <c r="F5" s="506"/>
      <c r="G5" s="506"/>
      <c r="H5" s="506"/>
      <c r="I5" s="506"/>
      <c r="J5" s="506"/>
      <c r="K5" s="506"/>
      <c r="L5" s="507"/>
    </row>
    <row r="6" spans="1:12" s="216" customFormat="1" ht="23.25" customHeight="1">
      <c r="A6" s="505" t="s">
        <v>295</v>
      </c>
      <c r="B6" s="506"/>
      <c r="C6" s="508"/>
      <c r="D6" s="509" t="s">
        <v>12</v>
      </c>
      <c r="E6" s="510"/>
      <c r="F6" s="510"/>
      <c r="G6" s="510"/>
      <c r="H6" s="511"/>
      <c r="I6" s="505" t="s">
        <v>296</v>
      </c>
      <c r="J6" s="508"/>
      <c r="K6" s="509" t="s">
        <v>37</v>
      </c>
      <c r="L6" s="511"/>
    </row>
    <row r="7" spans="1:12" s="216" customFormat="1" ht="17.850000000000001" customHeight="1">
      <c r="A7" s="505" t="s">
        <v>297</v>
      </c>
      <c r="B7" s="506"/>
      <c r="C7" s="508"/>
      <c r="D7" s="509" t="s">
        <v>26</v>
      </c>
      <c r="E7" s="510"/>
      <c r="F7" s="510"/>
      <c r="G7" s="510"/>
      <c r="H7" s="511"/>
      <c r="I7" s="505" t="s">
        <v>98</v>
      </c>
      <c r="J7" s="508"/>
      <c r="K7" s="509" t="s">
        <v>15</v>
      </c>
      <c r="L7" s="511"/>
    </row>
    <row r="8" spans="1:12" s="216" customFormat="1" ht="35.85" customHeight="1">
      <c r="A8" s="505" t="s">
        <v>298</v>
      </c>
      <c r="B8" s="506"/>
      <c r="C8" s="508"/>
      <c r="D8" s="509" t="s">
        <v>68</v>
      </c>
      <c r="E8" s="510"/>
      <c r="F8" s="510"/>
      <c r="G8" s="510"/>
      <c r="H8" s="511"/>
      <c r="I8" s="505" t="s">
        <v>299</v>
      </c>
      <c r="J8" s="508"/>
      <c r="K8" s="509" t="s">
        <v>69</v>
      </c>
      <c r="L8" s="511"/>
    </row>
    <row r="9" spans="1:12" s="216" customFormat="1" ht="15.75" customHeight="1">
      <c r="A9" s="512" t="s">
        <v>300</v>
      </c>
      <c r="B9" s="513"/>
      <c r="C9" s="513"/>
      <c r="D9" s="513"/>
      <c r="E9" s="506"/>
      <c r="F9" s="506"/>
      <c r="G9" s="506"/>
      <c r="H9" s="506"/>
      <c r="I9" s="506"/>
      <c r="J9" s="506"/>
      <c r="K9" s="506"/>
      <c r="L9" s="507"/>
    </row>
    <row r="10" spans="1:12" s="216" customFormat="1" ht="34.35" customHeight="1">
      <c r="A10" s="526" t="s">
        <v>301</v>
      </c>
      <c r="B10" s="526"/>
      <c r="C10" s="526"/>
      <c r="D10" s="526"/>
      <c r="E10" s="517" t="str">
        <f>+ACTIVIDAD_2!B12</f>
        <v xml:space="preserve"> Implementar 1 Estrategia Distrital de Cuidado Menstrual, con enfoque diferencial</v>
      </c>
      <c r="F10" s="517"/>
      <c r="G10" s="517"/>
      <c r="H10" s="517"/>
      <c r="I10" s="517"/>
      <c r="J10" s="517"/>
      <c r="K10" s="517"/>
      <c r="L10" s="517"/>
    </row>
    <row r="11" spans="1:12" s="216" customFormat="1" ht="28.35" customHeight="1">
      <c r="A11" s="514" t="s">
        <v>302</v>
      </c>
      <c r="B11" s="515"/>
      <c r="C11" s="515"/>
      <c r="D11" s="507"/>
      <c r="E11" s="516" t="str">
        <f>+ACTIVIDAD_2!I16</f>
        <v xml:space="preserve">Número de estrategias implementadas para la Educación Menstrual para el Autoconocimiento y Autocuidado </v>
      </c>
      <c r="F11" s="517"/>
      <c r="G11" s="517"/>
      <c r="H11" s="517"/>
      <c r="I11" s="517"/>
      <c r="J11" s="517"/>
      <c r="K11" s="517"/>
      <c r="L11" s="518"/>
    </row>
    <row r="12" spans="1:12" s="216" customFormat="1" ht="87" customHeight="1">
      <c r="A12" s="505" t="s">
        <v>303</v>
      </c>
      <c r="B12" s="506"/>
      <c r="C12" s="506"/>
      <c r="D12" s="508"/>
      <c r="E12" s="516" t="s">
        <v>357</v>
      </c>
      <c r="F12" s="517"/>
      <c r="G12" s="517"/>
      <c r="H12" s="517"/>
      <c r="I12" s="517"/>
      <c r="J12" s="517"/>
      <c r="K12" s="517"/>
      <c r="L12" s="518"/>
    </row>
    <row r="13" spans="1:12" s="216" customFormat="1" ht="28.5" customHeight="1">
      <c r="A13" s="505" t="s">
        <v>305</v>
      </c>
      <c r="B13" s="506"/>
      <c r="C13" s="508"/>
      <c r="D13" s="509"/>
      <c r="E13" s="510"/>
      <c r="F13" s="510"/>
      <c r="G13" s="510"/>
      <c r="H13" s="511"/>
      <c r="I13" s="505" t="s">
        <v>306</v>
      </c>
      <c r="J13" s="508"/>
      <c r="K13" s="509" t="s">
        <v>49</v>
      </c>
      <c r="L13" s="511"/>
    </row>
    <row r="14" spans="1:12" s="216" customFormat="1" ht="15.75" customHeight="1">
      <c r="A14" s="505" t="s">
        <v>307</v>
      </c>
      <c r="B14" s="506"/>
      <c r="C14" s="506"/>
      <c r="D14" s="506"/>
      <c r="E14" s="506"/>
      <c r="F14" s="506"/>
      <c r="G14" s="506"/>
      <c r="H14" s="506"/>
      <c r="I14" s="506"/>
      <c r="J14" s="506"/>
      <c r="K14" s="506"/>
      <c r="L14" s="507"/>
    </row>
    <row r="15" spans="1:12" s="216" customFormat="1" ht="25.5" customHeight="1">
      <c r="A15" s="505" t="s">
        <v>308</v>
      </c>
      <c r="B15" s="506"/>
      <c r="C15" s="508"/>
      <c r="D15" s="509" t="s">
        <v>19</v>
      </c>
      <c r="E15" s="510"/>
      <c r="F15" s="510"/>
      <c r="G15" s="510"/>
      <c r="H15" s="511"/>
      <c r="I15" s="505" t="s">
        <v>309</v>
      </c>
      <c r="J15" s="508"/>
      <c r="K15" s="509" t="s">
        <v>20</v>
      </c>
      <c r="L15" s="511"/>
    </row>
    <row r="16" spans="1:12" s="216" customFormat="1" ht="25.5" customHeight="1">
      <c r="A16" s="505" t="s">
        <v>310</v>
      </c>
      <c r="B16" s="506"/>
      <c r="C16" s="508"/>
      <c r="D16" s="522">
        <v>1</v>
      </c>
      <c r="E16" s="523"/>
      <c r="F16" s="523"/>
      <c r="G16" s="523"/>
      <c r="H16" s="524"/>
      <c r="I16" s="505" t="s">
        <v>236</v>
      </c>
      <c r="J16" s="508"/>
      <c r="K16" s="509" t="s">
        <v>23</v>
      </c>
      <c r="L16" s="511"/>
    </row>
    <row r="17" spans="1:12" s="216" customFormat="1" ht="27.6" customHeight="1">
      <c r="A17" s="505" t="s">
        <v>311</v>
      </c>
      <c r="B17" s="506"/>
      <c r="C17" s="508"/>
      <c r="D17" s="509"/>
      <c r="E17" s="510"/>
      <c r="F17" s="510"/>
      <c r="G17" s="510"/>
      <c r="H17" s="511"/>
      <c r="I17" s="519"/>
      <c r="J17" s="520"/>
      <c r="K17" s="520"/>
      <c r="L17" s="521"/>
    </row>
    <row r="18" spans="1:12" s="216" customFormat="1" ht="12" customHeight="1">
      <c r="A18" s="222" t="s">
        <v>312</v>
      </c>
      <c r="B18" s="222" t="s">
        <v>313</v>
      </c>
      <c r="C18" s="505" t="s">
        <v>314</v>
      </c>
      <c r="D18" s="506"/>
      <c r="E18" s="506"/>
      <c r="F18" s="506"/>
      <c r="G18" s="508"/>
      <c r="H18" s="505" t="s">
        <v>315</v>
      </c>
      <c r="I18" s="508"/>
      <c r="J18" s="505" t="s">
        <v>316</v>
      </c>
      <c r="K18" s="508"/>
      <c r="L18" s="222" t="s">
        <v>317</v>
      </c>
    </row>
    <row r="19" spans="1:12" s="216" customFormat="1" ht="129" customHeight="1">
      <c r="A19" s="217"/>
      <c r="B19" s="218"/>
      <c r="C19" s="509" t="s">
        <v>358</v>
      </c>
      <c r="D19" s="510"/>
      <c r="E19" s="510"/>
      <c r="F19" s="510"/>
      <c r="G19" s="511"/>
      <c r="H19" s="509" t="s">
        <v>359</v>
      </c>
      <c r="I19" s="511"/>
      <c r="J19" s="519" t="s">
        <v>22</v>
      </c>
      <c r="K19" s="521"/>
      <c r="L19" s="218" t="s">
        <v>321</v>
      </c>
    </row>
    <row r="20" spans="1:12" s="216" customFormat="1" ht="25.5" customHeight="1">
      <c r="A20" s="222" t="s">
        <v>312</v>
      </c>
      <c r="B20" s="505" t="s">
        <v>322</v>
      </c>
      <c r="C20" s="506"/>
      <c r="D20" s="506"/>
      <c r="E20" s="506"/>
      <c r="F20" s="506"/>
      <c r="G20" s="506"/>
      <c r="H20" s="506"/>
      <c r="I20" s="506"/>
      <c r="J20" s="506"/>
      <c r="K20" s="508"/>
      <c r="L20" s="222" t="s">
        <v>323</v>
      </c>
    </row>
    <row r="21" spans="1:12" s="216" customFormat="1" ht="28.35" customHeight="1">
      <c r="A21" s="217">
        <v>1</v>
      </c>
      <c r="B21" s="509" t="s">
        <v>360</v>
      </c>
      <c r="C21" s="510"/>
      <c r="D21" s="510"/>
      <c r="E21" s="510"/>
      <c r="F21" s="510"/>
      <c r="G21" s="510"/>
      <c r="H21" s="510"/>
      <c r="I21" s="510"/>
      <c r="J21" s="510"/>
      <c r="K21" s="511"/>
      <c r="L21" s="218" t="s">
        <v>22</v>
      </c>
    </row>
    <row r="22" spans="1:12" s="216" customFormat="1" ht="15.75" customHeight="1">
      <c r="A22" s="505" t="s">
        <v>325</v>
      </c>
      <c r="B22" s="506"/>
      <c r="C22" s="506"/>
      <c r="D22" s="506"/>
      <c r="E22" s="506"/>
      <c r="F22" s="513"/>
      <c r="G22" s="513"/>
      <c r="H22" s="506"/>
      <c r="I22" s="513"/>
      <c r="J22" s="513"/>
      <c r="K22" s="506"/>
      <c r="L22" s="525"/>
    </row>
    <row r="23" spans="1:12" s="216" customFormat="1" ht="26.25" customHeight="1">
      <c r="A23" s="505" t="s">
        <v>326</v>
      </c>
      <c r="B23" s="506"/>
      <c r="C23" s="508"/>
      <c r="D23" s="509">
        <v>1</v>
      </c>
      <c r="E23" s="510"/>
      <c r="F23" s="526" t="s">
        <v>327</v>
      </c>
      <c r="G23" s="526"/>
      <c r="H23" s="230">
        <v>2024</v>
      </c>
      <c r="I23" s="526" t="s">
        <v>328</v>
      </c>
      <c r="J23" s="526"/>
      <c r="L23" s="229" t="s">
        <v>329</v>
      </c>
    </row>
    <row r="24" spans="1:12" s="216" customFormat="1" ht="114" customHeight="1">
      <c r="A24" s="505" t="s">
        <v>330</v>
      </c>
      <c r="B24" s="506"/>
      <c r="C24" s="508"/>
      <c r="D24" s="509" t="s">
        <v>361</v>
      </c>
      <c r="E24" s="510"/>
      <c r="F24" s="527"/>
      <c r="G24" s="527"/>
      <c r="H24" s="510"/>
      <c r="I24" s="527"/>
      <c r="J24" s="527"/>
      <c r="K24" s="510"/>
      <c r="L24" s="528"/>
    </row>
    <row r="25" spans="1:12" s="216" customFormat="1" ht="45.75" customHeight="1">
      <c r="A25" s="505" t="s">
        <v>332</v>
      </c>
      <c r="B25" s="506"/>
      <c r="C25" s="508"/>
      <c r="D25" s="519"/>
      <c r="E25" s="520"/>
      <c r="F25" s="520"/>
      <c r="G25" s="520"/>
      <c r="H25" s="520"/>
      <c r="I25" s="520"/>
      <c r="J25" s="520"/>
      <c r="K25" s="520"/>
      <c r="L25" s="521"/>
    </row>
    <row r="26" spans="1:12" s="216" customFormat="1" ht="17.850000000000001" customHeight="1">
      <c r="A26" s="505" t="s">
        <v>333</v>
      </c>
      <c r="B26" s="506"/>
      <c r="C26" s="508"/>
      <c r="D26" s="509"/>
      <c r="E26" s="510"/>
      <c r="F26" s="510"/>
      <c r="G26" s="510"/>
      <c r="H26" s="510"/>
      <c r="I26" s="510"/>
      <c r="J26" s="510"/>
      <c r="K26" s="510"/>
      <c r="L26" s="511"/>
    </row>
  </sheetData>
  <mergeCells count="58">
    <mergeCell ref="A25:C25"/>
    <mergeCell ref="D25:L25"/>
    <mergeCell ref="A26:C26"/>
    <mergeCell ref="D26:L26"/>
    <mergeCell ref="A23:C23"/>
    <mergeCell ref="D23:E23"/>
    <mergeCell ref="F23:G23"/>
    <mergeCell ref="I23:J23"/>
    <mergeCell ref="A24:C24"/>
    <mergeCell ref="D24:L24"/>
    <mergeCell ref="A22:L22"/>
    <mergeCell ref="C19:G19"/>
    <mergeCell ref="H19:I19"/>
    <mergeCell ref="J19:K19"/>
    <mergeCell ref="C18:G18"/>
    <mergeCell ref="H18:I18"/>
    <mergeCell ref="J18:K18"/>
    <mergeCell ref="B20:K20"/>
    <mergeCell ref="B21:K21"/>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FD2D2816-7177-2948-9C20-7FADA2E2E39B}">
          <x14:formula1>
            <xm:f>Datos!$K$2:$K$4</xm:f>
          </x14:formula1>
          <xm:sqref>L21</xm:sqref>
        </x14:dataValidation>
        <x14:dataValidation type="list" allowBlank="1" showInputMessage="1" showErrorMessage="1" xr:uid="{F4DC1A72-8FB2-2D4C-B6AF-7833A9C497D0}">
          <x14:formula1>
            <xm:f>Datos!$J$2:$J$5</xm:f>
          </x14:formula1>
          <xm:sqref>K16:L16</xm:sqref>
        </x14:dataValidation>
        <x14:dataValidation type="list" allowBlank="1" showInputMessage="1" showErrorMessage="1" xr:uid="{EEF1E335-7158-7446-915C-4C525DAEE160}">
          <x14:formula1>
            <xm:f>Datos!$I$2:$I$7</xm:f>
          </x14:formula1>
          <xm:sqref>K15:L15</xm:sqref>
        </x14:dataValidation>
        <x14:dataValidation type="list" allowBlank="1" showInputMessage="1" showErrorMessage="1" xr:uid="{F9215C17-6C4D-074D-8A96-CFCAFC820EE3}">
          <x14:formula1>
            <xm:f>Datos!$H$2:$H$3</xm:f>
          </x14:formula1>
          <xm:sqref>D15:H15</xm:sqref>
        </x14:dataValidation>
        <x14:dataValidation type="list" allowBlank="1" showInputMessage="1" showErrorMessage="1" xr:uid="{C14D02EF-D137-D74E-848D-8D18455921C9}">
          <x14:formula1>
            <xm:f>Datos!$G$2:$G$8</xm:f>
          </x14:formula1>
          <xm:sqref>K13:L13</xm:sqref>
        </x14:dataValidation>
        <x14:dataValidation type="list" allowBlank="1" showInputMessage="1" showErrorMessage="1" xr:uid="{54FCB0CF-BFD9-D247-A022-4E66AACEDA98}">
          <x14:formula1>
            <xm:f>Datos!$F$2:$F$18</xm:f>
          </x14:formula1>
          <xm:sqref>K8:L8</xm:sqref>
        </x14:dataValidation>
        <x14:dataValidation type="list" allowBlank="1" showInputMessage="1" showErrorMessage="1" xr:uid="{C6968755-0929-F648-8F7B-1F885EE4A0B7}">
          <x14:formula1>
            <xm:f>Datos!$E$2:$E$23</xm:f>
          </x14:formula1>
          <xm:sqref>D8:H8</xm:sqref>
        </x14:dataValidation>
        <x14:dataValidation type="list" allowBlank="1" showInputMessage="1" showErrorMessage="1" xr:uid="{A460C1C9-0D77-A144-AA6B-064C2AEBD54E}">
          <x14:formula1>
            <xm:f>Datos!$D$2:$D$7</xm:f>
          </x14:formula1>
          <xm:sqref>K7:L7</xm:sqref>
        </x14:dataValidation>
        <x14:dataValidation type="list" allowBlank="1" showInputMessage="1" showErrorMessage="1" xr:uid="{BD7BA6C0-D010-0943-B360-C965F861F613}">
          <x14:formula1>
            <xm:f>Datos!$C$2:$C$3</xm:f>
          </x14:formula1>
          <xm:sqref>D7:H7</xm:sqref>
        </x14:dataValidation>
        <x14:dataValidation type="list" allowBlank="1" showInputMessage="1" showErrorMessage="1" xr:uid="{C2C75782-C08D-7E48-9AA1-769F528EE291}">
          <x14:formula1>
            <xm:f>Datos!$B$2:$B$6</xm:f>
          </x14:formula1>
          <xm:sqref>K6:L6</xm:sqref>
        </x14:dataValidation>
        <x14:dataValidation type="list" allowBlank="1" showInputMessage="1" showErrorMessage="1" xr:uid="{4BC98FCF-CCAA-A14F-B7D2-8F95E9E1A4B7}">
          <x14:formula1>
            <xm:f>Datos!$A$2:$A$5</xm:f>
          </x14:formula1>
          <xm:sqref>D6:H6</xm:sqref>
        </x14:dataValidation>
        <x14:dataValidation type="list" allowBlank="1" showInputMessage="1" showErrorMessage="1" xr:uid="{378F67BC-4B6D-B44D-8C4F-760CE33D6248}">
          <x14:formula1>
            <xm:f>Datos!$K$2:$K$3</xm:f>
          </x14:formula1>
          <xm:sqref>J19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75E6-F8D1-3341-B9D1-465B3B928B75}">
  <sheetPr>
    <tabColor theme="7" tint="0.39997558519241921"/>
    <pageSetUpPr fitToPage="1"/>
  </sheetPr>
  <dimension ref="A1:O118"/>
  <sheetViews>
    <sheetView zoomScale="50" zoomScaleNormal="60" workbookViewId="0">
      <selection activeCell="G6" sqref="G6"/>
    </sheetView>
  </sheetViews>
  <sheetFormatPr defaultColWidth="11.42578125" defaultRowHeight="15"/>
  <cols>
    <col min="1" max="1" width="38" bestFit="1" customWidth="1"/>
    <col min="2" max="2" width="52.140625" customWidth="1"/>
    <col min="3" max="3" width="54.42578125" customWidth="1"/>
    <col min="4" max="4" width="65" customWidth="1"/>
    <col min="5" max="5" width="107.140625" customWidth="1"/>
    <col min="6" max="6" width="82.42578125" customWidth="1"/>
    <col min="7" max="7" width="86.42578125" customWidth="1"/>
    <col min="8" max="8" width="61.140625" customWidth="1"/>
    <col min="9" max="9" width="56.7109375" customWidth="1"/>
    <col min="10" max="10" width="32.140625" customWidth="1"/>
    <col min="11" max="11" width="32.42578125" customWidth="1"/>
    <col min="12" max="12" width="32.7109375" customWidth="1"/>
    <col min="13" max="13" width="22.7109375" customWidth="1"/>
    <col min="14" max="14" width="23.42578125" customWidth="1"/>
    <col min="15" max="15" width="22.140625" customWidth="1"/>
  </cols>
  <sheetData>
    <row r="1" spans="1:15" s="150" customFormat="1" ht="32.25" customHeight="1" thickBot="1">
      <c r="A1" s="468"/>
      <c r="B1" s="445" t="s">
        <v>182</v>
      </c>
      <c r="C1" s="446"/>
      <c r="D1" s="446"/>
      <c r="E1" s="446"/>
      <c r="F1" s="446"/>
      <c r="G1" s="446"/>
      <c r="H1" s="446"/>
      <c r="I1" s="446"/>
      <c r="J1" s="446"/>
      <c r="K1" s="446"/>
      <c r="L1" s="447"/>
      <c r="M1" s="442" t="s">
        <v>183</v>
      </c>
      <c r="N1" s="443"/>
      <c r="O1" s="444"/>
    </row>
    <row r="2" spans="1:15" s="150" customFormat="1" ht="30.75" customHeight="1" thickBot="1">
      <c r="A2" s="469"/>
      <c r="B2" s="448" t="s">
        <v>184</v>
      </c>
      <c r="C2" s="449"/>
      <c r="D2" s="449"/>
      <c r="E2" s="449"/>
      <c r="F2" s="449"/>
      <c r="G2" s="449"/>
      <c r="H2" s="449"/>
      <c r="I2" s="449"/>
      <c r="J2" s="449"/>
      <c r="K2" s="449"/>
      <c r="L2" s="450"/>
      <c r="M2" s="442" t="s">
        <v>185</v>
      </c>
      <c r="N2" s="443"/>
      <c r="O2" s="444"/>
    </row>
    <row r="3" spans="1:15" s="150" customFormat="1" ht="24" customHeight="1" thickBot="1">
      <c r="A3" s="469"/>
      <c r="B3" s="448" t="s">
        <v>186</v>
      </c>
      <c r="C3" s="449"/>
      <c r="D3" s="449"/>
      <c r="E3" s="449"/>
      <c r="F3" s="449"/>
      <c r="G3" s="449"/>
      <c r="H3" s="449"/>
      <c r="I3" s="449"/>
      <c r="J3" s="449"/>
      <c r="K3" s="449"/>
      <c r="L3" s="450"/>
      <c r="M3" s="442" t="s">
        <v>187</v>
      </c>
      <c r="N3" s="443"/>
      <c r="O3" s="444"/>
    </row>
    <row r="4" spans="1:15" s="150" customFormat="1" ht="21.75" customHeight="1" thickBot="1">
      <c r="A4" s="470"/>
      <c r="B4" s="451" t="s">
        <v>188</v>
      </c>
      <c r="C4" s="452"/>
      <c r="D4" s="452"/>
      <c r="E4" s="452"/>
      <c r="F4" s="452"/>
      <c r="G4" s="452"/>
      <c r="H4" s="452"/>
      <c r="I4" s="452"/>
      <c r="J4" s="452"/>
      <c r="K4" s="452"/>
      <c r="L4" s="453"/>
      <c r="M4" s="442" t="s">
        <v>189</v>
      </c>
      <c r="N4" s="443"/>
      <c r="O4" s="444"/>
    </row>
    <row r="5" spans="1:15" s="150" customFormat="1" ht="21.75" customHeight="1" thickBot="1">
      <c r="A5" s="151"/>
      <c r="B5" s="310"/>
      <c r="C5" s="152"/>
      <c r="D5" s="152"/>
      <c r="E5" s="152"/>
      <c r="F5" s="152"/>
      <c r="G5" s="152"/>
      <c r="H5" s="152"/>
      <c r="I5" s="152"/>
      <c r="J5" s="152"/>
      <c r="K5" s="152"/>
      <c r="L5" s="152"/>
      <c r="M5" s="153"/>
      <c r="N5" s="153"/>
      <c r="O5" s="323"/>
    </row>
    <row r="6" spans="1:15" s="150" customFormat="1" ht="21.75" customHeight="1" thickBot="1">
      <c r="A6" s="529" t="s">
        <v>190</v>
      </c>
      <c r="B6" s="209" t="s">
        <v>191</v>
      </c>
      <c r="C6" s="305">
        <v>45688</v>
      </c>
      <c r="D6" s="209" t="s">
        <v>192</v>
      </c>
      <c r="E6" s="306">
        <v>45716</v>
      </c>
      <c r="F6" s="209" t="s">
        <v>193</v>
      </c>
      <c r="G6" s="341">
        <v>45747</v>
      </c>
      <c r="H6" s="209" t="s">
        <v>194</v>
      </c>
      <c r="I6" s="190"/>
      <c r="J6" s="456" t="s">
        <v>195</v>
      </c>
      <c r="K6" s="471"/>
      <c r="L6" s="208" t="s">
        <v>196</v>
      </c>
      <c r="M6" s="483"/>
      <c r="N6" s="483"/>
      <c r="O6" s="483"/>
    </row>
    <row r="7" spans="1:15" s="150" customFormat="1" ht="21.75" customHeight="1" thickBot="1">
      <c r="A7" s="529"/>
      <c r="B7" s="210" t="s">
        <v>197</v>
      </c>
      <c r="C7" s="191"/>
      <c r="D7" s="209" t="s">
        <v>198</v>
      </c>
      <c r="E7" s="192"/>
      <c r="F7" s="209" t="s">
        <v>199</v>
      </c>
      <c r="G7" s="192"/>
      <c r="H7" s="209" t="s">
        <v>200</v>
      </c>
      <c r="I7" s="190"/>
      <c r="J7" s="456"/>
      <c r="K7" s="471"/>
      <c r="L7" s="208" t="s">
        <v>201</v>
      </c>
      <c r="M7" s="483" t="s">
        <v>207</v>
      </c>
      <c r="N7" s="483"/>
      <c r="O7" s="483"/>
    </row>
    <row r="8" spans="1:15" s="150" customFormat="1" ht="21.75" customHeight="1" thickBot="1">
      <c r="A8" s="529"/>
      <c r="B8" s="209" t="s">
        <v>202</v>
      </c>
      <c r="C8" s="188"/>
      <c r="D8" s="209" t="s">
        <v>203</v>
      </c>
      <c r="E8" s="192"/>
      <c r="F8" s="209" t="s">
        <v>204</v>
      </c>
      <c r="G8" s="192"/>
      <c r="H8" s="209" t="s">
        <v>205</v>
      </c>
      <c r="I8" s="190"/>
      <c r="J8" s="456"/>
      <c r="K8" s="471"/>
      <c r="L8" s="208" t="s">
        <v>206</v>
      </c>
      <c r="M8" s="483" t="s">
        <v>207</v>
      </c>
      <c r="N8" s="483"/>
      <c r="O8" s="483"/>
    </row>
    <row r="9" spans="1:15" s="150" customFormat="1" ht="21.75" customHeight="1" thickBot="1">
      <c r="A9" s="151"/>
      <c r="B9" s="310"/>
      <c r="C9" s="152"/>
      <c r="D9" s="152"/>
      <c r="E9" s="152"/>
      <c r="F9" s="152"/>
      <c r="G9" s="152"/>
      <c r="H9" s="152"/>
      <c r="I9" s="152"/>
      <c r="J9" s="152"/>
      <c r="K9" s="152"/>
      <c r="L9" s="152"/>
      <c r="M9" s="153"/>
      <c r="N9" s="153"/>
      <c r="O9" s="323"/>
    </row>
    <row r="10" spans="1:15" s="68" customFormat="1" ht="32.1" customHeight="1" thickBot="1">
      <c r="A10" s="322" t="s">
        <v>208</v>
      </c>
      <c r="B10" s="478" t="s">
        <v>209</v>
      </c>
      <c r="C10" s="479"/>
      <c r="D10" s="479"/>
      <c r="E10" s="479"/>
      <c r="F10" s="479"/>
      <c r="G10" s="479"/>
      <c r="H10" s="479"/>
      <c r="I10" s="479"/>
      <c r="J10" s="479"/>
      <c r="K10" s="479"/>
      <c r="L10" s="479"/>
      <c r="M10" s="479"/>
      <c r="N10" s="479"/>
      <c r="O10" s="480"/>
    </row>
    <row r="11" spans="1:15" s="68" customFormat="1" ht="15" customHeight="1" thickBot="1">
      <c r="A11" s="71"/>
      <c r="B11" s="71"/>
      <c r="C11" s="72"/>
      <c r="D11" s="74"/>
      <c r="E11" s="73"/>
      <c r="F11" s="73"/>
      <c r="G11" s="294"/>
      <c r="H11" s="294"/>
      <c r="I11" s="75"/>
      <c r="J11" s="75"/>
      <c r="K11" s="72"/>
      <c r="L11" s="72"/>
      <c r="M11" s="72"/>
      <c r="N11" s="72"/>
      <c r="O11" s="324"/>
    </row>
    <row r="12" spans="1:15" s="68" customFormat="1" ht="15" customHeight="1">
      <c r="A12" s="475" t="s">
        <v>210</v>
      </c>
      <c r="B12" s="457" t="s">
        <v>362</v>
      </c>
      <c r="C12" s="458"/>
      <c r="D12" s="458"/>
      <c r="E12" s="458"/>
      <c r="F12" s="458"/>
      <c r="G12" s="458"/>
      <c r="H12" s="458"/>
      <c r="I12" s="458"/>
      <c r="J12" s="458"/>
      <c r="K12" s="458"/>
      <c r="L12" s="458"/>
      <c r="M12" s="458"/>
      <c r="N12" s="458"/>
      <c r="O12" s="459"/>
    </row>
    <row r="13" spans="1:15" s="68" customFormat="1" ht="15" customHeight="1">
      <c r="A13" s="476"/>
      <c r="B13" s="460"/>
      <c r="C13" s="461"/>
      <c r="D13" s="461"/>
      <c r="E13" s="461"/>
      <c r="F13" s="461"/>
      <c r="G13" s="461"/>
      <c r="H13" s="461"/>
      <c r="I13" s="461"/>
      <c r="J13" s="461"/>
      <c r="K13" s="461"/>
      <c r="L13" s="461"/>
      <c r="M13" s="461"/>
      <c r="N13" s="461"/>
      <c r="O13" s="462"/>
    </row>
    <row r="14" spans="1:15" s="68" customFormat="1" ht="9" customHeight="1" thickBot="1">
      <c r="A14" s="477"/>
      <c r="B14" s="463"/>
      <c r="C14" s="464"/>
      <c r="D14" s="464"/>
      <c r="E14" s="464"/>
      <c r="F14" s="464"/>
      <c r="G14" s="464"/>
      <c r="H14" s="464"/>
      <c r="I14" s="464"/>
      <c r="J14" s="464"/>
      <c r="K14" s="464"/>
      <c r="L14" s="464"/>
      <c r="M14" s="464"/>
      <c r="N14" s="464"/>
      <c r="O14" s="465"/>
    </row>
    <row r="15" spans="1:15" s="83" customFormat="1" ht="37.5" customHeight="1" thickBot="1">
      <c r="A15" s="79"/>
      <c r="B15" s="79"/>
      <c r="C15" s="80"/>
      <c r="D15" s="80"/>
      <c r="E15" s="80"/>
      <c r="F15" s="80"/>
      <c r="G15" s="81"/>
      <c r="H15" s="81"/>
      <c r="I15" s="81"/>
      <c r="J15" s="81"/>
      <c r="K15" s="81"/>
      <c r="L15" s="532"/>
      <c r="M15" s="532"/>
      <c r="N15" s="532"/>
      <c r="O15" s="533"/>
    </row>
    <row r="16" spans="1:15" s="68" customFormat="1" ht="15.95" thickBot="1">
      <c r="A16" s="322" t="s">
        <v>212</v>
      </c>
      <c r="B16" s="466" t="s">
        <v>363</v>
      </c>
      <c r="C16" s="466"/>
      <c r="D16" s="466"/>
      <c r="E16" s="466"/>
      <c r="F16" s="466"/>
      <c r="G16" s="472" t="s">
        <v>214</v>
      </c>
      <c r="H16" s="472"/>
      <c r="I16" s="467" t="s">
        <v>364</v>
      </c>
      <c r="J16" s="467"/>
      <c r="K16" s="467"/>
      <c r="L16" s="467"/>
      <c r="M16" s="467"/>
      <c r="N16" s="467"/>
      <c r="O16" s="467"/>
    </row>
    <row r="17" spans="1:15" s="68" customFormat="1" ht="56.25" customHeight="1" thickBot="1">
      <c r="A17" s="79"/>
      <c r="B17" s="79"/>
      <c r="C17" s="80"/>
      <c r="D17" s="80"/>
      <c r="E17" s="80"/>
      <c r="F17" s="80"/>
      <c r="G17" s="81"/>
      <c r="H17" s="81"/>
      <c r="I17" s="81"/>
      <c r="J17" s="81"/>
      <c r="K17" s="530"/>
      <c r="L17" s="530"/>
      <c r="M17" s="530"/>
      <c r="N17" s="530"/>
      <c r="O17" s="531"/>
    </row>
    <row r="18" spans="1:15" s="68" customFormat="1" ht="15.95" thickBot="1">
      <c r="A18" s="322" t="s">
        <v>216</v>
      </c>
      <c r="B18" s="466" t="s">
        <v>217</v>
      </c>
      <c r="C18" s="466"/>
      <c r="D18" s="466"/>
      <c r="E18" s="466"/>
      <c r="F18" s="124" t="s">
        <v>218</v>
      </c>
      <c r="G18" s="473" t="s">
        <v>219</v>
      </c>
      <c r="H18" s="473"/>
      <c r="I18" s="473"/>
      <c r="J18" s="124" t="s">
        <v>220</v>
      </c>
      <c r="K18" s="466" t="s">
        <v>365</v>
      </c>
      <c r="L18" s="466"/>
      <c r="M18" s="466"/>
      <c r="N18" s="466"/>
      <c r="O18" s="466"/>
    </row>
    <row r="19" spans="1:15" s="68" customFormat="1" ht="14.1">
      <c r="A19" s="70"/>
      <c r="B19" s="70"/>
      <c r="C19" s="474"/>
      <c r="D19" s="474"/>
      <c r="E19" s="474"/>
      <c r="F19" s="474"/>
      <c r="G19" s="474"/>
      <c r="H19" s="474"/>
      <c r="I19" s="474"/>
      <c r="J19" s="474"/>
      <c r="K19" s="474"/>
      <c r="L19" s="474"/>
      <c r="M19" s="474"/>
      <c r="N19" s="474"/>
      <c r="O19" s="534"/>
    </row>
    <row r="20" spans="1:15" s="68" customFormat="1" ht="16.5" customHeight="1">
      <c r="B20" s="326"/>
      <c r="H20" s="535"/>
      <c r="I20" s="535"/>
      <c r="J20" s="535"/>
      <c r="K20" s="535"/>
      <c r="L20" s="535"/>
      <c r="M20" s="535"/>
      <c r="N20" s="535"/>
      <c r="O20" s="536"/>
    </row>
    <row r="21" spans="1:15" s="68" customFormat="1" ht="32.1" customHeight="1" thickBot="1">
      <c r="A21" s="147"/>
      <c r="B21" s="327"/>
      <c r="C21" s="328"/>
      <c r="D21" s="328"/>
      <c r="E21" s="328"/>
      <c r="F21" s="328"/>
      <c r="G21" s="328"/>
      <c r="H21" s="537"/>
      <c r="I21" s="537"/>
      <c r="J21" s="537"/>
      <c r="K21" s="537"/>
      <c r="L21" s="537"/>
      <c r="M21" s="537"/>
      <c r="N21" s="537"/>
      <c r="O21" s="538"/>
    </row>
    <row r="22" spans="1:15" s="68" customFormat="1" ht="32.1" customHeight="1" thickBot="1">
      <c r="A22" s="454" t="s">
        <v>222</v>
      </c>
      <c r="B22" s="455"/>
      <c r="C22" s="455"/>
      <c r="D22" s="455"/>
      <c r="E22" s="455"/>
      <c r="F22" s="455"/>
      <c r="G22" s="455"/>
      <c r="H22" s="455"/>
      <c r="I22" s="455"/>
      <c r="J22" s="455"/>
      <c r="K22" s="455"/>
      <c r="L22" s="455"/>
      <c r="M22" s="455"/>
      <c r="N22" s="455"/>
      <c r="O22" s="456"/>
    </row>
    <row r="23" spans="1:15" s="68" customFormat="1" ht="32.1" customHeight="1" thickBot="1">
      <c r="A23" s="454" t="s">
        <v>223</v>
      </c>
      <c r="B23" s="455"/>
      <c r="C23" s="455"/>
      <c r="D23" s="455"/>
      <c r="E23" s="455"/>
      <c r="F23" s="455"/>
      <c r="G23" s="455"/>
      <c r="H23" s="455"/>
      <c r="I23" s="455"/>
      <c r="J23" s="455"/>
      <c r="K23" s="455"/>
      <c r="L23" s="455"/>
      <c r="M23" s="455"/>
      <c r="N23" s="455"/>
      <c r="O23" s="456"/>
    </row>
    <row r="24" spans="1:15" s="68" customFormat="1" ht="32.1" customHeight="1" thickBot="1">
      <c r="A24" s="92"/>
      <c r="B24" s="84" t="s">
        <v>191</v>
      </c>
      <c r="C24" s="84" t="s">
        <v>192</v>
      </c>
      <c r="D24" s="84" t="s">
        <v>193</v>
      </c>
      <c r="E24" s="84" t="s">
        <v>194</v>
      </c>
      <c r="F24" s="84" t="s">
        <v>197</v>
      </c>
      <c r="G24" s="84" t="s">
        <v>198</v>
      </c>
      <c r="H24" s="84" t="s">
        <v>199</v>
      </c>
      <c r="I24" s="84" t="s">
        <v>200</v>
      </c>
      <c r="J24" s="84" t="s">
        <v>202</v>
      </c>
      <c r="K24" s="84" t="s">
        <v>203</v>
      </c>
      <c r="L24" s="84" t="s">
        <v>204</v>
      </c>
      <c r="M24" s="84" t="s">
        <v>205</v>
      </c>
      <c r="N24" s="85" t="s">
        <v>224</v>
      </c>
      <c r="O24" s="85" t="s">
        <v>225</v>
      </c>
    </row>
    <row r="25" spans="1:15" s="68" customFormat="1" ht="32.1" customHeight="1">
      <c r="A25" s="86" t="s">
        <v>226</v>
      </c>
      <c r="B25" s="236">
        <v>180454000</v>
      </c>
      <c r="C25" s="237"/>
      <c r="D25" s="236">
        <v>1125000</v>
      </c>
      <c r="E25" s="236">
        <v>78342000</v>
      </c>
      <c r="F25" s="237"/>
      <c r="G25" s="237"/>
      <c r="H25" s="238"/>
      <c r="I25" s="238"/>
      <c r="J25" s="238"/>
      <c r="K25" s="238"/>
      <c r="L25" s="238"/>
      <c r="M25" s="238"/>
      <c r="N25" s="239">
        <f t="shared" ref="N25:N30" si="0">SUM(B25:M25)</f>
        <v>259921000</v>
      </c>
      <c r="O25" s="240"/>
    </row>
    <row r="26" spans="1:15" s="68" customFormat="1" ht="32.1" customHeight="1">
      <c r="A26" s="86" t="s">
        <v>227</v>
      </c>
      <c r="B26" s="236">
        <v>72875000</v>
      </c>
      <c r="C26" s="236">
        <f>180454000</f>
        <v>180454000</v>
      </c>
      <c r="D26" s="236">
        <v>0</v>
      </c>
      <c r="E26" s="237"/>
      <c r="F26" s="237"/>
      <c r="G26" s="237"/>
      <c r="H26" s="237"/>
      <c r="I26" s="237"/>
      <c r="J26" s="237"/>
      <c r="K26" s="237"/>
      <c r="L26" s="237"/>
      <c r="M26" s="237"/>
      <c r="N26" s="314">
        <f t="shared" si="0"/>
        <v>253329000</v>
      </c>
      <c r="O26" s="241">
        <f>N26/N25</f>
        <v>0.97463844783607323</v>
      </c>
    </row>
    <row r="27" spans="1:15" s="68" customFormat="1" ht="32.1" customHeight="1">
      <c r="A27" s="86" t="s">
        <v>228</v>
      </c>
      <c r="B27" s="237"/>
      <c r="C27" s="236">
        <v>782100</v>
      </c>
      <c r="D27" s="236">
        <f>10547833-B27-C27</f>
        <v>9765733</v>
      </c>
      <c r="E27" s="237"/>
      <c r="F27" s="237"/>
      <c r="G27" s="237"/>
      <c r="H27" s="237"/>
      <c r="I27" s="237"/>
      <c r="J27" s="237"/>
      <c r="K27" s="237"/>
      <c r="L27" s="237"/>
      <c r="M27" s="237"/>
      <c r="N27" s="236">
        <f t="shared" si="0"/>
        <v>10547833</v>
      </c>
      <c r="O27" s="242"/>
    </row>
    <row r="28" spans="1:15" s="68" customFormat="1" ht="32.1" customHeight="1">
      <c r="A28" s="86" t="s">
        <v>229</v>
      </c>
      <c r="B28" s="236">
        <v>24268619</v>
      </c>
      <c r="C28" s="236">
        <v>8244882</v>
      </c>
      <c r="D28" s="236">
        <v>24635723</v>
      </c>
      <c r="E28" s="237"/>
      <c r="F28" s="237"/>
      <c r="G28" s="237"/>
      <c r="H28" s="237"/>
      <c r="I28" s="237"/>
      <c r="J28" s="237"/>
      <c r="K28" s="237"/>
      <c r="L28" s="237"/>
      <c r="M28" s="237"/>
      <c r="N28" s="314">
        <f t="shared" si="0"/>
        <v>57149224</v>
      </c>
      <c r="O28" s="242"/>
    </row>
    <row r="29" spans="1:15" s="68" customFormat="1" ht="32.1" customHeight="1">
      <c r="A29" s="86" t="s">
        <v>230</v>
      </c>
      <c r="B29" s="237"/>
      <c r="C29" s="236"/>
      <c r="D29" s="237"/>
      <c r="E29" s="237"/>
      <c r="F29" s="237"/>
      <c r="G29" s="237"/>
      <c r="H29" s="237"/>
      <c r="I29" s="237"/>
      <c r="J29" s="237"/>
      <c r="K29" s="237"/>
      <c r="L29" s="237"/>
      <c r="M29" s="237"/>
      <c r="N29" s="237">
        <f t="shared" si="0"/>
        <v>0</v>
      </c>
      <c r="O29" s="242"/>
    </row>
    <row r="30" spans="1:15" s="91" customFormat="1" ht="16.5" customHeight="1" thickBot="1">
      <c r="A30" s="89" t="s">
        <v>231</v>
      </c>
      <c r="B30" s="243">
        <v>3698000</v>
      </c>
      <c r="C30" s="236">
        <f>29185301-B30</f>
        <v>25487301</v>
      </c>
      <c r="D30" s="243"/>
      <c r="E30" s="244"/>
      <c r="F30" s="244"/>
      <c r="G30" s="244"/>
      <c r="H30" s="244"/>
      <c r="I30" s="244"/>
      <c r="J30" s="244"/>
      <c r="K30" s="244"/>
      <c r="L30" s="244"/>
      <c r="M30" s="244"/>
      <c r="N30" s="236">
        <f t="shared" si="0"/>
        <v>29185301</v>
      </c>
      <c r="O30" s="321">
        <f>N30/N28</f>
        <v>0.51068586688071216</v>
      </c>
    </row>
    <row r="31" spans="1:15" s="91" customFormat="1" ht="17.25" customHeight="1"/>
    <row r="32" spans="1:15" s="68" customFormat="1" ht="5.25" customHeight="1">
      <c r="A32" s="91"/>
      <c r="B32" s="91"/>
      <c r="C32" s="91"/>
      <c r="D32" s="91"/>
      <c r="E32" s="91"/>
      <c r="F32" s="91"/>
      <c r="G32" s="91"/>
      <c r="H32" s="91"/>
      <c r="I32" s="91"/>
      <c r="J32" s="91"/>
      <c r="K32" s="91"/>
      <c r="L32" s="91"/>
      <c r="M32" s="91"/>
      <c r="N32" s="91"/>
      <c r="O32" s="91"/>
    </row>
    <row r="33" spans="1:15" s="68" customFormat="1" ht="48" customHeight="1" thickBot="1"/>
    <row r="34" spans="1:15" s="68" customFormat="1" ht="50.25" customHeight="1" thickBot="1">
      <c r="A34" s="426" t="s">
        <v>232</v>
      </c>
      <c r="B34" s="427"/>
      <c r="C34" s="427"/>
      <c r="D34" s="427"/>
      <c r="E34" s="427"/>
      <c r="F34" s="427"/>
      <c r="G34" s="427"/>
      <c r="H34" s="427"/>
      <c r="I34" s="428"/>
      <c r="J34" s="96"/>
    </row>
    <row r="35" spans="1:15" s="68" customFormat="1" ht="45" customHeight="1" thickBot="1">
      <c r="A35" s="107" t="s">
        <v>233</v>
      </c>
      <c r="B35" s="429" t="str">
        <f>+B12</f>
        <v>Implementar 1 estrategia de  asistencia técnica dirigidas a los Sectores de la Administración Distrital y al Sector Privado, para la incorporación del enfoque diferencial en los servicios, programas y estrategias dirigidas a mujeres.</v>
      </c>
      <c r="C35" s="430"/>
      <c r="D35" s="430"/>
      <c r="E35" s="430"/>
      <c r="F35" s="430"/>
      <c r="G35" s="430"/>
      <c r="H35" s="430"/>
      <c r="I35" s="431"/>
      <c r="J35" s="94"/>
    </row>
    <row r="36" spans="1:15" s="68" customFormat="1" ht="50.25" customHeight="1" thickBot="1">
      <c r="A36" s="420" t="s">
        <v>234</v>
      </c>
      <c r="B36" s="158">
        <v>2024</v>
      </c>
      <c r="C36" s="158">
        <v>2025</v>
      </c>
      <c r="D36" s="158">
        <v>2026</v>
      </c>
      <c r="E36" s="158">
        <v>2027</v>
      </c>
      <c r="F36" s="158" t="s">
        <v>235</v>
      </c>
      <c r="G36" s="437" t="s">
        <v>236</v>
      </c>
      <c r="H36" s="437" t="s">
        <v>23</v>
      </c>
      <c r="I36" s="437"/>
      <c r="J36" s="94"/>
      <c r="K36" s="231"/>
    </row>
    <row r="37" spans="1:15" s="68" customFormat="1" ht="52.5" customHeight="1" thickBot="1">
      <c r="A37" s="421"/>
      <c r="B37" s="232">
        <v>1</v>
      </c>
      <c r="C37" s="232">
        <v>1</v>
      </c>
      <c r="D37" s="232">
        <v>1</v>
      </c>
      <c r="E37" s="232">
        <v>1</v>
      </c>
      <c r="F37" s="233">
        <v>1</v>
      </c>
      <c r="G37" s="437"/>
      <c r="H37" s="437"/>
      <c r="I37" s="437"/>
      <c r="J37" s="94"/>
    </row>
    <row r="38" spans="1:15" s="95" customFormat="1" ht="48" customHeight="1" thickBot="1">
      <c r="A38" s="108" t="s">
        <v>237</v>
      </c>
      <c r="B38" s="432">
        <v>0.2</v>
      </c>
      <c r="C38" s="433"/>
      <c r="D38" s="434" t="s">
        <v>238</v>
      </c>
      <c r="E38" s="435"/>
      <c r="F38" s="435"/>
      <c r="G38" s="435"/>
      <c r="H38" s="435"/>
      <c r="I38" s="436"/>
      <c r="J38" s="68"/>
      <c r="K38" s="68"/>
      <c r="L38" s="68"/>
      <c r="M38" s="68"/>
      <c r="N38" s="68"/>
      <c r="O38" s="68"/>
    </row>
    <row r="39" spans="1:15" s="68" customFormat="1" ht="120.75" customHeight="1" thickBot="1">
      <c r="A39" s="420" t="s">
        <v>239</v>
      </c>
      <c r="B39" s="108" t="s">
        <v>240</v>
      </c>
      <c r="C39" s="107" t="s">
        <v>241</v>
      </c>
      <c r="D39" s="404" t="s">
        <v>242</v>
      </c>
      <c r="E39" s="405"/>
      <c r="F39" s="404" t="s">
        <v>243</v>
      </c>
      <c r="G39" s="405"/>
      <c r="H39" s="109" t="s">
        <v>244</v>
      </c>
      <c r="I39" s="111" t="s">
        <v>245</v>
      </c>
      <c r="J39" s="95"/>
      <c r="K39" s="95"/>
      <c r="L39" s="95"/>
      <c r="M39" s="95"/>
      <c r="N39" s="95"/>
      <c r="O39" s="95"/>
    </row>
    <row r="40" spans="1:15" s="95" customFormat="1" ht="203.1" customHeight="1" thickBot="1">
      <c r="A40" s="421"/>
      <c r="B40" s="100">
        <v>1</v>
      </c>
      <c r="C40" s="101">
        <v>1</v>
      </c>
      <c r="D40" s="422" t="s">
        <v>366</v>
      </c>
      <c r="E40" s="423"/>
      <c r="F40" s="422" t="s">
        <v>366</v>
      </c>
      <c r="G40" s="423"/>
      <c r="H40" s="97" t="s">
        <v>258</v>
      </c>
      <c r="I40" s="98" t="s">
        <v>367</v>
      </c>
      <c r="J40" s="68"/>
      <c r="K40" s="68"/>
      <c r="L40" s="68"/>
      <c r="M40" s="68"/>
      <c r="N40" s="68"/>
      <c r="O40" s="68"/>
    </row>
    <row r="41" spans="1:15" s="68" customFormat="1" ht="120.75" customHeight="1" thickBot="1">
      <c r="A41" s="420" t="s">
        <v>250</v>
      </c>
      <c r="B41" s="110" t="s">
        <v>240</v>
      </c>
      <c r="C41" s="109" t="s">
        <v>241</v>
      </c>
      <c r="D41" s="404" t="s">
        <v>242</v>
      </c>
      <c r="E41" s="405"/>
      <c r="F41" s="404" t="s">
        <v>243</v>
      </c>
      <c r="G41" s="405"/>
      <c r="H41" s="109" t="s">
        <v>244</v>
      </c>
      <c r="I41" s="111" t="s">
        <v>245</v>
      </c>
      <c r="J41" s="95"/>
      <c r="K41" s="95"/>
      <c r="L41" s="95"/>
      <c r="M41" s="95"/>
      <c r="N41" s="95"/>
      <c r="O41" s="95"/>
    </row>
    <row r="42" spans="1:15" s="95" customFormat="1" ht="218.1" customHeight="1" thickBot="1">
      <c r="A42" s="421"/>
      <c r="B42" s="100">
        <v>1</v>
      </c>
      <c r="C42" s="101">
        <v>1</v>
      </c>
      <c r="D42" s="422" t="s">
        <v>368</v>
      </c>
      <c r="E42" s="423"/>
      <c r="F42" s="422" t="s">
        <v>369</v>
      </c>
      <c r="G42" s="423"/>
      <c r="H42" s="97" t="s">
        <v>258</v>
      </c>
      <c r="I42" s="98" t="s">
        <v>367</v>
      </c>
      <c r="J42" s="68"/>
      <c r="K42" s="68"/>
      <c r="L42" s="68"/>
      <c r="M42" s="68"/>
      <c r="N42" s="68"/>
      <c r="O42" s="68"/>
    </row>
    <row r="43" spans="1:15" s="68" customFormat="1" ht="120.75" customHeight="1" thickBot="1">
      <c r="A43" s="420" t="s">
        <v>255</v>
      </c>
      <c r="B43" s="110" t="s">
        <v>240</v>
      </c>
      <c r="C43" s="109" t="s">
        <v>241</v>
      </c>
      <c r="D43" s="404" t="s">
        <v>242</v>
      </c>
      <c r="E43" s="405"/>
      <c r="F43" s="404" t="s">
        <v>243</v>
      </c>
      <c r="G43" s="405"/>
      <c r="H43" s="109" t="s">
        <v>244</v>
      </c>
      <c r="I43" s="111" t="s">
        <v>245</v>
      </c>
      <c r="J43" s="95"/>
      <c r="K43" s="95"/>
      <c r="L43" s="95"/>
      <c r="M43" s="95"/>
      <c r="N43" s="95"/>
      <c r="O43" s="95"/>
    </row>
    <row r="44" spans="1:15" s="95" customFormat="1" ht="409.5" customHeight="1" thickBot="1">
      <c r="A44" s="421"/>
      <c r="B44" s="100">
        <v>1</v>
      </c>
      <c r="C44" s="101">
        <v>1</v>
      </c>
      <c r="D44" s="422" t="s">
        <v>370</v>
      </c>
      <c r="E44" s="423"/>
      <c r="F44" s="422" t="s">
        <v>371</v>
      </c>
      <c r="G44" s="423"/>
      <c r="H44" s="97" t="s">
        <v>258</v>
      </c>
      <c r="I44" s="98" t="s">
        <v>367</v>
      </c>
      <c r="J44" s="68"/>
      <c r="K44" s="68"/>
      <c r="L44" s="68"/>
      <c r="M44" s="68"/>
      <c r="N44" s="68"/>
      <c r="O44" s="68"/>
    </row>
    <row r="45" spans="1:15" s="68" customFormat="1" ht="120.75" customHeight="1" thickBot="1">
      <c r="A45" s="420" t="s">
        <v>259</v>
      </c>
      <c r="B45" s="110" t="s">
        <v>240</v>
      </c>
      <c r="C45" s="110" t="s">
        <v>241</v>
      </c>
      <c r="D45" s="404" t="s">
        <v>242</v>
      </c>
      <c r="E45" s="405"/>
      <c r="F45" s="404" t="s">
        <v>372</v>
      </c>
      <c r="G45" s="405"/>
      <c r="H45" s="109" t="s">
        <v>244</v>
      </c>
      <c r="I45" s="109" t="s">
        <v>245</v>
      </c>
      <c r="J45" s="95"/>
      <c r="K45" s="95"/>
      <c r="L45" s="95"/>
      <c r="M45" s="95"/>
      <c r="N45" s="95"/>
      <c r="O45" s="95"/>
    </row>
    <row r="46" spans="1:15" s="95" customFormat="1" ht="35.1" customHeight="1" thickBot="1">
      <c r="A46" s="421"/>
      <c r="B46" s="100">
        <v>1</v>
      </c>
      <c r="C46" s="101"/>
      <c r="D46" s="424"/>
      <c r="E46" s="425"/>
      <c r="F46" s="424"/>
      <c r="G46" s="425"/>
      <c r="H46" s="119"/>
      <c r="I46" s="120"/>
      <c r="J46" s="68"/>
      <c r="K46" s="68"/>
      <c r="L46" s="68"/>
      <c r="M46" s="68"/>
      <c r="N46" s="68"/>
      <c r="O46" s="68"/>
    </row>
    <row r="47" spans="1:15" s="68" customFormat="1" ht="120.75" customHeight="1" thickBot="1">
      <c r="A47" s="420" t="s">
        <v>260</v>
      </c>
      <c r="B47" s="110" t="s">
        <v>240</v>
      </c>
      <c r="C47" s="109" t="s">
        <v>241</v>
      </c>
      <c r="D47" s="404" t="s">
        <v>242</v>
      </c>
      <c r="E47" s="405"/>
      <c r="F47" s="404" t="s">
        <v>243</v>
      </c>
      <c r="G47" s="405"/>
      <c r="H47" s="109" t="s">
        <v>244</v>
      </c>
      <c r="I47" s="111" t="s">
        <v>245</v>
      </c>
      <c r="J47" s="95"/>
      <c r="K47" s="95"/>
      <c r="L47" s="95"/>
      <c r="M47" s="95"/>
      <c r="N47" s="95"/>
      <c r="O47" s="95"/>
    </row>
    <row r="48" spans="1:15" s="95" customFormat="1" ht="35.1" customHeight="1" thickBot="1">
      <c r="A48" s="421"/>
      <c r="B48" s="100">
        <v>1</v>
      </c>
      <c r="C48" s="101"/>
      <c r="D48" s="406"/>
      <c r="E48" s="408"/>
      <c r="F48" s="406"/>
      <c r="G48" s="408"/>
      <c r="H48" s="97"/>
      <c r="I48" s="99"/>
      <c r="J48" s="68"/>
      <c r="K48" s="68"/>
      <c r="L48" s="68"/>
      <c r="M48" s="68"/>
      <c r="N48" s="68"/>
      <c r="O48" s="68"/>
    </row>
    <row r="49" spans="1:15" s="68" customFormat="1" ht="120.75" customHeight="1" thickBot="1">
      <c r="A49" s="420" t="s">
        <v>261</v>
      </c>
      <c r="B49" s="110" t="s">
        <v>240</v>
      </c>
      <c r="C49" s="109" t="s">
        <v>241</v>
      </c>
      <c r="D49" s="404" t="s">
        <v>242</v>
      </c>
      <c r="E49" s="405"/>
      <c r="F49" s="404" t="s">
        <v>243</v>
      </c>
      <c r="G49" s="405"/>
      <c r="H49" s="109" t="s">
        <v>244</v>
      </c>
      <c r="I49" s="111" t="s">
        <v>245</v>
      </c>
      <c r="J49" s="95"/>
      <c r="K49" s="95"/>
      <c r="L49" s="95"/>
      <c r="M49" s="95"/>
      <c r="N49" s="95"/>
      <c r="O49" s="95"/>
    </row>
    <row r="50" spans="1:15" s="68" customFormat="1" ht="35.1" customHeight="1" thickBot="1">
      <c r="A50" s="421"/>
      <c r="B50" s="102">
        <v>1</v>
      </c>
      <c r="C50" s="103"/>
      <c r="D50" s="406"/>
      <c r="E50" s="408"/>
      <c r="F50" s="406"/>
      <c r="G50" s="408"/>
      <c r="H50" s="97"/>
      <c r="I50" s="99"/>
    </row>
    <row r="51" spans="1:15" s="68" customFormat="1" ht="120.75" customHeight="1" thickBot="1">
      <c r="A51" s="420" t="s">
        <v>262</v>
      </c>
      <c r="B51" s="108" t="s">
        <v>240</v>
      </c>
      <c r="C51" s="107" t="s">
        <v>241</v>
      </c>
      <c r="D51" s="404" t="s">
        <v>242</v>
      </c>
      <c r="E51" s="405"/>
      <c r="F51" s="404" t="s">
        <v>243</v>
      </c>
      <c r="G51" s="405"/>
      <c r="H51" s="109" t="s">
        <v>244</v>
      </c>
      <c r="I51" s="111" t="s">
        <v>245</v>
      </c>
    </row>
    <row r="52" spans="1:15" s="68" customFormat="1" ht="35.1" customHeight="1" thickBot="1">
      <c r="A52" s="421"/>
      <c r="B52" s="102">
        <v>1</v>
      </c>
      <c r="C52" s="103"/>
      <c r="D52" s="406"/>
      <c r="E52" s="407"/>
      <c r="F52" s="406"/>
      <c r="G52" s="408"/>
      <c r="H52" s="97"/>
      <c r="I52" s="99"/>
    </row>
    <row r="53" spans="1:15" s="68" customFormat="1" ht="120.75" customHeight="1" thickBot="1">
      <c r="A53" s="420" t="s">
        <v>263</v>
      </c>
      <c r="B53" s="108" t="s">
        <v>240</v>
      </c>
      <c r="C53" s="107" t="s">
        <v>241</v>
      </c>
      <c r="D53" s="404" t="s">
        <v>242</v>
      </c>
      <c r="E53" s="405"/>
      <c r="F53" s="404" t="s">
        <v>243</v>
      </c>
      <c r="G53" s="405"/>
      <c r="H53" s="109" t="s">
        <v>244</v>
      </c>
      <c r="I53" s="111" t="s">
        <v>245</v>
      </c>
    </row>
    <row r="54" spans="1:15" s="68" customFormat="1" ht="35.1" customHeight="1" thickBot="1">
      <c r="A54" s="421"/>
      <c r="B54" s="102">
        <v>1</v>
      </c>
      <c r="C54" s="103"/>
      <c r="D54" s="406"/>
      <c r="E54" s="407"/>
      <c r="F54" s="406"/>
      <c r="G54" s="408"/>
      <c r="H54" s="121"/>
      <c r="I54" s="99"/>
    </row>
    <row r="55" spans="1:15" s="68" customFormat="1" ht="120.75" customHeight="1" thickBot="1">
      <c r="A55" s="420" t="s">
        <v>264</v>
      </c>
      <c r="B55" s="108" t="s">
        <v>240</v>
      </c>
      <c r="C55" s="107" t="s">
        <v>241</v>
      </c>
      <c r="D55" s="404" t="s">
        <v>242</v>
      </c>
      <c r="E55" s="405"/>
      <c r="F55" s="404" t="s">
        <v>243</v>
      </c>
      <c r="G55" s="405"/>
      <c r="H55" s="109" t="s">
        <v>244</v>
      </c>
      <c r="I55" s="111" t="s">
        <v>245</v>
      </c>
    </row>
    <row r="56" spans="1:15" s="68" customFormat="1" ht="35.1" customHeight="1" thickBot="1">
      <c r="A56" s="421"/>
      <c r="B56" s="102">
        <v>1</v>
      </c>
      <c r="C56" s="103"/>
      <c r="D56" s="406"/>
      <c r="E56" s="408"/>
      <c r="F56" s="406"/>
      <c r="G56" s="408"/>
      <c r="H56" s="97"/>
      <c r="I56" s="97"/>
    </row>
    <row r="57" spans="1:15" s="68" customFormat="1" ht="120.75" customHeight="1" thickBot="1">
      <c r="A57" s="420" t="s">
        <v>265</v>
      </c>
      <c r="B57" s="108" t="s">
        <v>240</v>
      </c>
      <c r="C57" s="107" t="s">
        <v>241</v>
      </c>
      <c r="D57" s="404" t="s">
        <v>242</v>
      </c>
      <c r="E57" s="405"/>
      <c r="F57" s="404" t="s">
        <v>243</v>
      </c>
      <c r="G57" s="405"/>
      <c r="H57" s="109" t="s">
        <v>244</v>
      </c>
      <c r="I57" s="111" t="s">
        <v>245</v>
      </c>
    </row>
    <row r="58" spans="1:15" s="68" customFormat="1" ht="35.1" customHeight="1" thickBot="1">
      <c r="A58" s="421"/>
      <c r="B58" s="102">
        <v>1</v>
      </c>
      <c r="C58" s="103"/>
      <c r="D58" s="406"/>
      <c r="E58" s="408"/>
      <c r="F58" s="406"/>
      <c r="G58" s="408"/>
      <c r="H58" s="97"/>
      <c r="I58" s="99"/>
    </row>
    <row r="59" spans="1:15" s="68" customFormat="1" ht="120.75" customHeight="1" thickBot="1">
      <c r="A59" s="420" t="s">
        <v>266</v>
      </c>
      <c r="B59" s="108" t="s">
        <v>240</v>
      </c>
      <c r="C59" s="107" t="s">
        <v>241</v>
      </c>
      <c r="D59" s="404" t="s">
        <v>242</v>
      </c>
      <c r="E59" s="405"/>
      <c r="F59" s="404" t="s">
        <v>243</v>
      </c>
      <c r="G59" s="405"/>
      <c r="H59" s="109" t="s">
        <v>244</v>
      </c>
      <c r="I59" s="111" t="s">
        <v>245</v>
      </c>
    </row>
    <row r="60" spans="1:15" s="68" customFormat="1" ht="35.1" customHeight="1" thickBot="1">
      <c r="A60" s="421"/>
      <c r="B60" s="102">
        <v>1</v>
      </c>
      <c r="C60" s="103"/>
      <c r="D60" s="406"/>
      <c r="E60" s="408"/>
      <c r="F60" s="407"/>
      <c r="G60" s="407"/>
      <c r="H60" s="97"/>
      <c r="I60" s="97"/>
    </row>
    <row r="61" spans="1:15" s="68" customFormat="1" ht="120.75" customHeight="1" thickBot="1">
      <c r="A61" s="420" t="s">
        <v>267</v>
      </c>
      <c r="B61" s="108" t="s">
        <v>240</v>
      </c>
      <c r="C61" s="107" t="s">
        <v>241</v>
      </c>
      <c r="D61" s="404" t="s">
        <v>242</v>
      </c>
      <c r="E61" s="405"/>
      <c r="F61" s="404" t="s">
        <v>243</v>
      </c>
      <c r="G61" s="405"/>
      <c r="H61" s="109" t="s">
        <v>244</v>
      </c>
      <c r="I61" s="111" t="s">
        <v>245</v>
      </c>
    </row>
    <row r="62" spans="1:15" s="68" customFormat="1" ht="18" thickBot="1">
      <c r="A62" s="421"/>
      <c r="B62" s="102">
        <v>1</v>
      </c>
      <c r="C62" s="103"/>
      <c r="D62" s="406"/>
      <c r="E62" s="408"/>
      <c r="F62" s="406"/>
      <c r="G62" s="408"/>
      <c r="H62" s="97"/>
      <c r="I62" s="97"/>
    </row>
    <row r="63" spans="1:15" s="68" customFormat="1" ht="14.1"/>
    <row r="64" spans="1:15" s="94" customFormat="1" ht="30" customHeight="1">
      <c r="A64" s="68"/>
      <c r="B64" s="68"/>
      <c r="C64" s="68"/>
      <c r="D64" s="68"/>
      <c r="E64" s="68"/>
      <c r="F64" s="68"/>
      <c r="G64" s="68"/>
      <c r="H64" s="68"/>
      <c r="I64" s="68"/>
      <c r="J64" s="68"/>
      <c r="K64" s="68"/>
      <c r="L64" s="68"/>
      <c r="M64" s="68"/>
      <c r="N64" s="68"/>
      <c r="O64" s="68"/>
    </row>
    <row r="65" spans="1:15" s="68" customFormat="1" ht="34.5" customHeight="1">
      <c r="J65" s="94"/>
      <c r="K65" s="94"/>
      <c r="L65" s="94"/>
      <c r="M65" s="94"/>
      <c r="N65" s="94"/>
      <c r="O65" s="94"/>
    </row>
    <row r="66" spans="1:15" s="234" customFormat="1" ht="174" customHeight="1">
      <c r="A66" s="484" t="s">
        <v>268</v>
      </c>
      <c r="B66" s="484"/>
      <c r="C66" s="484"/>
      <c r="D66" s="484"/>
      <c r="E66" s="484"/>
      <c r="F66" s="484"/>
      <c r="G66" s="484"/>
      <c r="H66" s="484"/>
      <c r="I66" s="484"/>
      <c r="J66" s="68"/>
      <c r="K66" s="68"/>
      <c r="L66" s="68"/>
      <c r="M66" s="68"/>
      <c r="N66" s="68"/>
      <c r="O66" s="68"/>
    </row>
    <row r="67" spans="1:15" s="68" customFormat="1" ht="106.35" customHeight="1">
      <c r="A67" s="112" t="s">
        <v>269</v>
      </c>
      <c r="B67" s="417" t="s">
        <v>373</v>
      </c>
      <c r="C67" s="418"/>
      <c r="D67" s="417" t="s">
        <v>374</v>
      </c>
      <c r="E67" s="418"/>
      <c r="F67" s="417" t="s">
        <v>375</v>
      </c>
      <c r="G67" s="418"/>
      <c r="H67" s="417" t="s">
        <v>376</v>
      </c>
      <c r="I67" s="418"/>
      <c r="J67" s="234"/>
      <c r="K67" s="234"/>
      <c r="L67" s="234"/>
      <c r="M67" s="234"/>
      <c r="N67" s="234"/>
      <c r="O67" s="234"/>
    </row>
    <row r="68" spans="1:15" s="68" customFormat="1" ht="30" customHeight="1">
      <c r="A68" s="112" t="s">
        <v>273</v>
      </c>
      <c r="B68" s="486">
        <v>0.05</v>
      </c>
      <c r="C68" s="487"/>
      <c r="D68" s="486">
        <v>0.05</v>
      </c>
      <c r="E68" s="487"/>
      <c r="F68" s="486">
        <v>0.05</v>
      </c>
      <c r="G68" s="487"/>
      <c r="H68" s="486">
        <v>0.05</v>
      </c>
      <c r="I68" s="487"/>
    </row>
    <row r="69" spans="1:15" s="68" customFormat="1" ht="30" customHeight="1">
      <c r="A69" s="481" t="s">
        <v>191</v>
      </c>
      <c r="B69" s="164" t="s">
        <v>99</v>
      </c>
      <c r="C69" s="164" t="s">
        <v>241</v>
      </c>
      <c r="D69" s="164" t="s">
        <v>99</v>
      </c>
      <c r="E69" s="164" t="s">
        <v>241</v>
      </c>
      <c r="F69" s="164" t="s">
        <v>99</v>
      </c>
      <c r="G69" s="164" t="s">
        <v>241</v>
      </c>
      <c r="H69" s="164" t="s">
        <v>99</v>
      </c>
      <c r="I69" s="164" t="s">
        <v>241</v>
      </c>
    </row>
    <row r="70" spans="1:15" s="68" customFormat="1" ht="80.25" customHeight="1">
      <c r="A70" s="482"/>
      <c r="B70" s="114">
        <v>0</v>
      </c>
      <c r="C70" s="115">
        <v>0</v>
      </c>
      <c r="D70" s="114">
        <v>0.02</v>
      </c>
      <c r="E70" s="115">
        <v>0.02</v>
      </c>
      <c r="F70" s="114">
        <v>0.02</v>
      </c>
      <c r="G70" s="115">
        <v>0.02</v>
      </c>
      <c r="H70" s="122">
        <v>0.02</v>
      </c>
      <c r="I70" s="115">
        <v>0.02</v>
      </c>
    </row>
    <row r="71" spans="1:15" s="68" customFormat="1" ht="215.1" customHeight="1">
      <c r="A71" s="112" t="s">
        <v>274</v>
      </c>
      <c r="B71" s="411" t="s">
        <v>377</v>
      </c>
      <c r="C71" s="412"/>
      <c r="D71" s="411" t="s">
        <v>378</v>
      </c>
      <c r="E71" s="412"/>
      <c r="F71" s="411" t="s">
        <v>379</v>
      </c>
      <c r="G71" s="412"/>
      <c r="H71" s="411" t="s">
        <v>380</v>
      </c>
      <c r="I71" s="412"/>
    </row>
    <row r="72" spans="1:15" s="68" customFormat="1" ht="125.1" customHeight="1">
      <c r="A72" s="112" t="s">
        <v>278</v>
      </c>
      <c r="B72" s="409"/>
      <c r="C72" s="410"/>
      <c r="D72" s="409" t="s">
        <v>381</v>
      </c>
      <c r="E72" s="410"/>
      <c r="F72" s="409" t="s">
        <v>381</v>
      </c>
      <c r="G72" s="399"/>
      <c r="H72" s="409" t="s">
        <v>381</v>
      </c>
      <c r="I72" s="399"/>
    </row>
    <row r="73" spans="1:15" s="68" customFormat="1" ht="30.75" customHeight="1">
      <c r="A73" s="481" t="s">
        <v>192</v>
      </c>
      <c r="B73" s="164" t="s">
        <v>99</v>
      </c>
      <c r="C73" s="164" t="s">
        <v>241</v>
      </c>
      <c r="D73" s="164" t="s">
        <v>99</v>
      </c>
      <c r="E73" s="164" t="s">
        <v>241</v>
      </c>
      <c r="F73" s="164" t="s">
        <v>99</v>
      </c>
      <c r="G73" s="164" t="s">
        <v>241</v>
      </c>
      <c r="H73" s="164" t="s">
        <v>99</v>
      </c>
      <c r="I73" s="164" t="s">
        <v>241</v>
      </c>
    </row>
    <row r="74" spans="1:15" s="68" customFormat="1" ht="80.25" customHeight="1">
      <c r="A74" s="482"/>
      <c r="B74" s="114">
        <v>0.03</v>
      </c>
      <c r="C74" s="115">
        <v>0.03</v>
      </c>
      <c r="D74" s="114">
        <v>0.02</v>
      </c>
      <c r="E74" s="115">
        <v>0.02</v>
      </c>
      <c r="F74" s="114">
        <v>0.02</v>
      </c>
      <c r="G74" s="116">
        <v>0.02</v>
      </c>
      <c r="H74" s="122">
        <v>0.02</v>
      </c>
      <c r="I74" s="116">
        <v>0.02</v>
      </c>
    </row>
    <row r="75" spans="1:15" s="68" customFormat="1" ht="409.35" customHeight="1">
      <c r="A75" s="112" t="s">
        <v>274</v>
      </c>
      <c r="B75" s="411" t="s">
        <v>382</v>
      </c>
      <c r="C75" s="412"/>
      <c r="D75" s="438" t="s">
        <v>383</v>
      </c>
      <c r="E75" s="439"/>
      <c r="F75" s="411" t="s">
        <v>384</v>
      </c>
      <c r="G75" s="412"/>
      <c r="H75" s="440" t="s">
        <v>385</v>
      </c>
      <c r="I75" s="439"/>
    </row>
    <row r="76" spans="1:15" s="68" customFormat="1" ht="154.35" customHeight="1">
      <c r="A76" s="112" t="s">
        <v>278</v>
      </c>
      <c r="B76" s="409" t="s">
        <v>381</v>
      </c>
      <c r="C76" s="410"/>
      <c r="D76" s="409" t="s">
        <v>381</v>
      </c>
      <c r="E76" s="410"/>
      <c r="F76" s="409" t="s">
        <v>381</v>
      </c>
      <c r="G76" s="399"/>
      <c r="H76" s="409" t="s">
        <v>381</v>
      </c>
      <c r="I76" s="399"/>
    </row>
    <row r="77" spans="1:15" s="68" customFormat="1" ht="30.75" customHeight="1">
      <c r="A77" s="481" t="s">
        <v>193</v>
      </c>
      <c r="B77" s="164" t="s">
        <v>99</v>
      </c>
      <c r="C77" s="164" t="s">
        <v>241</v>
      </c>
      <c r="D77" s="164" t="s">
        <v>99</v>
      </c>
      <c r="E77" s="164" t="s">
        <v>241</v>
      </c>
      <c r="F77" s="164" t="s">
        <v>99</v>
      </c>
      <c r="G77" s="164" t="s">
        <v>241</v>
      </c>
      <c r="H77" s="164" t="s">
        <v>99</v>
      </c>
      <c r="I77" s="164" t="s">
        <v>241</v>
      </c>
    </row>
    <row r="78" spans="1:15" s="68" customFormat="1" ht="80.25" customHeight="1">
      <c r="A78" s="482"/>
      <c r="B78" s="114">
        <v>0.05</v>
      </c>
      <c r="C78" s="115">
        <v>0.05</v>
      </c>
      <c r="D78" s="114">
        <v>0.04</v>
      </c>
      <c r="E78" s="115">
        <v>0.04</v>
      </c>
      <c r="F78" s="122">
        <v>0.03</v>
      </c>
      <c r="G78" s="116">
        <v>0.03</v>
      </c>
      <c r="H78" s="122">
        <v>0.03</v>
      </c>
      <c r="I78" s="116">
        <v>0.03</v>
      </c>
    </row>
    <row r="79" spans="1:15" s="68" customFormat="1" ht="335.45" customHeight="1">
      <c r="A79" s="112" t="s">
        <v>274</v>
      </c>
      <c r="B79" s="411" t="s">
        <v>386</v>
      </c>
      <c r="C79" s="412"/>
      <c r="D79" s="413" t="s">
        <v>387</v>
      </c>
      <c r="E79" s="539"/>
      <c r="F79" s="415" t="s">
        <v>388</v>
      </c>
      <c r="G79" s="403"/>
      <c r="H79" s="413" t="s">
        <v>389</v>
      </c>
      <c r="I79" s="539"/>
    </row>
    <row r="80" spans="1:15" s="68" customFormat="1" ht="93" customHeight="1">
      <c r="A80" s="112" t="s">
        <v>278</v>
      </c>
      <c r="B80" s="409" t="s">
        <v>390</v>
      </c>
      <c r="C80" s="410"/>
      <c r="D80" s="409" t="s">
        <v>391</v>
      </c>
      <c r="E80" s="410"/>
      <c r="F80" s="409" t="s">
        <v>392</v>
      </c>
      <c r="G80" s="399"/>
      <c r="H80" s="409" t="s">
        <v>393</v>
      </c>
      <c r="I80" s="399"/>
    </row>
    <row r="81" spans="1:9" s="68" customFormat="1" ht="30.75" customHeight="1">
      <c r="A81" s="481" t="s">
        <v>194</v>
      </c>
      <c r="B81" s="164" t="s">
        <v>99</v>
      </c>
      <c r="C81" s="164" t="s">
        <v>241</v>
      </c>
      <c r="D81" s="164" t="s">
        <v>99</v>
      </c>
      <c r="E81" s="164" t="s">
        <v>241</v>
      </c>
      <c r="F81" s="164" t="s">
        <v>99</v>
      </c>
      <c r="G81" s="164" t="s">
        <v>241</v>
      </c>
      <c r="H81" s="164" t="s">
        <v>99</v>
      </c>
      <c r="I81" s="164" t="s">
        <v>241</v>
      </c>
    </row>
    <row r="82" spans="1:9" s="68" customFormat="1" ht="80.25" customHeight="1">
      <c r="A82" s="482"/>
      <c r="B82" s="114">
        <v>0.1</v>
      </c>
      <c r="C82" s="115"/>
      <c r="D82" s="114">
        <v>0.1</v>
      </c>
      <c r="E82" s="115"/>
      <c r="F82" s="114">
        <v>0.1</v>
      </c>
      <c r="G82" s="116"/>
      <c r="H82" s="122">
        <v>0.1</v>
      </c>
      <c r="I82" s="116"/>
    </row>
    <row r="83" spans="1:9" s="68" customFormat="1" ht="80.25" customHeight="1">
      <c r="A83" s="112" t="s">
        <v>274</v>
      </c>
      <c r="B83" s="400"/>
      <c r="C83" s="401"/>
      <c r="D83" s="398"/>
      <c r="E83" s="399"/>
      <c r="F83" s="402"/>
      <c r="G83" s="403"/>
      <c r="H83" s="398"/>
      <c r="I83" s="399"/>
    </row>
    <row r="84" spans="1:9" s="68" customFormat="1" ht="30" customHeight="1">
      <c r="A84" s="112" t="s">
        <v>278</v>
      </c>
      <c r="B84" s="489"/>
      <c r="C84" s="490"/>
      <c r="D84" s="491"/>
      <c r="E84" s="410"/>
      <c r="F84" s="398"/>
      <c r="G84" s="399"/>
      <c r="H84" s="398"/>
      <c r="I84" s="399"/>
    </row>
    <row r="85" spans="1:9" s="68" customFormat="1" ht="30" customHeight="1">
      <c r="A85" s="481" t="s">
        <v>197</v>
      </c>
      <c r="B85" s="164" t="s">
        <v>99</v>
      </c>
      <c r="C85" s="164" t="s">
        <v>241</v>
      </c>
      <c r="D85" s="164" t="s">
        <v>99</v>
      </c>
      <c r="E85" s="164" t="s">
        <v>241</v>
      </c>
      <c r="F85" s="164" t="s">
        <v>99</v>
      </c>
      <c r="G85" s="164" t="s">
        <v>241</v>
      </c>
      <c r="H85" s="164" t="s">
        <v>99</v>
      </c>
      <c r="I85" s="164" t="s">
        <v>241</v>
      </c>
    </row>
    <row r="86" spans="1:9" s="68" customFormat="1" ht="80.25" customHeight="1">
      <c r="A86" s="482"/>
      <c r="B86" s="114">
        <v>0.1</v>
      </c>
      <c r="C86" s="115"/>
      <c r="D86" s="114">
        <v>0.1</v>
      </c>
      <c r="E86" s="115"/>
      <c r="F86" s="114">
        <v>0.1</v>
      </c>
      <c r="G86" s="116"/>
      <c r="H86" s="122">
        <v>0.1</v>
      </c>
      <c r="I86" s="116"/>
    </row>
    <row r="87" spans="1:9" s="68" customFormat="1" ht="80.25" customHeight="1">
      <c r="A87" s="112" t="s">
        <v>274</v>
      </c>
      <c r="B87" s="419"/>
      <c r="C87" s="419"/>
      <c r="D87" s="419"/>
      <c r="E87" s="419"/>
      <c r="F87" s="419"/>
      <c r="G87" s="419"/>
      <c r="H87" s="419"/>
      <c r="I87" s="419"/>
    </row>
    <row r="88" spans="1:9" s="68" customFormat="1" ht="29.25" customHeight="1">
      <c r="A88" s="112" t="s">
        <v>278</v>
      </c>
      <c r="B88" s="395"/>
      <c r="C88" s="396"/>
      <c r="D88" s="395"/>
      <c r="E88" s="396"/>
      <c r="F88" s="395"/>
      <c r="G88" s="396"/>
      <c r="H88" s="395"/>
      <c r="I88" s="396"/>
    </row>
    <row r="89" spans="1:9" s="68" customFormat="1" ht="29.25" customHeight="1">
      <c r="A89" s="481" t="s">
        <v>198</v>
      </c>
      <c r="B89" s="164" t="s">
        <v>99</v>
      </c>
      <c r="C89" s="164" t="s">
        <v>241</v>
      </c>
      <c r="D89" s="164" t="s">
        <v>99</v>
      </c>
      <c r="E89" s="164" t="s">
        <v>241</v>
      </c>
      <c r="F89" s="164" t="s">
        <v>99</v>
      </c>
      <c r="G89" s="164" t="s">
        <v>241</v>
      </c>
      <c r="H89" s="164" t="s">
        <v>99</v>
      </c>
      <c r="I89" s="164" t="s">
        <v>241</v>
      </c>
    </row>
    <row r="90" spans="1:9" s="68" customFormat="1" ht="80.25" customHeight="1">
      <c r="A90" s="482"/>
      <c r="B90" s="114">
        <v>0.1</v>
      </c>
      <c r="C90" s="115"/>
      <c r="D90" s="114">
        <v>0.1</v>
      </c>
      <c r="E90" s="115"/>
      <c r="F90" s="114">
        <v>0.1</v>
      </c>
      <c r="G90" s="116"/>
      <c r="H90" s="122">
        <v>0.1</v>
      </c>
      <c r="I90" s="116"/>
    </row>
    <row r="91" spans="1:9" s="68" customFormat="1" ht="80.25" customHeight="1">
      <c r="A91" s="112" t="s">
        <v>274</v>
      </c>
      <c r="B91" s="394"/>
      <c r="C91" s="394"/>
      <c r="D91" s="394"/>
      <c r="E91" s="394"/>
      <c r="F91" s="394"/>
      <c r="G91" s="394"/>
      <c r="H91" s="394"/>
      <c r="I91" s="394"/>
    </row>
    <row r="92" spans="1:9" s="68" customFormat="1" ht="25.35" customHeight="1">
      <c r="A92" s="112" t="s">
        <v>278</v>
      </c>
      <c r="B92" s="395"/>
      <c r="C92" s="396"/>
      <c r="D92" s="395"/>
      <c r="E92" s="396"/>
      <c r="F92" s="395"/>
      <c r="G92" s="396"/>
      <c r="H92" s="395"/>
      <c r="I92" s="396"/>
    </row>
    <row r="93" spans="1:9" s="68" customFormat="1" ht="25.35" customHeight="1">
      <c r="A93" s="481" t="s">
        <v>199</v>
      </c>
      <c r="B93" s="164" t="s">
        <v>99</v>
      </c>
      <c r="C93" s="164" t="s">
        <v>241</v>
      </c>
      <c r="D93" s="164" t="s">
        <v>99</v>
      </c>
      <c r="E93" s="164" t="s">
        <v>241</v>
      </c>
      <c r="F93" s="164" t="s">
        <v>99</v>
      </c>
      <c r="G93" s="164" t="s">
        <v>241</v>
      </c>
      <c r="H93" s="164" t="s">
        <v>99</v>
      </c>
      <c r="I93" s="164" t="s">
        <v>241</v>
      </c>
    </row>
    <row r="94" spans="1:9" s="68" customFormat="1" ht="80.25" customHeight="1">
      <c r="A94" s="482"/>
      <c r="B94" s="114">
        <v>0.1</v>
      </c>
      <c r="C94" s="115"/>
      <c r="D94" s="114">
        <v>0.1</v>
      </c>
      <c r="E94" s="115"/>
      <c r="F94" s="114">
        <v>0.1</v>
      </c>
      <c r="G94" s="116"/>
      <c r="H94" s="122">
        <v>0.1</v>
      </c>
      <c r="I94" s="116"/>
    </row>
    <row r="95" spans="1:9" s="68" customFormat="1" ht="80.25" customHeight="1">
      <c r="A95" s="112" t="s">
        <v>274</v>
      </c>
      <c r="B95" s="394"/>
      <c r="C95" s="394"/>
      <c r="D95" s="394"/>
      <c r="E95" s="394"/>
      <c r="F95" s="394"/>
      <c r="G95" s="394"/>
      <c r="H95" s="394"/>
      <c r="I95" s="394"/>
    </row>
    <row r="96" spans="1:9" s="68" customFormat="1" ht="25.35" customHeight="1">
      <c r="A96" s="112" t="s">
        <v>278</v>
      </c>
      <c r="B96" s="395"/>
      <c r="C96" s="396"/>
      <c r="D96" s="395"/>
      <c r="E96" s="396"/>
      <c r="F96" s="395"/>
      <c r="G96" s="396"/>
      <c r="H96" s="395"/>
      <c r="I96" s="396"/>
    </row>
    <row r="97" spans="1:9" s="68" customFormat="1" ht="25.35" customHeight="1">
      <c r="A97" s="481" t="s">
        <v>200</v>
      </c>
      <c r="B97" s="164" t="s">
        <v>99</v>
      </c>
      <c r="C97" s="164" t="s">
        <v>241</v>
      </c>
      <c r="D97" s="164" t="s">
        <v>99</v>
      </c>
      <c r="E97" s="164" t="s">
        <v>241</v>
      </c>
      <c r="F97" s="164" t="s">
        <v>99</v>
      </c>
      <c r="G97" s="164" t="s">
        <v>241</v>
      </c>
      <c r="H97" s="164" t="s">
        <v>99</v>
      </c>
      <c r="I97" s="164" t="s">
        <v>241</v>
      </c>
    </row>
    <row r="98" spans="1:9" s="68" customFormat="1" ht="80.25" customHeight="1">
      <c r="A98" s="482"/>
      <c r="B98" s="114">
        <v>0.1</v>
      </c>
      <c r="C98" s="115"/>
      <c r="D98" s="114">
        <v>0.1</v>
      </c>
      <c r="E98" s="115"/>
      <c r="F98" s="114">
        <v>0.1</v>
      </c>
      <c r="G98" s="116"/>
      <c r="H98" s="122">
        <v>0.1</v>
      </c>
      <c r="I98" s="116"/>
    </row>
    <row r="99" spans="1:9" s="68" customFormat="1" ht="80.25" customHeight="1">
      <c r="A99" s="112" t="s">
        <v>274</v>
      </c>
      <c r="B99" s="394"/>
      <c r="C99" s="394"/>
      <c r="D99" s="394"/>
      <c r="E99" s="394"/>
      <c r="F99" s="394"/>
      <c r="G99" s="394"/>
      <c r="H99" s="394"/>
      <c r="I99" s="394"/>
    </row>
    <row r="100" spans="1:9" s="68" customFormat="1" ht="25.35" customHeight="1">
      <c r="A100" s="112" t="s">
        <v>278</v>
      </c>
      <c r="B100" s="395"/>
      <c r="C100" s="396"/>
      <c r="D100" s="395"/>
      <c r="E100" s="396"/>
      <c r="F100" s="395"/>
      <c r="G100" s="396"/>
      <c r="H100" s="395"/>
      <c r="I100" s="396"/>
    </row>
    <row r="101" spans="1:9" s="68" customFormat="1" ht="25.35" customHeight="1">
      <c r="A101" s="481" t="s">
        <v>202</v>
      </c>
      <c r="B101" s="164" t="s">
        <v>99</v>
      </c>
      <c r="C101" s="164" t="s">
        <v>241</v>
      </c>
      <c r="D101" s="164" t="s">
        <v>99</v>
      </c>
      <c r="E101" s="164" t="s">
        <v>241</v>
      </c>
      <c r="F101" s="164" t="s">
        <v>99</v>
      </c>
      <c r="G101" s="164" t="s">
        <v>241</v>
      </c>
      <c r="H101" s="164" t="s">
        <v>99</v>
      </c>
      <c r="I101" s="164" t="s">
        <v>241</v>
      </c>
    </row>
    <row r="102" spans="1:9" s="68" customFormat="1" ht="80.25" customHeight="1">
      <c r="A102" s="482"/>
      <c r="B102" s="114">
        <v>0.1</v>
      </c>
      <c r="C102" s="115"/>
      <c r="D102" s="114">
        <v>0.1</v>
      </c>
      <c r="E102" s="115"/>
      <c r="F102" s="114">
        <v>0.15</v>
      </c>
      <c r="G102" s="116"/>
      <c r="H102" s="122">
        <v>0.1</v>
      </c>
      <c r="I102" s="116"/>
    </row>
    <row r="103" spans="1:9" s="68" customFormat="1" ht="80.25" customHeight="1">
      <c r="A103" s="112" t="s">
        <v>274</v>
      </c>
      <c r="B103" s="394"/>
      <c r="C103" s="394"/>
      <c r="D103" s="394"/>
      <c r="E103" s="394"/>
      <c r="F103" s="394"/>
      <c r="G103" s="394"/>
      <c r="H103" s="394"/>
      <c r="I103" s="394"/>
    </row>
    <row r="104" spans="1:9" s="68" customFormat="1" ht="25.35" customHeight="1">
      <c r="A104" s="112" t="s">
        <v>278</v>
      </c>
      <c r="B104" s="395"/>
      <c r="C104" s="396"/>
      <c r="D104" s="395"/>
      <c r="E104" s="396"/>
      <c r="F104" s="395"/>
      <c r="G104" s="396"/>
      <c r="H104" s="395"/>
      <c r="I104" s="396"/>
    </row>
    <row r="105" spans="1:9" s="68" customFormat="1" ht="25.35" customHeight="1">
      <c r="A105" s="481" t="s">
        <v>203</v>
      </c>
      <c r="B105" s="164" t="s">
        <v>99</v>
      </c>
      <c r="C105" s="164" t="s">
        <v>241</v>
      </c>
      <c r="D105" s="164" t="s">
        <v>99</v>
      </c>
      <c r="E105" s="164" t="s">
        <v>241</v>
      </c>
      <c r="F105" s="164" t="s">
        <v>99</v>
      </c>
      <c r="G105" s="164" t="s">
        <v>241</v>
      </c>
      <c r="H105" s="164" t="s">
        <v>99</v>
      </c>
      <c r="I105" s="164" t="s">
        <v>241</v>
      </c>
    </row>
    <row r="106" spans="1:9" s="68" customFormat="1" ht="80.25" customHeight="1">
      <c r="A106" s="482"/>
      <c r="B106" s="114">
        <v>0.15</v>
      </c>
      <c r="C106" s="117"/>
      <c r="D106" s="114">
        <v>0.15</v>
      </c>
      <c r="E106" s="115"/>
      <c r="F106" s="122">
        <v>0.15</v>
      </c>
      <c r="G106" s="116"/>
      <c r="H106" s="122">
        <v>0.15</v>
      </c>
      <c r="I106" s="116"/>
    </row>
    <row r="107" spans="1:9" s="68" customFormat="1" ht="80.25" customHeight="1">
      <c r="A107" s="112" t="s">
        <v>274</v>
      </c>
      <c r="B107" s="394"/>
      <c r="C107" s="394"/>
      <c r="D107" s="394"/>
      <c r="E107" s="394"/>
      <c r="F107" s="394"/>
      <c r="G107" s="394"/>
      <c r="H107" s="394"/>
      <c r="I107" s="394"/>
    </row>
    <row r="108" spans="1:9" s="68" customFormat="1" ht="25.35" customHeight="1">
      <c r="A108" s="112" t="s">
        <v>278</v>
      </c>
      <c r="B108" s="395"/>
      <c r="C108" s="396"/>
      <c r="D108" s="395"/>
      <c r="E108" s="396"/>
      <c r="F108" s="395"/>
      <c r="G108" s="396"/>
      <c r="H108" s="395"/>
      <c r="I108" s="396"/>
    </row>
    <row r="109" spans="1:9" s="68" customFormat="1" ht="25.35" customHeight="1">
      <c r="A109" s="481" t="s">
        <v>204</v>
      </c>
      <c r="B109" s="164" t="s">
        <v>99</v>
      </c>
      <c r="C109" s="164" t="s">
        <v>241</v>
      </c>
      <c r="D109" s="164" t="s">
        <v>99</v>
      </c>
      <c r="E109" s="164" t="s">
        <v>241</v>
      </c>
      <c r="F109" s="164" t="s">
        <v>99</v>
      </c>
      <c r="G109" s="164" t="s">
        <v>241</v>
      </c>
      <c r="H109" s="164" t="s">
        <v>99</v>
      </c>
      <c r="I109" s="164" t="s">
        <v>241</v>
      </c>
    </row>
    <row r="110" spans="1:9" s="68" customFormat="1" ht="80.25" customHeight="1">
      <c r="A110" s="482"/>
      <c r="B110" s="114">
        <v>0.15</v>
      </c>
      <c r="C110" s="117"/>
      <c r="D110" s="114">
        <v>0.15</v>
      </c>
      <c r="E110" s="115"/>
      <c r="F110" s="122">
        <v>0.13</v>
      </c>
      <c r="G110" s="116"/>
      <c r="H110" s="122">
        <v>0.16</v>
      </c>
      <c r="I110" s="116"/>
    </row>
    <row r="111" spans="1:9" s="68" customFormat="1" ht="80.25" customHeight="1">
      <c r="A111" s="112" t="s">
        <v>274</v>
      </c>
      <c r="B111" s="394"/>
      <c r="C111" s="394"/>
      <c r="D111" s="394"/>
      <c r="E111" s="394"/>
      <c r="F111" s="394"/>
      <c r="G111" s="394"/>
      <c r="H111" s="394"/>
      <c r="I111" s="394"/>
    </row>
    <row r="112" spans="1:9" s="68" customFormat="1" ht="25.35" customHeight="1">
      <c r="A112" s="112" t="s">
        <v>278</v>
      </c>
      <c r="B112" s="395"/>
      <c r="C112" s="396"/>
      <c r="D112" s="395"/>
      <c r="E112" s="396"/>
      <c r="F112" s="395"/>
      <c r="G112" s="396"/>
      <c r="H112" s="395"/>
      <c r="I112" s="396"/>
    </row>
    <row r="113" spans="1:15" s="68" customFormat="1" ht="25.35" customHeight="1">
      <c r="A113" s="481" t="s">
        <v>205</v>
      </c>
      <c r="B113" s="164" t="s">
        <v>99</v>
      </c>
      <c r="C113" s="164" t="s">
        <v>241</v>
      </c>
      <c r="D113" s="164" t="s">
        <v>99</v>
      </c>
      <c r="E113" s="164" t="s">
        <v>241</v>
      </c>
      <c r="F113" s="164" t="s">
        <v>99</v>
      </c>
      <c r="G113" s="164" t="s">
        <v>241</v>
      </c>
      <c r="H113" s="164" t="s">
        <v>99</v>
      </c>
      <c r="I113" s="164" t="s">
        <v>241</v>
      </c>
    </row>
    <row r="114" spans="1:15" s="68" customFormat="1" ht="80.25" customHeight="1">
      <c r="A114" s="482"/>
      <c r="B114" s="235">
        <v>0.02</v>
      </c>
      <c r="C114" s="227"/>
      <c r="D114" s="235">
        <v>0.02</v>
      </c>
      <c r="E114" s="227"/>
      <c r="F114" s="235">
        <v>0</v>
      </c>
      <c r="G114" s="228"/>
      <c r="H114" s="235">
        <v>0.02</v>
      </c>
      <c r="I114" s="228"/>
    </row>
    <row r="115" spans="1:15" s="68" customFormat="1" ht="80.25" customHeight="1">
      <c r="A115" s="112" t="s">
        <v>274</v>
      </c>
      <c r="B115" s="397"/>
      <c r="C115" s="397"/>
      <c r="D115" s="397"/>
      <c r="E115" s="397"/>
      <c r="F115" s="397"/>
      <c r="G115" s="397"/>
      <c r="H115" s="397"/>
      <c r="I115" s="397"/>
    </row>
    <row r="116" spans="1:15" s="68" customFormat="1" ht="18">
      <c r="A116" s="112" t="s">
        <v>278</v>
      </c>
      <c r="B116" s="395"/>
      <c r="C116" s="396"/>
      <c r="D116" s="395"/>
      <c r="E116" s="396"/>
      <c r="F116" s="395"/>
      <c r="G116" s="396"/>
      <c r="H116" s="395"/>
      <c r="I116" s="396"/>
    </row>
    <row r="117" spans="1:15" s="68" customFormat="1" ht="17.100000000000001">
      <c r="A117" s="113" t="s">
        <v>291</v>
      </c>
      <c r="B117" s="118">
        <f t="shared" ref="B117:I117" si="1">(B70+B74+B78+B82+B86+B90+B94+B98+B102+B106+B110+B114)</f>
        <v>1</v>
      </c>
      <c r="C117" s="118">
        <f t="shared" si="1"/>
        <v>0.08</v>
      </c>
      <c r="D117" s="118">
        <f t="shared" si="1"/>
        <v>1</v>
      </c>
      <c r="E117" s="118">
        <f t="shared" si="1"/>
        <v>0.08</v>
      </c>
      <c r="F117" s="118">
        <f>(F70+F74+F78+F82+F86+F90+F94+F98+F102+F106+F110+F114)</f>
        <v>1</v>
      </c>
      <c r="G117" s="118">
        <f>(G70+G74+G78+G82+G86+G90+G94+G98+G102+G106+G110+G114)</f>
        <v>7.0000000000000007E-2</v>
      </c>
      <c r="H117" s="118">
        <f t="shared" si="1"/>
        <v>1</v>
      </c>
      <c r="I117" s="118">
        <f t="shared" si="1"/>
        <v>7.0000000000000007E-2</v>
      </c>
    </row>
    <row r="118" spans="1:15">
      <c r="A118" s="68"/>
      <c r="B118" s="68"/>
      <c r="C118" s="68"/>
      <c r="D118" s="68"/>
      <c r="E118" s="68"/>
      <c r="F118" s="68"/>
      <c r="G118" s="68"/>
      <c r="H118" s="68"/>
      <c r="I118" s="68"/>
      <c r="J118" s="68"/>
      <c r="K118" s="68"/>
      <c r="L118" s="68"/>
      <c r="M118" s="68"/>
      <c r="N118" s="68"/>
      <c r="O118" s="68"/>
    </row>
  </sheetData>
  <mergeCells count="213">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H20:O21"/>
    <mergeCell ref="B16:F16"/>
    <mergeCell ref="G16:H16"/>
    <mergeCell ref="I16:O16"/>
    <mergeCell ref="B18:E18"/>
    <mergeCell ref="G18:I18"/>
    <mergeCell ref="K18:O18"/>
    <mergeCell ref="A6:A8"/>
    <mergeCell ref="J6:K8"/>
    <mergeCell ref="M6:O6"/>
    <mergeCell ref="M7:O7"/>
    <mergeCell ref="M8:O8"/>
    <mergeCell ref="A12:A14"/>
    <mergeCell ref="B12:O14"/>
    <mergeCell ref="B10:O10"/>
    <mergeCell ref="K17:O17"/>
    <mergeCell ref="L15:O15"/>
    <mergeCell ref="A1:A4"/>
    <mergeCell ref="B1:L1"/>
    <mergeCell ref="M1:O1"/>
    <mergeCell ref="B2:L2"/>
    <mergeCell ref="M2:O2"/>
    <mergeCell ref="B3:L3"/>
    <mergeCell ref="M3:O3"/>
    <mergeCell ref="B4:L4"/>
    <mergeCell ref="M4:O4"/>
  </mergeCells>
  <hyperlinks>
    <hyperlink ref="B76" r:id="rId1" xr:uid="{C90A4A3E-946E-E840-844F-C2FAC224230B}"/>
    <hyperlink ref="D72" r:id="rId2" xr:uid="{1C814441-EAA6-3642-9582-AA4C2CB01E98}"/>
    <hyperlink ref="D76" r:id="rId3" xr:uid="{F36FB545-4146-6442-82DC-4FE498D200AF}"/>
    <hyperlink ref="F72" r:id="rId4" xr:uid="{570A21D3-8FE3-2342-916E-83BAB15A625B}"/>
    <hyperlink ref="F76" r:id="rId5" xr:uid="{DC2015A6-478A-BD40-AB00-9497C922BF2C}"/>
    <hyperlink ref="H72" r:id="rId6" xr:uid="{599E9F66-15C6-764C-9251-1AAFA96C1A2F}"/>
    <hyperlink ref="H76" r:id="rId7" xr:uid="{112608CF-F449-5843-B6E5-3791AE89EDEF}"/>
    <hyperlink ref="D80" r:id="rId8" xr:uid="{E64BE3FC-0DBA-4C60-B62E-BF1C2396E2D1}"/>
    <hyperlink ref="B80" r:id="rId9" xr:uid="{3F3BED26-B2C1-4851-A890-9950FC6D9BB5}"/>
    <hyperlink ref="H80" r:id="rId10" xr:uid="{448C31CD-435D-4D62-BB89-1E6C1D3BEC14}"/>
    <hyperlink ref="F80" r:id="rId11" xr:uid="{ABBFA2A4-33CB-4BFF-BF56-33E390C2AC14}"/>
  </hyperlinks>
  <pageMargins left="0.7" right="0.7" top="0.75" bottom="0.75" header="0.3" footer="0.3"/>
  <pageSetup scale="10" orientation="portrait" horizontalDpi="0" verticalDpi="0"/>
  <drawing r:id="rId12"/>
  <legacy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9346D0E-1982-524D-9D4F-D8FBD19D6F9B}">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28E1-CB79-6A4E-81EA-E801D3E11838}">
  <sheetPr>
    <tabColor theme="7" tint="0.39997558519241921"/>
  </sheetPr>
  <dimension ref="A1:L26"/>
  <sheetViews>
    <sheetView zoomScale="125" workbookViewId="0">
      <selection activeCell="D24" sqref="D24:L24"/>
    </sheetView>
  </sheetViews>
  <sheetFormatPr defaultColWidth="11.42578125" defaultRowHeight="15"/>
  <cols>
    <col min="8" max="8" width="20.28515625" customWidth="1"/>
    <col min="9" max="9" width="22.140625" customWidth="1"/>
    <col min="12" max="12" width="16" customWidth="1"/>
  </cols>
  <sheetData>
    <row r="1" spans="1:12" s="216" customFormat="1" ht="18.75" customHeight="1">
      <c r="A1" s="492"/>
      <c r="B1" s="493"/>
      <c r="C1" s="493"/>
      <c r="D1" s="493"/>
      <c r="E1" s="494"/>
      <c r="F1" s="501" t="s">
        <v>292</v>
      </c>
      <c r="G1" s="502"/>
      <c r="H1" s="502"/>
      <c r="I1" s="502"/>
      <c r="J1" s="502"/>
      <c r="K1" s="502"/>
      <c r="L1" s="215"/>
    </row>
    <row r="2" spans="1:12" s="216" customFormat="1" ht="18.75" customHeight="1">
      <c r="A2" s="495"/>
      <c r="B2" s="496"/>
      <c r="C2" s="496"/>
      <c r="D2" s="496"/>
      <c r="E2" s="497"/>
      <c r="F2" s="503"/>
      <c r="G2" s="504"/>
      <c r="H2" s="504"/>
      <c r="I2" s="504"/>
      <c r="J2" s="504"/>
      <c r="K2" s="504"/>
      <c r="L2" s="215"/>
    </row>
    <row r="3" spans="1:12" s="216" customFormat="1" ht="18.75" customHeight="1">
      <c r="A3" s="495"/>
      <c r="B3" s="496"/>
      <c r="C3" s="496"/>
      <c r="D3" s="496"/>
      <c r="E3" s="497"/>
      <c r="F3" s="501" t="s">
        <v>293</v>
      </c>
      <c r="G3" s="502"/>
      <c r="H3" s="502"/>
      <c r="I3" s="502"/>
      <c r="J3" s="502"/>
      <c r="K3" s="502"/>
      <c r="L3" s="215"/>
    </row>
    <row r="4" spans="1:12" s="216" customFormat="1" ht="70.349999999999994" customHeight="1">
      <c r="A4" s="498"/>
      <c r="B4" s="499"/>
      <c r="C4" s="499"/>
      <c r="D4" s="499"/>
      <c r="E4" s="500"/>
      <c r="F4" s="503"/>
      <c r="G4" s="504"/>
      <c r="H4" s="504"/>
      <c r="I4" s="504"/>
      <c r="J4" s="504"/>
      <c r="K4" s="504"/>
      <c r="L4" s="215"/>
    </row>
    <row r="5" spans="1:12" s="216" customFormat="1" ht="15.75" customHeight="1">
      <c r="A5" s="505" t="s">
        <v>294</v>
      </c>
      <c r="B5" s="506"/>
      <c r="C5" s="506"/>
      <c r="D5" s="506"/>
      <c r="E5" s="506"/>
      <c r="F5" s="506"/>
      <c r="G5" s="506"/>
      <c r="H5" s="506"/>
      <c r="I5" s="506"/>
      <c r="J5" s="506"/>
      <c r="K5" s="506"/>
      <c r="L5" s="507"/>
    </row>
    <row r="6" spans="1:12" s="216" customFormat="1" ht="23.25" customHeight="1">
      <c r="A6" s="505" t="s">
        <v>295</v>
      </c>
      <c r="B6" s="506"/>
      <c r="C6" s="508"/>
      <c r="D6" s="509" t="s">
        <v>12</v>
      </c>
      <c r="E6" s="510"/>
      <c r="F6" s="510"/>
      <c r="G6" s="510"/>
      <c r="H6" s="511"/>
      <c r="I6" s="505" t="s">
        <v>296</v>
      </c>
      <c r="J6" s="508"/>
      <c r="K6" s="509" t="s">
        <v>37</v>
      </c>
      <c r="L6" s="511"/>
    </row>
    <row r="7" spans="1:12" s="216" customFormat="1" ht="17.850000000000001" customHeight="1">
      <c r="A7" s="505" t="s">
        <v>297</v>
      </c>
      <c r="B7" s="506"/>
      <c r="C7" s="508"/>
      <c r="D7" s="509" t="s">
        <v>26</v>
      </c>
      <c r="E7" s="510"/>
      <c r="F7" s="510"/>
      <c r="G7" s="510"/>
      <c r="H7" s="511"/>
      <c r="I7" s="505" t="s">
        <v>98</v>
      </c>
      <c r="J7" s="508"/>
      <c r="K7" s="509" t="s">
        <v>46</v>
      </c>
      <c r="L7" s="511"/>
    </row>
    <row r="8" spans="1:12" s="216" customFormat="1" ht="35.85" customHeight="1">
      <c r="A8" s="505" t="s">
        <v>298</v>
      </c>
      <c r="B8" s="506"/>
      <c r="C8" s="508"/>
      <c r="D8" s="509" t="s">
        <v>68</v>
      </c>
      <c r="E8" s="510"/>
      <c r="F8" s="510"/>
      <c r="G8" s="510"/>
      <c r="H8" s="511"/>
      <c r="I8" s="505" t="s">
        <v>299</v>
      </c>
      <c r="J8" s="508"/>
      <c r="K8" s="509" t="s">
        <v>69</v>
      </c>
      <c r="L8" s="511"/>
    </row>
    <row r="9" spans="1:12" s="216" customFormat="1" ht="15.75" customHeight="1">
      <c r="A9" s="512" t="s">
        <v>300</v>
      </c>
      <c r="B9" s="513"/>
      <c r="C9" s="513"/>
      <c r="D9" s="513"/>
      <c r="E9" s="506"/>
      <c r="F9" s="506"/>
      <c r="G9" s="506"/>
      <c r="H9" s="506"/>
      <c r="I9" s="506"/>
      <c r="J9" s="506"/>
      <c r="K9" s="506"/>
      <c r="L9" s="507"/>
    </row>
    <row r="10" spans="1:12" s="216" customFormat="1" ht="34.35" customHeight="1">
      <c r="A10" s="526" t="s">
        <v>301</v>
      </c>
      <c r="B10" s="526"/>
      <c r="C10" s="526"/>
      <c r="D10" s="526"/>
      <c r="E10" s="517" t="str">
        <f>+ACTIVIDAD_3!B12</f>
        <v>Implementar 1 estrategia de  asistencia técnica dirigidas a los Sectores de la Administración Distrital y al Sector Privado, para la incorporación del enfoque diferencial en los servicios, programas y estrategias dirigidas a mujeres.</v>
      </c>
      <c r="F10" s="517"/>
      <c r="G10" s="517"/>
      <c r="H10" s="517"/>
      <c r="I10" s="517"/>
      <c r="J10" s="517"/>
      <c r="K10" s="517"/>
      <c r="L10" s="517"/>
    </row>
    <row r="11" spans="1:12" s="216" customFormat="1" ht="28.35" customHeight="1">
      <c r="A11" s="514" t="s">
        <v>302</v>
      </c>
      <c r="B11" s="515"/>
      <c r="C11" s="515"/>
      <c r="D11" s="507"/>
      <c r="E11" s="516" t="str">
        <f>+ACTIVIDAD_3!I16</f>
        <v xml:space="preserve">Número de estrategias para la  Asistencia Técnica implementadas  </v>
      </c>
      <c r="F11" s="517"/>
      <c r="G11" s="517"/>
      <c r="H11" s="517"/>
      <c r="I11" s="517"/>
      <c r="J11" s="517"/>
      <c r="K11" s="517"/>
      <c r="L11" s="518"/>
    </row>
    <row r="12" spans="1:12" s="216" customFormat="1" ht="87" customHeight="1">
      <c r="A12" s="505" t="s">
        <v>303</v>
      </c>
      <c r="B12" s="506"/>
      <c r="C12" s="506"/>
      <c r="D12" s="508"/>
      <c r="E12" s="516" t="s">
        <v>394</v>
      </c>
      <c r="F12" s="517"/>
      <c r="G12" s="517"/>
      <c r="H12" s="517"/>
      <c r="I12" s="517"/>
      <c r="J12" s="517"/>
      <c r="K12" s="517"/>
      <c r="L12" s="518"/>
    </row>
    <row r="13" spans="1:12" s="216" customFormat="1" ht="28.5" customHeight="1">
      <c r="A13" s="505" t="s">
        <v>305</v>
      </c>
      <c r="B13" s="506"/>
      <c r="C13" s="508"/>
      <c r="D13" s="509"/>
      <c r="E13" s="510"/>
      <c r="F13" s="510"/>
      <c r="G13" s="510"/>
      <c r="H13" s="511"/>
      <c r="I13" s="505" t="s">
        <v>306</v>
      </c>
      <c r="J13" s="508"/>
      <c r="K13" s="509" t="s">
        <v>18</v>
      </c>
      <c r="L13" s="511"/>
    </row>
    <row r="14" spans="1:12" s="216" customFormat="1" ht="15.75" customHeight="1">
      <c r="A14" s="505" t="s">
        <v>307</v>
      </c>
      <c r="B14" s="506"/>
      <c r="C14" s="506"/>
      <c r="D14" s="506"/>
      <c r="E14" s="506"/>
      <c r="F14" s="506"/>
      <c r="G14" s="506"/>
      <c r="H14" s="506"/>
      <c r="I14" s="506"/>
      <c r="J14" s="506"/>
      <c r="K14" s="506"/>
      <c r="L14" s="507"/>
    </row>
    <row r="15" spans="1:12" s="216" customFormat="1" ht="25.5" customHeight="1">
      <c r="A15" s="505" t="s">
        <v>308</v>
      </c>
      <c r="B15" s="506"/>
      <c r="C15" s="508"/>
      <c r="D15" s="509" t="s">
        <v>19</v>
      </c>
      <c r="E15" s="510"/>
      <c r="F15" s="510"/>
      <c r="G15" s="510"/>
      <c r="H15" s="511"/>
      <c r="I15" s="505" t="s">
        <v>309</v>
      </c>
      <c r="J15" s="508"/>
      <c r="K15" s="509" t="s">
        <v>20</v>
      </c>
      <c r="L15" s="511"/>
    </row>
    <row r="16" spans="1:12" s="216" customFormat="1" ht="25.5" customHeight="1">
      <c r="A16" s="505" t="s">
        <v>310</v>
      </c>
      <c r="B16" s="506"/>
      <c r="C16" s="508"/>
      <c r="D16" s="522">
        <v>1</v>
      </c>
      <c r="E16" s="523"/>
      <c r="F16" s="523"/>
      <c r="G16" s="523"/>
      <c r="H16" s="524"/>
      <c r="I16" s="505" t="s">
        <v>236</v>
      </c>
      <c r="J16" s="508"/>
      <c r="K16" s="509" t="s">
        <v>23</v>
      </c>
      <c r="L16" s="511"/>
    </row>
    <row r="17" spans="1:12" s="216" customFormat="1" ht="27.6" customHeight="1">
      <c r="A17" s="505" t="s">
        <v>311</v>
      </c>
      <c r="B17" s="506"/>
      <c r="C17" s="508"/>
      <c r="D17" s="509"/>
      <c r="E17" s="510"/>
      <c r="F17" s="510"/>
      <c r="G17" s="510"/>
      <c r="H17" s="511"/>
      <c r="I17" s="519"/>
      <c r="J17" s="520"/>
      <c r="K17" s="520"/>
      <c r="L17" s="521"/>
    </row>
    <row r="18" spans="1:12" s="216" customFormat="1" ht="12" customHeight="1">
      <c r="A18" s="222" t="s">
        <v>312</v>
      </c>
      <c r="B18" s="222" t="s">
        <v>313</v>
      </c>
      <c r="C18" s="505" t="s">
        <v>314</v>
      </c>
      <c r="D18" s="506"/>
      <c r="E18" s="506"/>
      <c r="F18" s="506"/>
      <c r="G18" s="508"/>
      <c r="H18" s="505" t="s">
        <v>315</v>
      </c>
      <c r="I18" s="508"/>
      <c r="J18" s="505" t="s">
        <v>316</v>
      </c>
      <c r="K18" s="508"/>
      <c r="L18" s="222" t="s">
        <v>317</v>
      </c>
    </row>
    <row r="19" spans="1:12" s="216" customFormat="1" ht="117" customHeight="1">
      <c r="A19" s="217">
        <v>1</v>
      </c>
      <c r="B19" s="218" t="s">
        <v>318</v>
      </c>
      <c r="C19" s="509" t="s">
        <v>395</v>
      </c>
      <c r="D19" s="510"/>
      <c r="E19" s="510"/>
      <c r="F19" s="510"/>
      <c r="G19" s="511"/>
      <c r="H19" s="509" t="s">
        <v>396</v>
      </c>
      <c r="I19" s="511"/>
      <c r="J19" s="519" t="s">
        <v>22</v>
      </c>
      <c r="K19" s="521"/>
      <c r="L19" s="218" t="s">
        <v>321</v>
      </c>
    </row>
    <row r="20" spans="1:12" s="216" customFormat="1" ht="25.5" customHeight="1">
      <c r="A20" s="222" t="s">
        <v>312</v>
      </c>
      <c r="B20" s="505" t="s">
        <v>322</v>
      </c>
      <c r="C20" s="506"/>
      <c r="D20" s="506"/>
      <c r="E20" s="506"/>
      <c r="F20" s="506"/>
      <c r="G20" s="506"/>
      <c r="H20" s="506"/>
      <c r="I20" s="506"/>
      <c r="J20" s="506"/>
      <c r="K20" s="508"/>
      <c r="L20" s="222" t="s">
        <v>323</v>
      </c>
    </row>
    <row r="21" spans="1:12" s="216" customFormat="1" ht="28.35" customHeight="1">
      <c r="A21" s="217">
        <v>1</v>
      </c>
      <c r="B21" s="509" t="s">
        <v>397</v>
      </c>
      <c r="C21" s="510"/>
      <c r="D21" s="510"/>
      <c r="E21" s="510"/>
      <c r="F21" s="510"/>
      <c r="G21" s="510"/>
      <c r="H21" s="510"/>
      <c r="I21" s="510"/>
      <c r="J21" s="510"/>
      <c r="K21" s="511"/>
      <c r="L21" s="218" t="s">
        <v>22</v>
      </c>
    </row>
    <row r="22" spans="1:12" s="216" customFormat="1" ht="15.75" customHeight="1">
      <c r="A22" s="505" t="s">
        <v>325</v>
      </c>
      <c r="B22" s="506"/>
      <c r="C22" s="506"/>
      <c r="D22" s="506"/>
      <c r="E22" s="506"/>
      <c r="F22" s="513"/>
      <c r="G22" s="513"/>
      <c r="H22" s="506"/>
      <c r="I22" s="513"/>
      <c r="J22" s="513"/>
      <c r="K22" s="506"/>
      <c r="L22" s="525"/>
    </row>
    <row r="23" spans="1:12" s="216" customFormat="1" ht="26.25" customHeight="1">
      <c r="A23" s="505" t="s">
        <v>326</v>
      </c>
      <c r="B23" s="506"/>
      <c r="C23" s="508"/>
      <c r="D23" s="509">
        <v>1</v>
      </c>
      <c r="E23" s="510"/>
      <c r="F23" s="526" t="s">
        <v>327</v>
      </c>
      <c r="G23" s="526"/>
      <c r="H23" s="230">
        <v>2024</v>
      </c>
      <c r="I23" s="526" t="s">
        <v>328</v>
      </c>
      <c r="J23" s="526"/>
      <c r="L23" s="229" t="s">
        <v>329</v>
      </c>
    </row>
    <row r="24" spans="1:12" s="216" customFormat="1" ht="146.1" customHeight="1">
      <c r="A24" s="505" t="s">
        <v>330</v>
      </c>
      <c r="B24" s="506"/>
      <c r="C24" s="508"/>
      <c r="D24" s="509" t="s">
        <v>398</v>
      </c>
      <c r="E24" s="510"/>
      <c r="F24" s="527"/>
      <c r="G24" s="527"/>
      <c r="H24" s="510"/>
      <c r="I24" s="527"/>
      <c r="J24" s="527"/>
      <c r="K24" s="510"/>
      <c r="L24" s="528"/>
    </row>
    <row r="25" spans="1:12" s="216" customFormat="1" ht="45.75" customHeight="1">
      <c r="A25" s="505" t="s">
        <v>332</v>
      </c>
      <c r="B25" s="506"/>
      <c r="C25" s="508"/>
      <c r="D25" s="519"/>
      <c r="E25" s="520"/>
      <c r="F25" s="520"/>
      <c r="G25" s="520"/>
      <c r="H25" s="520"/>
      <c r="I25" s="520"/>
      <c r="J25" s="520"/>
      <c r="K25" s="520"/>
      <c r="L25" s="521"/>
    </row>
    <row r="26" spans="1:12" s="216" customFormat="1" ht="17.850000000000001" customHeight="1">
      <c r="A26" s="505" t="s">
        <v>333</v>
      </c>
      <c r="B26" s="506"/>
      <c r="C26" s="508"/>
      <c r="D26" s="509"/>
      <c r="E26" s="510"/>
      <c r="F26" s="510"/>
      <c r="G26" s="510"/>
      <c r="H26" s="510"/>
      <c r="I26" s="510"/>
      <c r="J26" s="510"/>
      <c r="K26" s="510"/>
      <c r="L26" s="511"/>
    </row>
  </sheetData>
  <mergeCells count="58">
    <mergeCell ref="A24:C24"/>
    <mergeCell ref="D24:L24"/>
    <mergeCell ref="A25:C25"/>
    <mergeCell ref="D25:L25"/>
    <mergeCell ref="A26:C26"/>
    <mergeCell ref="D26:L26"/>
    <mergeCell ref="B20:K20"/>
    <mergeCell ref="B21:K21"/>
    <mergeCell ref="A22:L22"/>
    <mergeCell ref="A23:C23"/>
    <mergeCell ref="D23:E23"/>
    <mergeCell ref="F23:G23"/>
    <mergeCell ref="I23:J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4D3E95B7-232A-D349-93D7-F7A22DE18BD5}">
          <x14:formula1>
            <xm:f>Datos!$A$2:$A$5</xm:f>
          </x14:formula1>
          <xm:sqref>D6:H6</xm:sqref>
        </x14:dataValidation>
        <x14:dataValidation type="list" allowBlank="1" showInputMessage="1" showErrorMessage="1" xr:uid="{24FC90DC-331C-C748-861C-FE8C83A2180E}">
          <x14:formula1>
            <xm:f>Datos!$B$2:$B$6</xm:f>
          </x14:formula1>
          <xm:sqref>K6:L6</xm:sqref>
        </x14:dataValidation>
        <x14:dataValidation type="list" allowBlank="1" showInputMessage="1" showErrorMessage="1" xr:uid="{9F924900-81D8-DB46-AC05-3DF7A115EE27}">
          <x14:formula1>
            <xm:f>Datos!$C$2:$C$3</xm:f>
          </x14:formula1>
          <xm:sqref>D7:H7</xm:sqref>
        </x14:dataValidation>
        <x14:dataValidation type="list" allowBlank="1" showInputMessage="1" showErrorMessage="1" xr:uid="{E323AFF7-DF14-7B42-9CFE-4AB6AE9F3DC5}">
          <x14:formula1>
            <xm:f>Datos!$D$2:$D$7</xm:f>
          </x14:formula1>
          <xm:sqref>K7:L7</xm:sqref>
        </x14:dataValidation>
        <x14:dataValidation type="list" allowBlank="1" showInputMessage="1" showErrorMessage="1" xr:uid="{0441AF5F-6425-0945-8BCC-0FF9185CF981}">
          <x14:formula1>
            <xm:f>Datos!$E$2:$E$23</xm:f>
          </x14:formula1>
          <xm:sqref>D8:H8</xm:sqref>
        </x14:dataValidation>
        <x14:dataValidation type="list" allowBlank="1" showInputMessage="1" showErrorMessage="1" xr:uid="{C53DA51E-FD89-6947-864C-9C5413BB978D}">
          <x14:formula1>
            <xm:f>Datos!$F$2:$F$18</xm:f>
          </x14:formula1>
          <xm:sqref>K8:L8</xm:sqref>
        </x14:dataValidation>
        <x14:dataValidation type="list" allowBlank="1" showInputMessage="1" showErrorMessage="1" xr:uid="{1419B03F-7315-9646-BEC9-EB36C9A4FC40}">
          <x14:formula1>
            <xm:f>Datos!$G$2:$G$8</xm:f>
          </x14:formula1>
          <xm:sqref>K13:L13</xm:sqref>
        </x14:dataValidation>
        <x14:dataValidation type="list" allowBlank="1" showInputMessage="1" showErrorMessage="1" xr:uid="{BBB975C4-C34D-FD46-AC95-FD4B4F9644A4}">
          <x14:formula1>
            <xm:f>Datos!$H$2:$H$3</xm:f>
          </x14:formula1>
          <xm:sqref>D15:H15</xm:sqref>
        </x14:dataValidation>
        <x14:dataValidation type="list" allowBlank="1" showInputMessage="1" showErrorMessage="1" xr:uid="{244673BC-0253-A042-AF7C-0A3DA43CE32C}">
          <x14:formula1>
            <xm:f>Datos!$I$2:$I$7</xm:f>
          </x14:formula1>
          <xm:sqref>K15:L15</xm:sqref>
        </x14:dataValidation>
        <x14:dataValidation type="list" allowBlank="1" showInputMessage="1" showErrorMessage="1" xr:uid="{DDF8E953-3561-6546-B3DF-8BFF2F6CD9E0}">
          <x14:formula1>
            <xm:f>Datos!$J$2:$J$5</xm:f>
          </x14:formula1>
          <xm:sqref>K16:L16</xm:sqref>
        </x14:dataValidation>
        <x14:dataValidation type="list" allowBlank="1" showInputMessage="1" showErrorMessage="1" xr:uid="{5B70B4FA-164B-5542-91EC-936F9D623A21}">
          <x14:formula1>
            <xm:f>Datos!$K$2:$K$4</xm:f>
          </x14:formula1>
          <xm:sqref>L21</xm:sqref>
        </x14:dataValidation>
        <x14:dataValidation type="list" allowBlank="1" showInputMessage="1" showErrorMessage="1" xr:uid="{897067CA-CB49-4F4C-BA6C-B3F17C220B8F}">
          <x14:formula1>
            <xm:f>Datos!$K$2:$K$3</xm:f>
          </x14:formula1>
          <xm:sqref>K19 J19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file>

<file path=customXml/itemProps2.xml><?xml version="1.0" encoding="utf-8"?>
<ds:datastoreItem xmlns:ds="http://schemas.openxmlformats.org/officeDocument/2006/customXml" ds:itemID="{B9893924-9387-411D-B50C-ABD1063E7BFB}"/>
</file>

<file path=customXml/itemProps3.xml><?xml version="1.0" encoding="utf-8"?>
<ds:datastoreItem xmlns:ds="http://schemas.openxmlformats.org/officeDocument/2006/customXml" ds:itemID="{424D544D-E8DA-422F-9D4F-04A0A303E7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dcterms:created xsi:type="dcterms:W3CDTF">2016-04-29T15:11:54Z</dcterms:created>
  <dcterms:modified xsi:type="dcterms:W3CDTF">2025-04-25T15:48:34Z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