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0" documentId="8_{51C26F73-D92C-447A-A8B6-DA703010609E}" xr6:coauthVersionLast="47" xr6:coauthVersionMax="47" xr10:uidLastSave="{00000000-0000-0000-0000-000000000000}"/>
  <bookViews>
    <workbookView xWindow="-120" yWindow="-120" windowWidth="29040" windowHeight="15720" tabRatio="731" firstSheet="3" activeTab="11"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37" sheetId="38" r:id="rId7"/>
    <sheet name="META_PDD_38" sheetId="57" r:id="rId8"/>
    <sheet name="PRODUCTO_MGA" sheetId="58"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ACTIVIDAD_4!$A$1:$O$31</definedName>
    <definedName name="_xlnm.Print_Area" localSheetId="5">ACTIVIDAD_5!$A$1:$O$31</definedName>
    <definedName name="_xlnm.Print_Area" localSheetId="6">META_PDD_37!$A$6:$X$20</definedName>
    <definedName name="_xlnm.Print_Area" localSheetId="7">META_PDD_38!$A$6:$X$20</definedName>
    <definedName name="_xlnm.Print_Area" localSheetId="8">PRODUCTO_MGA!$A$1:$O$49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7" i="58" l="1"/>
  <c r="E29" i="58" l="1"/>
  <c r="E28" i="58"/>
  <c r="E27" i="58"/>
  <c r="E26" i="58"/>
  <c r="E25" i="58"/>
  <c r="D29" i="58"/>
  <c r="D28" i="58"/>
  <c r="D27" i="58"/>
  <c r="D26" i="58"/>
  <c r="D25" i="58"/>
  <c r="D62" i="56"/>
  <c r="D62" i="55"/>
  <c r="D62" i="54"/>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5" i="56"/>
  <c r="C81" i="56"/>
  <c r="C77" i="56"/>
  <c r="C73" i="56"/>
  <c r="C69" i="56"/>
  <c r="E81" i="56"/>
  <c r="AX15" i="46"/>
  <c r="AX14" i="46"/>
  <c r="G81" i="55"/>
  <c r="E81" i="55"/>
  <c r="C81" i="55"/>
  <c r="J35" i="38" l="1"/>
  <c r="E81" i="53" l="1"/>
  <c r="C81" i="53"/>
  <c r="B82" i="53"/>
  <c r="C6" i="40"/>
  <c r="AU15" i="46"/>
  <c r="AR15" i="46"/>
  <c r="AO15" i="46"/>
  <c r="AL15" i="46"/>
  <c r="AI15" i="46"/>
  <c r="AF15" i="46"/>
  <c r="AC15" i="46"/>
  <c r="Z15" i="46"/>
  <c r="W15" i="46"/>
  <c r="T15" i="46"/>
  <c r="Q15" i="46"/>
  <c r="AW14" i="46"/>
  <c r="AV15" i="46"/>
  <c r="AV14" i="46"/>
  <c r="AT15" i="46"/>
  <c r="AS15" i="46"/>
  <c r="AQ15" i="46"/>
  <c r="AP15" i="46"/>
  <c r="AN15" i="46"/>
  <c r="AM15" i="46"/>
  <c r="AK15" i="46"/>
  <c r="AJ15" i="46"/>
  <c r="AH15" i="46"/>
  <c r="AG15" i="46"/>
  <c r="AE15" i="46"/>
  <c r="AD15" i="46"/>
  <c r="AB15" i="46"/>
  <c r="AA15" i="46"/>
  <c r="Y15" i="46"/>
  <c r="X15" i="46"/>
  <c r="V15" i="46"/>
  <c r="AW15" i="46" s="1"/>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A14" i="46"/>
  <c r="Y14" i="46"/>
  <c r="X14" i="46"/>
  <c r="W14" i="46"/>
  <c r="V14" i="46"/>
  <c r="U14" i="46"/>
  <c r="T14" i="46"/>
  <c r="S14" i="46"/>
  <c r="R14" i="46"/>
  <c r="Q14" i="46"/>
  <c r="P14" i="46"/>
  <c r="O14" i="46"/>
  <c r="M14" i="46"/>
  <c r="L14" i="46"/>
  <c r="N14" i="46"/>
  <c r="O6" i="46"/>
  <c r="C6" i="46"/>
  <c r="AF68" i="41"/>
  <c r="AE68" i="41"/>
  <c r="AD68" i="41"/>
  <c r="AC68" i="41"/>
  <c r="AB68" i="41"/>
  <c r="AA68" i="41"/>
  <c r="Z68" i="41"/>
  <c r="Y68" i="41"/>
  <c r="X68" i="41"/>
  <c r="W68" i="41"/>
  <c r="V68" i="41"/>
  <c r="U68" i="41"/>
  <c r="T68" i="41"/>
  <c r="S68" i="41"/>
  <c r="R68" i="41"/>
  <c r="Q68" i="41"/>
  <c r="P68" i="41"/>
  <c r="O68" i="41"/>
  <c r="N68" i="41"/>
  <c r="M68" i="41"/>
  <c r="L68" i="41"/>
  <c r="K68" i="41"/>
  <c r="J68" i="41"/>
  <c r="H68" i="41"/>
  <c r="G68" i="41"/>
  <c r="F68" i="41"/>
  <c r="E68" i="41"/>
  <c r="D68" i="41"/>
  <c r="I68" i="41"/>
  <c r="C68" i="41"/>
  <c r="AF43" i="41"/>
  <c r="AE43" i="41"/>
  <c r="AD43" i="41"/>
  <c r="AC43" i="41"/>
  <c r="AB43" i="41"/>
  <c r="AA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B8" i="41"/>
  <c r="B19" i="58"/>
  <c r="B18" i="58"/>
  <c r="B17" i="58"/>
  <c r="B16" i="58"/>
  <c r="B15" i="58"/>
  <c r="B52" i="57"/>
  <c r="C51" i="57"/>
  <c r="C49" i="57"/>
  <c r="C47" i="57"/>
  <c r="C45" i="57"/>
  <c r="C43" i="57"/>
  <c r="C41" i="57"/>
  <c r="C37" i="57"/>
  <c r="F26" i="57"/>
  <c r="D56" i="57"/>
  <c r="C56" i="57"/>
  <c r="B56" i="57"/>
  <c r="E56" i="57"/>
  <c r="B7" i="57"/>
  <c r="E56" i="38"/>
  <c r="I35" i="38"/>
  <c r="H35" i="38"/>
  <c r="F35" i="38"/>
  <c r="D35" i="38"/>
  <c r="D56" i="38"/>
  <c r="C56" i="38"/>
  <c r="B56" i="38"/>
  <c r="C51" i="38"/>
  <c r="C49" i="38"/>
  <c r="C47" i="38"/>
  <c r="C45" i="38"/>
  <c r="C43" i="38"/>
  <c r="C37" i="38"/>
  <c r="F26" i="38"/>
  <c r="B7" i="38"/>
  <c r="B113" i="56"/>
  <c r="B109" i="56"/>
  <c r="B105" i="56"/>
  <c r="B101" i="56"/>
  <c r="B97" i="56"/>
  <c r="B93" i="56"/>
  <c r="B89" i="56"/>
  <c r="B85" i="56"/>
  <c r="B81" i="56"/>
  <c r="E77" i="56"/>
  <c r="B77" i="56"/>
  <c r="E73" i="56"/>
  <c r="B73" i="56"/>
  <c r="E69" i="56"/>
  <c r="B69" i="56"/>
  <c r="B113" i="55"/>
  <c r="B109" i="55"/>
  <c r="B105" i="55"/>
  <c r="B101" i="55"/>
  <c r="B97" i="55"/>
  <c r="B93" i="55"/>
  <c r="B89" i="55"/>
  <c r="B85" i="55"/>
  <c r="B81" i="55"/>
  <c r="G77" i="55"/>
  <c r="E77" i="55"/>
  <c r="B77" i="55"/>
  <c r="C77" i="55" s="1"/>
  <c r="G73" i="55"/>
  <c r="E73" i="55"/>
  <c r="C73" i="55"/>
  <c r="B73" i="55"/>
  <c r="G69" i="55"/>
  <c r="E69" i="55"/>
  <c r="E116" i="55" s="1"/>
  <c r="C69" i="55"/>
  <c r="B69" i="55"/>
  <c r="B73" i="54"/>
  <c r="F116" i="54"/>
  <c r="E116" i="54"/>
  <c r="D116" i="54"/>
  <c r="B113" i="54"/>
  <c r="B109" i="54"/>
  <c r="B105" i="54"/>
  <c r="B101" i="54"/>
  <c r="B97" i="54"/>
  <c r="B93" i="54"/>
  <c r="B89" i="54"/>
  <c r="B85" i="54"/>
  <c r="B81" i="54"/>
  <c r="G77" i="54"/>
  <c r="E77" i="54"/>
  <c r="B77" i="54"/>
  <c r="C77" i="54" s="1"/>
  <c r="G73" i="54"/>
  <c r="G116" i="54" s="1"/>
  <c r="E73" i="54"/>
  <c r="B116" i="54"/>
  <c r="D69" i="54"/>
  <c r="E69" i="54" s="1"/>
  <c r="F69" i="54" s="1"/>
  <c r="C69" i="54"/>
  <c r="B69" i="54"/>
  <c r="E77" i="53"/>
  <c r="E116" i="53" s="1"/>
  <c r="C77" i="53"/>
  <c r="E69" i="53"/>
  <c r="C62" i="53"/>
  <c r="B62" i="53"/>
  <c r="F36" i="53"/>
  <c r="I116" i="56"/>
  <c r="H116" i="56"/>
  <c r="G116" i="56"/>
  <c r="F116" i="56"/>
  <c r="D116" i="56"/>
  <c r="E116" i="56"/>
  <c r="C62" i="56"/>
  <c r="B62" i="56"/>
  <c r="F36" i="56"/>
  <c r="B34" i="56"/>
  <c r="N29" i="56"/>
  <c r="N28" i="56"/>
  <c r="N27" i="56"/>
  <c r="N26" i="56"/>
  <c r="O26" i="56" s="1"/>
  <c r="N25" i="56"/>
  <c r="N24" i="56"/>
  <c r="I116" i="55"/>
  <c r="H116" i="55"/>
  <c r="G116" i="55"/>
  <c r="F116" i="55"/>
  <c r="D116" i="55"/>
  <c r="C62" i="55"/>
  <c r="B62" i="55"/>
  <c r="F36" i="55"/>
  <c r="B34" i="55"/>
  <c r="N29" i="55"/>
  <c r="N28" i="55"/>
  <c r="O28" i="55" s="1"/>
  <c r="N27" i="55"/>
  <c r="N26" i="55"/>
  <c r="N25" i="55"/>
  <c r="O25" i="55" s="1"/>
  <c r="N24" i="55"/>
  <c r="I116" i="54"/>
  <c r="H116" i="54"/>
  <c r="C62" i="54"/>
  <c r="B62" i="54"/>
  <c r="F36" i="54"/>
  <c r="B34" i="54"/>
  <c r="N29" i="54"/>
  <c r="O29" i="54" s="1"/>
  <c r="N28" i="54"/>
  <c r="O28" i="54" s="1"/>
  <c r="N27" i="54"/>
  <c r="N26" i="54"/>
  <c r="N25" i="54"/>
  <c r="N24" i="54"/>
  <c r="O26" i="54" s="1"/>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C62" i="20"/>
  <c r="B62" i="20"/>
  <c r="F36" i="20"/>
  <c r="N29" i="20"/>
  <c r="N28" i="20"/>
  <c r="N27" i="20"/>
  <c r="N26" i="20"/>
  <c r="N25" i="20"/>
  <c r="N24" i="20"/>
  <c r="O28" i="56" l="1"/>
  <c r="O25" i="56"/>
  <c r="C116" i="56"/>
  <c r="B116" i="56"/>
  <c r="O29" i="56"/>
  <c r="C116" i="55"/>
  <c r="B116" i="55"/>
  <c r="O26" i="55"/>
  <c r="O29" i="55"/>
  <c r="C73" i="54"/>
  <c r="C116" i="54" s="1"/>
  <c r="G69" i="54"/>
  <c r="O25" i="54"/>
  <c r="O25" i="53"/>
  <c r="O26" i="53"/>
  <c r="B116" i="53"/>
  <c r="C116" i="53"/>
  <c r="O28" i="53"/>
  <c r="O29" i="53"/>
  <c r="O25" i="20"/>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FF594C18-D164-4DE5-9C0B-470785A848C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<sst xmlns="http://schemas.openxmlformats.org/spreadsheetml/2006/main" count="2643" uniqueCount="487">
  <si>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</si>
  <si>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</si>
  <si>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</si>
  <si>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</si>
  <si>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</si>
  <si>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</si>
  <si>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</si>
  <si>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</si>
  <si>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</si>
  <si>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</si>
  <si>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</si>
  <si>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</si>
  <si>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</si>
  <si>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</si>
  <si>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</si>
  <si>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</si>
  <si>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</si>
  <si>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</si>
  <si>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</si>
  <si>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</si>
  <si>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</si>
  <si>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</si>
  <si>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</si>
  <si>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</si>
  <si>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</si>
  <si>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</si>
  <si>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</si>
  <si>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</si>
  <si>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</si>
  <si>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</si>
  <si>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</si>
  <si>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</si>
  <si>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</si>
  <si>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</si>
  <si>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</si>
  <si>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</si>
  <si>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</si>
  <si>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</si>
  <si>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</si>
  <si>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</si>
  <si>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</si>
  <si>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</si>
  <si>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</si>
  <si>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</si>
  <si>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</si>
  <si>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</si>
  <si>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</si>
  <si>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</si>
  <si>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</si>
  <si>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</si>
  <si>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</si>
  <si>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</si>
  <si>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</si>
  <si>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</si>
  <si>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</si>
  <si>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</si>
  <si>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</si>
  <si>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</si>
  <si>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</si>
  <si>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</si>
  <si>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</si>
  <si>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</si>
  <si>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</si>
  <si>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</si>
  <si>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</si>
  <si>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</si>
  <si>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</si>
  <si>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</si>
  <si>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</si>
  <si>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</si>
  <si>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</si>
  <si>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</si>
  <si>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</si>
  <si>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</si>
  <si>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</si>
  <si>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</si>
  <si>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</si>
  <si>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</si>
  <si>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</si>
  <si>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</si>
  <si>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</si>
  <si>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</si>
  <si>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</si>
  <si>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</si>
  <si>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</si>
  <si>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</si>
  <si>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</si>
  <si>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</si>
  <si>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</si>
  <si>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</si>
  <si>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</si>
  <si>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</si>
  <si>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</si>
  <si>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</si>
  <si>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</si>
  <si>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</si>
  <si>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</si>
  <si>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</si>
  <si>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</si>
  <si>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</si>
  <si>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</si>
  <si>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</si>
  <si>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</si>
  <si>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</si>
  <si>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</si>
  <si>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</si>
  <si>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</si>
  <si>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</si>
  <si>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</si>
  <si>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</si>
  <si>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</si>
  <si>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</si>
  <si>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</si>
  <si>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</si>
  <si>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</si>
  <si>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</si>
  <si>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</si>
  <si>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</si>
  <si>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</si>
  <si>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</si>
  <si>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</si>
  <si>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</si>
  <si>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</si>
  <si>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</si>
  <si>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</si>
  <si>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</si>
  <si>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</si>
  <si>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</si>
  <si>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</si>
  <si>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</si>
  <si>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</si>
  <si>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</si>
  <si>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</si>
  <si>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</si>
  <si>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</si>
  <si>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</si>
  <si>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</si>
  <si>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</si>
  <si>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</si>
  <si>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</si>
  <si>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</si>
  <si>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</si>
  <si>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</si>
  <si>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</si>
  <si>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</si>
  <si>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</si>
  <si>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</si>
  <si>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</si>
  <si>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</si>
  <si>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</si>
  <si>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</si>
  <si>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</si>
  <si>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</si>
  <si>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</si>
  <si>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</si>
  <si>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</si>
  <si>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</si>
  <si>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</si>
  <si>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</si>
  <si>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</si>
  <si>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</si>
  <si>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</si>
  <si>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</si>
  <si>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</si>
  <si>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</si>
  <si>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</si>
  <si>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</si>
  <si>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</si>
  <si>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</si>
  <si>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</si>
  <si>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</si>
  <si>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</si>
  <si>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</si>
  <si>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</si>
  <si>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</si>
  <si>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</si>
  <si>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</si>
  <si>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</si>
  <si>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</si>
  <si>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</si>
  <si>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</si>
  <si>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</si>
  <si>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</si>
  <si>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</si>
  <si>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</si>
  <si>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</si>
  <si>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</si>
  <si>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</si>
  <si>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</si>
  <si>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</si>
  <si>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</si>
  <si>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</si>
  <si>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</si>
  <si>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</si>
  <si>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</si>
  <si>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</si>
  <si>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</si>
  <si>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</si>
  <si>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</si>
  <si>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</si>
  <si>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</si>
  <si>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</si>
  <si>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</si>
  <si>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</si>
  <si>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</si>
  <si>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</si>
  <si>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</si>
  <si>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</si>
  <si>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</si>
  <si>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</si>
  <si>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</si>
  <si>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</si>
  <si>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</si>
  <si>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</si>
  <si>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</si>
  <si>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</si>
  <si>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</si>
  <si>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</si>
  <si>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</si>
  <si>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</si>
  <si>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</si>
  <si>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</si>
  <si>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</si>
  <si>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</si>
  <si>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</si>
  <si>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</si>
  <si>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</si>
  <si>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</si>
  <si>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</si>
  <si>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</si>
  <si>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</si>
  <si>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</si>
  <si>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</si>
  <si>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</si>
  <si>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</si>
  <si>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</si>
  <si>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</si>
  <si>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</si>
  <si>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</si>
  <si>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</si>
  <si>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</si>
  <si>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</si>
  <si>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</si>
  <si>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</si>
  <si>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</si>
  <si>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</si>
  <si>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</si>
  <si>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</si>
  <si>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</si>
  <si>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</si>
  <si>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</si>
  <si>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</si>
  <si>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</si>
  <si>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</si>
  <si>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</si>
  <si>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</si>
  <si>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</si>
  <si>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</si>
  <si>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</si>
  <si>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</si>
  <si>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</si>
  <si>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</si>
  <si>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</si>
  <si>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</si>
  <si>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</si>
  <si>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</si>
  <si>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</si>
  <si>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</si>
  <si>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</si>
  <si>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</si>
  <si>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</si>
  <si>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</si>
  <si>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</si>
  <si>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</si>
  <si>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</si>
  <si>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</si>
  <si>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</si>
  <si>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</si>
  <si>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</si>
  <si>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</si>
  <si>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</si>
  <si>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</si>
  <si>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</si>
  <si>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</si>
  <si>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</si>
  <si>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Asegurar que el 100% de los casos de representación jurídica ejercida por la SDMujer que requieran servicios de psicología forense y acompañamiento psicosocial, accedan a los mismos.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</si>
  <si>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</si>
  <si>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</si>
  <si>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</si>
  <si>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</si>
  <si>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</si>
  <si>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</si>
  <si>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</si>
  <si>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</si>
  <si>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</si>
  <si>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</si>
  <si>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</si>
  <si>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</si>
  <si>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</si>
  <si>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</si>
  <si>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</si>
  <si>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</si>
  <si>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</si>
  <si>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</si>
  <si>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</si>
  <si>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</si>
  <si>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</si>
  <si>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</si>
  <si>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</si>
  <si>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</si>
  <si>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</si>
  <si>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</si>
  <si>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</si>
  <si>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</si>
  <si>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 xml:space="preserve">37. Asegurar que el 100% de los casos de representación jurídica ejercida por la SDMujer que requieran servicios de psicología forense y acompañamiento psicosocial, accedan a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</si>
  <si>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</si>
  <si>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</si>
  <si>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</si>
  <si>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</si>
  <si>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</si>
  <si>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</si>
  <si>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</si>
  <si>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</si>
  <si>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</si>
  <si>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</si>
  <si>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</si>
  <si>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</si>
  <si>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</si>
  <si>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</si>
  <si>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</si>
  <si>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</si>
  <si>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</si>
  <si>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</si>
  <si>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</si>
  <si>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</si>
  <si>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</si>
  <si>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</si>
  <si>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</si>
  <si>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</si>
  <si>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</si>
  <si>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</si>
  <si>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</si>
  <si>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</si>
  <si>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</si>
  <si>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</si>
  <si>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</si>
  <si>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</si>
  <si>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</si>
  <si>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</si>
  <si>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</si>
  <si>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</si>
  <si>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</si>
  <si>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</si>
  <si>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</si>
  <si>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</si>
  <si>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</si>
  <si>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</si>
  <si>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</si>
  <si>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</si>
  <si>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</si>
  <si>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</si>
  <si>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</si>
  <si>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</si>
  <si>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</si>
  <si>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</si>
  <si>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</si>
  <si>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</si>
  <si>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</si>
  <si>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</si>
  <si>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</si>
  <si>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</si>
  <si>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</si>
  <si>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</si>
  <si>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</si>
  <si>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</si>
  <si>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</si>
  <si>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</si>
  <si>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</si>
  <si>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</si>
  <si>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</si>
  <si>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</si>
  <si>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</si>
  <si>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</si>
  <si>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</si>
  <si>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</si>
  <si>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</si>
  <si>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</si>
  <si>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</si>
  <si>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</si>
  <si>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</si>
  <si>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</si>
  <si>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</si>
  <si>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</si>
  <si>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</si>
  <si>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</si>
  <si>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</si>
  <si>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</si>
  <si>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</si>
  <si>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</si>
  <si>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</si>
  <si>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</si>
  <si>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</si>
  <si>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</si>
  <si>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</si>
  <si>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</si>
  <si>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</si>
  <si>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</si>
  <si>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</si>
  <si>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</si>
  <si>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</si>
  <si>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</si>
  <si>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37. Asegurar que el 100% de los casos de representación jurídica ejercida por la SDMujer que requieran servicios de psicología forense y acompañamiento psicosocial, accedan a los mismos.</t>
  </si>
  <si>
    <t>Igualdad de Género</t>
  </si>
  <si>
    <t>5.2. Eliminar todas las formas de violencia contra todas las mujeres y las niñas en los ámbitos público y privado, incluidas la trata y la explotación sexual y otros tipos de explotación</t>
  </si>
  <si>
    <t>3860 - Porcentaje de casos de representación jurídica ejercida por la SDMujer que acceden a los servicios de psicología forense y acompañamiento psicosocial, cuando se requiera.</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</si>
  <si>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</si>
  <si>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</si>
  <si>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</si>
  <si>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</si>
  <si>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</si>
  <si>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</si>
  <si>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</si>
  <si>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</si>
  <si>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Incremento en el número de espacios interinstitucionales con servicios jurídicos y psicosociales dirigido a mujeres víctimas de violencia.</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</si>
  <si>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</si>
  <si>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</si>
  <si>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</si>
  <si>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</si>
  <si>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</si>
  <si>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</si>
  <si>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</si>
  <si>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</si>
  <si>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</si>
  <si>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</si>
  <si>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</si>
  <si>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</si>
  <si>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</si>
  <si>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</si>
  <si>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</si>
  <si>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</si>
  <si>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</si>
  <si>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</si>
  <si>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</si>
  <si>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</si>
  <si>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</si>
  <si>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</si>
  <si>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</si>
  <si>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</si>
  <si>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</si>
  <si>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</si>
  <si>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</si>
  <si>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</si>
  <si>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</si>
  <si>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</si>
  <si>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</si>
  <si>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</si>
  <si>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</si>
  <si>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</si>
  <si>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</si>
  <si>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</si>
  <si>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</si>
  <si>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</si>
  <si>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</si>
  <si>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</si>
  <si>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</si>
  <si>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</si>
  <si>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</si>
  <si>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</si>
  <si>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</si>
  <si>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</si>
  <si>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</si>
  <si>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</si>
  <si>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</si>
  <si>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</si>
  <si>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</si>
  <si>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</si>
  <si>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</si>
  <si>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</si>
  <si>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6.66%</t>
  </si>
  <si>
    <t>En abril un total de 1505 mujeres recibieron asesoría u orientación sociojurídica en los 3 espacios donde se desarrolla la estrategia. Hasta la fecha se han realizado 4404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</si>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</sst>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01">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 fontId="25" fillId="0" borderId="8" xfId="1" applyNumberFormat="1" applyFont="1" applyBorder="1" applyAlignment="1">
      <alignment horizontal="center" vertical="center"/>
    </xf>
    <xf numFmtId="1" fontId="25" fillId="0" borderId="11" xfId="1" applyNumberFormat="1" applyFont="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1" fontId="25" fillId="4" borderId="26" xfId="3" applyNumberFormat="1" applyFont="1" applyFill="1" applyBorder="1" applyAlignment="1">
      <alignment horizontal="center"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169" fontId="13" fillId="0" borderId="39" xfId="23" applyNumberFormat="1" applyFont="1" applyBorder="1" applyAlignment="1">
      <alignment vertical="center"/>
    </xf>
    <xf numFmtId="169" fontId="13" fillId="0" borderId="44" xfId="23" applyNumberFormat="1" applyFont="1" applyBorder="1" applyAlignment="1">
      <alignment vertical="center"/>
    </xf>
    <xf numFmtId="169" fontId="13" fillId="0" borderId="45" xfId="23" applyNumberFormat="1" applyFont="1" applyBorder="1" applyAlignment="1">
      <alignment vertical="center"/>
    </xf>
    <xf numFmtId="169" fontId="13" fillId="0" borderId="21" xfId="23" applyNumberFormat="1" applyFont="1" applyBorder="1" applyAlignment="1">
      <alignment vertical="center"/>
    </xf>
    <xf numFmtId="169" fontId="13" fillId="0" borderId="24" xfId="23" applyNumberFormat="1" applyFont="1" applyBorder="1" applyAlignment="1">
      <alignment vertical="center"/>
    </xf>
    <xf numFmtId="169" fontId="13" fillId="0" borderId="12" xfId="23" applyNumberFormat="1" applyFont="1" applyBorder="1" applyAlignment="1">
      <alignment vertical="center"/>
    </xf>
    <xf numFmtId="169"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33"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0" fontId="22" fillId="0" borderId="44" xfId="12" applyNumberFormat="1" applyBorder="1" applyAlignment="1">
      <alignment horizontal="left" vertical="center" wrapText="1"/>
    </xf>
    <xf numFmtId="37" fontId="22" fillId="0" borderId="44" xfId="11" applyNumberFormat="1" applyBorder="1" applyAlignment="1">
      <alignment horizontal="center" vertical="center"/>
    </xf>
    <xf numFmtId="0" fontId="22" fillId="0" borderId="22" xfId="12" applyNumberFormat="1" applyBorder="1" applyAlignment="1">
      <alignment horizontal="left" vertical="center" wrapText="1"/>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0" fontId="13" fillId="0" borderId="22" xfId="0"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3" fillId="0" borderId="26" xfId="3" applyFont="1" applyBorder="1" applyAlignment="1">
      <alignment horizontal="left" vertical="center" wrapText="1"/>
    </xf>
    <xf numFmtId="0" fontId="11" fillId="0" borderId="19" xfId="3" applyFont="1" applyBorder="1" applyAlignment="1">
      <alignment horizontal="left" vertical="center" wrapText="1"/>
    </xf>
    <xf numFmtId="0" fontId="13" fillId="0" borderId="7" xfId="3" applyFont="1" applyBorder="1" applyAlignment="1">
      <alignment horizontal="left" vertical="center"/>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52" fillId="0" borderId="23" xfId="24" applyBorder="1" applyAlignment="1">
      <alignment horizontal="center" vertical="center" wrapText="1"/>
    </xf>
    <xf numFmtId="0" fontId="19" fillId="0" borderId="25"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6" xfId="3" applyFont="1" applyBorder="1" applyAlignment="1">
      <alignment horizontal="center" vertical="center"/>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43" fontId="19" fillId="0" borderId="22" xfId="18" applyFont="1" applyBorder="1" applyAlignment="1">
      <alignment horizontal="center"/>
    </xf>
    <xf numFmtId="0" fontId="30" fillId="0" borderId="25"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19" fillId="0" borderId="23" xfId="3" applyFont="1" applyBorder="1" applyAlignment="1">
      <alignment horizontal="left" vertic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3" fillId="0" borderId="25" xfId="3" applyFont="1" applyBorder="1" applyAlignment="1">
      <alignment horizontal="center"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4" borderId="1" xfId="2" applyFont="1" applyFill="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52" fillId="0" borderId="23" xfId="24" applyFill="1" applyBorder="1" applyAlignment="1">
      <alignment horizontal="center" vertical="center" wrapText="1"/>
    </xf>
    <xf numFmtId="0" fontId="25" fillId="0" borderId="22" xfId="3" applyFont="1" applyBorder="1" applyAlignment="1">
      <alignment horizontal="center" vertic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0" fontId="25" fillId="0" borderId="22" xfId="0" applyFont="1" applyBorder="1" applyAlignment="1">
      <alignment horizontal="center"/>
    </xf>
    <xf numFmtId="43" fontId="25" fillId="0" borderId="22" xfId="18" applyFont="1" applyBorder="1" applyAlignment="1">
      <alignment horizontal="center"/>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28" fillId="0" borderId="32" xfId="3" applyFont="1" applyBorder="1" applyAlignment="1">
      <alignment horizontal="center" vertical="center"/>
    </xf>
    <xf numFmtId="0" fontId="13" fillId="0" borderId="6" xfId="3"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22" xfId="2" applyFont="1" applyBorder="1" applyAlignment="1">
      <alignment horizontal="center" vertical="center" wrapText="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69" fontId="13" fillId="0" borderId="64" xfId="23" applyNumberFormat="1" applyFont="1" applyBorder="1" applyAlignment="1">
      <alignment horizontal="center" vertical="center"/>
    </xf>
    <xf numFmtId="169" fontId="13" fillId="0" borderId="35" xfId="23" applyNumberFormat="1" applyFont="1" applyBorder="1" applyAlignment="1">
      <alignment horizontal="center" vertical="center"/>
    </xf>
    <xf numFmtId="169" fontId="13" fillId="0" borderId="54" xfId="23" applyNumberFormat="1"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1" fillId="5" borderId="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9" fillId="0" borderId="27" xfId="3" applyFont="1" applyFill="1" applyBorder="1" applyAlignment="1">
      <alignment horizontal="center" vertical="center"/>
    </xf>
    <xf numFmtId="0" fontId="19" fillId="0" borderId="5" xfId="3" applyFont="1" applyFill="1" applyBorder="1" applyAlignment="1">
      <alignment horizontal="left" vertical="center" wrapText="1"/>
    </xf>
    <xf numFmtId="0" fontId="19" fillId="0" borderId="7" xfId="3" applyFont="1" applyFill="1" applyBorder="1" applyAlignment="1">
      <alignment horizontal="left" vertical="center" wrapText="1"/>
    </xf>
    <xf numFmtId="0" fontId="53" fillId="0" borderId="25" xfId="3" applyFont="1" applyFill="1" applyBorder="1" applyAlignment="1">
      <alignment horizontal="center" vertical="center" wrapText="1"/>
    </xf>
    <xf numFmtId="0" fontId="19" fillId="0" borderId="23" xfId="3" applyFont="1" applyFill="1" applyBorder="1" applyAlignment="1">
      <alignment horizontal="left" vertical="center" wrapText="1"/>
    </xf>
    <xf numFmtId="0" fontId="19" fillId="0" borderId="25" xfId="3" applyFont="1" applyFill="1" applyBorder="1" applyAlignment="1">
      <alignment horizontal="left" vertical="center" wrapText="1"/>
    </xf>
    <xf numFmtId="0" fontId="52" fillId="0" borderId="19" xfId="24" applyFill="1" applyBorder="1" applyAlignment="1">
      <alignment horizontal="left" vertical="center" wrapText="1"/>
    </xf>
    <xf numFmtId="1" fontId="0" fillId="0" borderId="22" xfId="0" applyNumberFormat="1" applyFill="1" applyBorder="1" applyAlignment="1">
      <alignment horizontal="center" vertical="center"/>
    </xf>
    <xf numFmtId="0" fontId="55" fillId="0" borderId="22" xfId="19" applyFont="1" applyFill="1" applyBorder="1" applyAlignment="1">
      <alignment vertic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aborales\Sec.%20Mujer\3.%20Plan%20de%20Acci&#243;n\3.2%20Seguimiento%20PA\4.%20Abril\2.Seguimiento_PA_Abril_8210.xlsx" TargetMode="External"/><Relationship Id="rId1" Type="http://schemas.openxmlformats.org/officeDocument/2006/relationships/externalLinkPath" Target="file:///D:\Laborales\Sec.%20Mujer\3.%20Plan%20de%20Acci&#243;n\3.2%20Seguimiento%20PA\4.%20Abril\2.Seguimiento_PA_Abril_8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ACTIVIDAD_2"/>
      <sheetName val="ACTIVIDAD_3"/>
      <sheetName val="ACTIVIDAD_4"/>
      <sheetName val="ACTIVIDAD_5"/>
      <sheetName val="META_PDD 37"/>
      <sheetName val="META_PDD 38"/>
      <sheetName val="PRODUCTO_MGA"/>
      <sheetName val="TERRITORIALIZACIÓN"/>
      <sheetName val="PMR"/>
      <sheetName val="Hoja de vida del Indi_ACT_1"/>
      <sheetName val="Hoja de vida del Indi_ACT_2"/>
      <sheetName val="Hoja de vida del Indi_ACT_3"/>
      <sheetName val="Hoja de vida del Indi_ACT_4"/>
      <sheetName val="Hoja de vida del Indi_ACT_5"/>
      <sheetName val="Hoja de vida_MetaPDD_37"/>
      <sheetName val="Hoja de vida_MetaPDD_38"/>
      <sheetName val="CONTROL DE CAMBIOS"/>
      <sheetName val="Listas"/>
      <sheetName val="Hoja3"/>
    </sheetNames>
    <sheetDataSet>
      <sheetData sheetId="0"/>
      <sheetData sheetId="1">
        <row r="13">
          <cell r="B13" t="str">
            <v>Iniciar 3500 casos de representación jurídica asignados por el Comité Técnico de Representación Jurídica</v>
          </cell>
        </row>
      </sheetData>
      <sheetData sheetId="2">
        <row r="13">
          <cell r="B13" t="str">
            <v xml:space="preserve">Acompañar el 100% de los casos de representación jurídica que requieran el apoyo de psicología forense. </v>
          </cell>
        </row>
      </sheetData>
      <sheetData sheetId="3">
        <row r="13">
          <cell r="B13" t="str">
            <v>Brindar a 40000 mujeres orientación y asesoría jurídica en los espacios con presencia de la SDMujer</v>
          </cell>
        </row>
      </sheetData>
      <sheetData sheetId="4">
        <row r="13">
          <cell r="B13" t="str">
            <v>Realizar a 15000 mujeres acompañamiento psicosocial en los espacios con presencia de la SDMujer</v>
          </cell>
        </row>
      </sheetData>
      <sheetData sheetId="5">
        <row r="13">
          <cell r="B13" t="str">
            <v>Gestionar 5000 activaciones de rutas y servicios de la oferta distrital para la atención integral a mujeres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3" Type="http://schemas.openxmlformats.org/officeDocument/2006/relationships/hyperlink" Target="https://secretariadistritald.sharepoint.com/:f:/s/InstrumentosdePlaneacin-SubsecretaraFCO/Er-gtT6WSNtDjjfV6rTsMLEBvW4P2plJEdwxBazor4UUVQ?e=a9euKb"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comments" Target="../comments1.xml"/><Relationship Id="rId2" Type="http://schemas.openxmlformats.org/officeDocument/2006/relationships/hyperlink" Target="https://secretariadistritald.sharepoint.com/:f:/s/InstrumentosdePlaneacin-SubsecretaraFCO/EoXd5ao8C6pKoKgxVTmf9XkBauMWWX4ESkxWl4sx06IF1g?e=7MVycS" TargetMode="Externa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vmlDrawing" Target="../drawings/vmlDrawing1.vml"/><Relationship Id="rId5" Type="http://schemas.openxmlformats.org/officeDocument/2006/relationships/hyperlink" Target="https://secretariadistritald.sharepoint.com/:f:/s/InstrumentosdePlaneacin-SubsecretaraFCO/EuQ42f1Uu3NBmlt0FF_vnwoBsJ9EvBgTqyT-z412YtQBLg?e=A5kCrN" TargetMode="External"/><Relationship Id="rId10" Type="http://schemas.openxmlformats.org/officeDocument/2006/relationships/drawing" Target="../drawings/drawing1.xm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printerSettings" Target="../printerSettings/printerSettings2.bin"/><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0" Type="http://schemas.openxmlformats.org/officeDocument/2006/relationships/comments" Target="../comments2.xm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printerSettings" Target="../printerSettings/printerSettings3.bin"/><Relationship Id="rId3" Type="http://schemas.openxmlformats.org/officeDocument/2006/relationships/hyperlink" Target="https://secretariadistritald.sharepoint.com/:x:/s/InstrumentosdePlaneacin-SubsecretaraFCO/EYzBgB2RzC1DiCsgqzpgzr0BJcUZZyrHRO8X0q_6qN4s9w?e=kldU5q"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comments" Target="../comments3.xm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vmlDrawing" Target="../drawings/vmlDrawing3.vm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printerSettings" Target="../printerSettings/printerSettings4.bin"/><Relationship Id="rId3" Type="http://schemas.openxmlformats.org/officeDocument/2006/relationships/hyperlink" Target="https://secretariadistritald.sharepoint.com/:x:/s/InstrumentosdePlaneacin-SubsecretaraFCO/ESr8zeYQPDFOhMDzS4dCS68BZJE6ujKg44AAPEfAGD2WeQ?e=dvzakc"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comments" Target="../comments4.xm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vmlDrawing" Target="../drawings/vmlDrawing4.vm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3" Type="http://schemas.openxmlformats.org/officeDocument/2006/relationships/hyperlink" Target="https://secretariadistritald.sharepoint.com/:x:/s/InstrumentosdePlaneacin-SubsecretaraFCO/Ed7OqmvsaHNMhBLZBgszCF0B-zmx9wExZ3d5xyfbMgf0kg?e=Xmea54"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comments" Target="../comments5.xml"/><Relationship Id="rId2" Type="http://schemas.openxmlformats.org/officeDocument/2006/relationships/hyperlink" Target="https://secretariadistritald.sharepoint.com/:x:/s/InstrumentosdePlaneacin-SubsecretaraFCO/Ed7OqmvsaHNMhBLZBgszCF0B-zmx9wExZ3d5xyfbMgf0kg?e=Xmea54" TargetMode="Externa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vmlDrawing" Target="../drawings/vmlDrawing5.vml"/><Relationship Id="rId5" Type="http://schemas.openxmlformats.org/officeDocument/2006/relationships/hyperlink" Target="https://secretariadistritald.sharepoint.com/:f:/s/InstrumentosdePlaneacin-SubsecretaraFCO/EmN08PijBbhDrTPjtkA3bqcBkaGSrWOU2ra_LkqRASXJrw?e=dggICK" TargetMode="External"/><Relationship Id="rId10" Type="http://schemas.openxmlformats.org/officeDocument/2006/relationships/drawing" Target="../drawings/drawing5.xm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comments" Target="../comments6.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vmlDrawing" Target="../drawings/vmlDrawing7.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secretariadistritald.sharepoint.com/:x:/s/SubsecretaradeFortalecimientodeCapacidadesyOportunidades/EaTA993Sw8BJla41GCBRmjQBZGDNgTttjT1Ml8M9KIZ2XA?e=Leefvw"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85546875" defaultRowHeight="14.25" x14ac:dyDescent="0.25"/>
  <cols>
    <col min="1" max="1" width="53" style="192" customWidth="1"/>
    <col min="2" max="2" width="78.5703125" style="192" customWidth="1"/>
    <col min="3" max="3" width="36.42578125" style="192" customWidth="1"/>
    <col min="4" max="4" width="31.140625" style="192" customWidth="1"/>
    <col min="5" max="5" width="70.140625" style="192" customWidth="1"/>
    <col min="6" max="6" width="17.42578125" style="192" customWidth="1"/>
    <col min="7" max="8" width="21.85546875" style="192" customWidth="1"/>
    <col min="9" max="9" width="19.42578125" style="192" customWidth="1"/>
    <col min="10" max="10" width="42" style="192" customWidth="1"/>
    <col min="11" max="256" width="10.85546875" style="192"/>
    <col min="257" max="257" width="72" style="192" bestFit="1" customWidth="1"/>
    <col min="258" max="258" width="78.5703125" style="192" customWidth="1"/>
    <col min="259" max="259" width="10.85546875" style="192"/>
    <col min="260" max="260" width="31.140625" style="192" customWidth="1"/>
    <col min="261" max="261" width="70.140625" style="192" customWidth="1"/>
    <col min="262" max="262" width="17.42578125" style="192" customWidth="1"/>
    <col min="263" max="264" width="21.85546875" style="192" customWidth="1"/>
    <col min="265" max="265" width="19.42578125" style="192" customWidth="1"/>
    <col min="266" max="266" width="42" style="192" customWidth="1"/>
    <col min="267" max="512" width="10.85546875" style="192"/>
    <col min="513" max="513" width="72" style="192" bestFit="1" customWidth="1"/>
    <col min="514" max="514" width="78.5703125" style="192" customWidth="1"/>
    <col min="515" max="515" width="10.85546875" style="192"/>
    <col min="516" max="516" width="31.140625" style="192" customWidth="1"/>
    <col min="517" max="517" width="70.140625" style="192" customWidth="1"/>
    <col min="518" max="518" width="17.42578125" style="192" customWidth="1"/>
    <col min="519" max="520" width="21.85546875" style="192" customWidth="1"/>
    <col min="521" max="521" width="19.42578125" style="192" customWidth="1"/>
    <col min="522" max="522" width="42" style="192" customWidth="1"/>
    <col min="523" max="768" width="10.85546875" style="192"/>
    <col min="769" max="769" width="72" style="192" bestFit="1" customWidth="1"/>
    <col min="770" max="770" width="78.5703125" style="192" customWidth="1"/>
    <col min="771" max="771" width="10.85546875" style="192"/>
    <col min="772" max="772" width="31.140625" style="192" customWidth="1"/>
    <col min="773" max="773" width="70.140625" style="192" customWidth="1"/>
    <col min="774" max="774" width="17.42578125" style="192" customWidth="1"/>
    <col min="775" max="776" width="21.85546875" style="192" customWidth="1"/>
    <col min="777" max="777" width="19.42578125" style="192" customWidth="1"/>
    <col min="778" max="778" width="42" style="192" customWidth="1"/>
    <col min="779" max="1024" width="10.85546875" style="192"/>
    <col min="1025" max="1025" width="72" style="192" bestFit="1" customWidth="1"/>
    <col min="1026" max="1026" width="78.5703125" style="192" customWidth="1"/>
    <col min="1027" max="1027" width="10.85546875" style="192"/>
    <col min="1028" max="1028" width="31.140625" style="192" customWidth="1"/>
    <col min="1029" max="1029" width="70.140625" style="192" customWidth="1"/>
    <col min="1030" max="1030" width="17.42578125" style="192" customWidth="1"/>
    <col min="1031" max="1032" width="21.85546875" style="192" customWidth="1"/>
    <col min="1033" max="1033" width="19.42578125" style="192" customWidth="1"/>
    <col min="1034" max="1034" width="42" style="192" customWidth="1"/>
    <col min="1035" max="1280" width="10.85546875" style="192"/>
    <col min="1281" max="1281" width="72" style="192" bestFit="1" customWidth="1"/>
    <col min="1282" max="1282" width="78.5703125" style="192" customWidth="1"/>
    <col min="1283" max="1283" width="10.85546875" style="192"/>
    <col min="1284" max="1284" width="31.140625" style="192" customWidth="1"/>
    <col min="1285" max="1285" width="70.140625" style="192" customWidth="1"/>
    <col min="1286" max="1286" width="17.42578125" style="192" customWidth="1"/>
    <col min="1287" max="1288" width="21.85546875" style="192" customWidth="1"/>
    <col min="1289" max="1289" width="19.42578125" style="192" customWidth="1"/>
    <col min="1290" max="1290" width="42" style="192" customWidth="1"/>
    <col min="1291" max="1536" width="10.85546875" style="192"/>
    <col min="1537" max="1537" width="72" style="192" bestFit="1" customWidth="1"/>
    <col min="1538" max="1538" width="78.5703125" style="192" customWidth="1"/>
    <col min="1539" max="1539" width="10.85546875" style="192"/>
    <col min="1540" max="1540" width="31.140625" style="192" customWidth="1"/>
    <col min="1541" max="1541" width="70.140625" style="192" customWidth="1"/>
    <col min="1542" max="1542" width="17.42578125" style="192" customWidth="1"/>
    <col min="1543" max="1544" width="21.85546875" style="192" customWidth="1"/>
    <col min="1545" max="1545" width="19.42578125" style="192" customWidth="1"/>
    <col min="1546" max="1546" width="42" style="192" customWidth="1"/>
    <col min="1547" max="1792" width="10.85546875" style="192"/>
    <col min="1793" max="1793" width="72" style="192" bestFit="1" customWidth="1"/>
    <col min="1794" max="1794" width="78.5703125" style="192" customWidth="1"/>
    <col min="1795" max="1795" width="10.85546875" style="192"/>
    <col min="1796" max="1796" width="31.140625" style="192" customWidth="1"/>
    <col min="1797" max="1797" width="70.140625" style="192" customWidth="1"/>
    <col min="1798" max="1798" width="17.42578125" style="192" customWidth="1"/>
    <col min="1799" max="1800" width="21.85546875" style="192" customWidth="1"/>
    <col min="1801" max="1801" width="19.42578125" style="192" customWidth="1"/>
    <col min="1802" max="1802" width="42" style="192" customWidth="1"/>
    <col min="1803" max="2048" width="10.85546875" style="192"/>
    <col min="2049" max="2049" width="72" style="192" bestFit="1" customWidth="1"/>
    <col min="2050" max="2050" width="78.5703125" style="192" customWidth="1"/>
    <col min="2051" max="2051" width="10.85546875" style="192"/>
    <col min="2052" max="2052" width="31.140625" style="192" customWidth="1"/>
    <col min="2053" max="2053" width="70.140625" style="192" customWidth="1"/>
    <col min="2054" max="2054" width="17.42578125" style="192" customWidth="1"/>
    <col min="2055" max="2056" width="21.85546875" style="192" customWidth="1"/>
    <col min="2057" max="2057" width="19.42578125" style="192" customWidth="1"/>
    <col min="2058" max="2058" width="42" style="192" customWidth="1"/>
    <col min="2059" max="2304" width="10.85546875" style="192"/>
    <col min="2305" max="2305" width="72" style="192" bestFit="1" customWidth="1"/>
    <col min="2306" max="2306" width="78.5703125" style="192" customWidth="1"/>
    <col min="2307" max="2307" width="10.85546875" style="192"/>
    <col min="2308" max="2308" width="31.140625" style="192" customWidth="1"/>
    <col min="2309" max="2309" width="70.140625" style="192" customWidth="1"/>
    <col min="2310" max="2310" width="17.42578125" style="192" customWidth="1"/>
    <col min="2311" max="2312" width="21.85546875" style="192" customWidth="1"/>
    <col min="2313" max="2313" width="19.42578125" style="192" customWidth="1"/>
    <col min="2314" max="2314" width="42" style="192" customWidth="1"/>
    <col min="2315" max="2560" width="10.85546875" style="192"/>
    <col min="2561" max="2561" width="72" style="192" bestFit="1" customWidth="1"/>
    <col min="2562" max="2562" width="78.5703125" style="192" customWidth="1"/>
    <col min="2563" max="2563" width="10.85546875" style="192"/>
    <col min="2564" max="2564" width="31.140625" style="192" customWidth="1"/>
    <col min="2565" max="2565" width="70.140625" style="192" customWidth="1"/>
    <col min="2566" max="2566" width="17.42578125" style="192" customWidth="1"/>
    <col min="2567" max="2568" width="21.85546875" style="192" customWidth="1"/>
    <col min="2569" max="2569" width="19.42578125" style="192" customWidth="1"/>
    <col min="2570" max="2570" width="42" style="192" customWidth="1"/>
    <col min="2571" max="2816" width="10.85546875" style="192"/>
    <col min="2817" max="2817" width="72" style="192" bestFit="1" customWidth="1"/>
    <col min="2818" max="2818" width="78.5703125" style="192" customWidth="1"/>
    <col min="2819" max="2819" width="10.85546875" style="192"/>
    <col min="2820" max="2820" width="31.140625" style="192" customWidth="1"/>
    <col min="2821" max="2821" width="70.140625" style="192" customWidth="1"/>
    <col min="2822" max="2822" width="17.42578125" style="192" customWidth="1"/>
    <col min="2823" max="2824" width="21.85546875" style="192" customWidth="1"/>
    <col min="2825" max="2825" width="19.42578125" style="192" customWidth="1"/>
    <col min="2826" max="2826" width="42" style="192" customWidth="1"/>
    <col min="2827" max="3072" width="10.85546875" style="192"/>
    <col min="3073" max="3073" width="72" style="192" bestFit="1" customWidth="1"/>
    <col min="3074" max="3074" width="78.5703125" style="192" customWidth="1"/>
    <col min="3075" max="3075" width="10.85546875" style="192"/>
    <col min="3076" max="3076" width="31.140625" style="192" customWidth="1"/>
    <col min="3077" max="3077" width="70.140625" style="192" customWidth="1"/>
    <col min="3078" max="3078" width="17.42578125" style="192" customWidth="1"/>
    <col min="3079" max="3080" width="21.85546875" style="192" customWidth="1"/>
    <col min="3081" max="3081" width="19.42578125" style="192" customWidth="1"/>
    <col min="3082" max="3082" width="42" style="192" customWidth="1"/>
    <col min="3083" max="3328" width="10.85546875" style="192"/>
    <col min="3329" max="3329" width="72" style="192" bestFit="1" customWidth="1"/>
    <col min="3330" max="3330" width="78.5703125" style="192" customWidth="1"/>
    <col min="3331" max="3331" width="10.85546875" style="192"/>
    <col min="3332" max="3332" width="31.140625" style="192" customWidth="1"/>
    <col min="3333" max="3333" width="70.140625" style="192" customWidth="1"/>
    <col min="3334" max="3334" width="17.42578125" style="192" customWidth="1"/>
    <col min="3335" max="3336" width="21.85546875" style="192" customWidth="1"/>
    <col min="3337" max="3337" width="19.42578125" style="192" customWidth="1"/>
    <col min="3338" max="3338" width="42" style="192" customWidth="1"/>
    <col min="3339" max="3584" width="10.85546875" style="192"/>
    <col min="3585" max="3585" width="72" style="192" bestFit="1" customWidth="1"/>
    <col min="3586" max="3586" width="78.5703125" style="192" customWidth="1"/>
    <col min="3587" max="3587" width="10.85546875" style="192"/>
    <col min="3588" max="3588" width="31.140625" style="192" customWidth="1"/>
    <col min="3589" max="3589" width="70.140625" style="192" customWidth="1"/>
    <col min="3590" max="3590" width="17.42578125" style="192" customWidth="1"/>
    <col min="3591" max="3592" width="21.85546875" style="192" customWidth="1"/>
    <col min="3593" max="3593" width="19.42578125" style="192" customWidth="1"/>
    <col min="3594" max="3594" width="42" style="192" customWidth="1"/>
    <col min="3595" max="3840" width="10.85546875" style="192"/>
    <col min="3841" max="3841" width="72" style="192" bestFit="1" customWidth="1"/>
    <col min="3842" max="3842" width="78.5703125" style="192" customWidth="1"/>
    <col min="3843" max="3843" width="10.85546875" style="192"/>
    <col min="3844" max="3844" width="31.140625" style="192" customWidth="1"/>
    <col min="3845" max="3845" width="70.140625" style="192" customWidth="1"/>
    <col min="3846" max="3846" width="17.42578125" style="192" customWidth="1"/>
    <col min="3847" max="3848" width="21.85546875" style="192" customWidth="1"/>
    <col min="3849" max="3849" width="19.42578125" style="192" customWidth="1"/>
    <col min="3850" max="3850" width="42" style="192" customWidth="1"/>
    <col min="3851" max="4096" width="10.85546875" style="192"/>
    <col min="4097" max="4097" width="72" style="192" bestFit="1" customWidth="1"/>
    <col min="4098" max="4098" width="78.5703125" style="192" customWidth="1"/>
    <col min="4099" max="4099" width="10.85546875" style="192"/>
    <col min="4100" max="4100" width="31.140625" style="192" customWidth="1"/>
    <col min="4101" max="4101" width="70.140625" style="192" customWidth="1"/>
    <col min="4102" max="4102" width="17.42578125" style="192" customWidth="1"/>
    <col min="4103" max="4104" width="21.85546875" style="192" customWidth="1"/>
    <col min="4105" max="4105" width="19.42578125" style="192" customWidth="1"/>
    <col min="4106" max="4106" width="42" style="192" customWidth="1"/>
    <col min="4107" max="4352" width="10.85546875" style="192"/>
    <col min="4353" max="4353" width="72" style="192" bestFit="1" customWidth="1"/>
    <col min="4354" max="4354" width="78.5703125" style="192" customWidth="1"/>
    <col min="4355" max="4355" width="10.85546875" style="192"/>
    <col min="4356" max="4356" width="31.140625" style="192" customWidth="1"/>
    <col min="4357" max="4357" width="70.140625" style="192" customWidth="1"/>
    <col min="4358" max="4358" width="17.42578125" style="192" customWidth="1"/>
    <col min="4359" max="4360" width="21.85546875" style="192" customWidth="1"/>
    <col min="4361" max="4361" width="19.42578125" style="192" customWidth="1"/>
    <col min="4362" max="4362" width="42" style="192" customWidth="1"/>
    <col min="4363" max="4608" width="10.85546875" style="192"/>
    <col min="4609" max="4609" width="72" style="192" bestFit="1" customWidth="1"/>
    <col min="4610" max="4610" width="78.5703125" style="192" customWidth="1"/>
    <col min="4611" max="4611" width="10.85546875" style="192"/>
    <col min="4612" max="4612" width="31.140625" style="192" customWidth="1"/>
    <col min="4613" max="4613" width="70.140625" style="192" customWidth="1"/>
    <col min="4614" max="4614" width="17.42578125" style="192" customWidth="1"/>
    <col min="4615" max="4616" width="21.85546875" style="192" customWidth="1"/>
    <col min="4617" max="4617" width="19.42578125" style="192" customWidth="1"/>
    <col min="4618" max="4618" width="42" style="192" customWidth="1"/>
    <col min="4619" max="4864" width="10.85546875" style="192"/>
    <col min="4865" max="4865" width="72" style="192" bestFit="1" customWidth="1"/>
    <col min="4866" max="4866" width="78.5703125" style="192" customWidth="1"/>
    <col min="4867" max="4867" width="10.85546875" style="192"/>
    <col min="4868" max="4868" width="31.140625" style="192" customWidth="1"/>
    <col min="4869" max="4869" width="70.140625" style="192" customWidth="1"/>
    <col min="4870" max="4870" width="17.42578125" style="192" customWidth="1"/>
    <col min="4871" max="4872" width="21.85546875" style="192" customWidth="1"/>
    <col min="4873" max="4873" width="19.42578125" style="192" customWidth="1"/>
    <col min="4874" max="4874" width="42" style="192" customWidth="1"/>
    <col min="4875" max="5120" width="10.85546875" style="192"/>
    <col min="5121" max="5121" width="72" style="192" bestFit="1" customWidth="1"/>
    <col min="5122" max="5122" width="78.5703125" style="192" customWidth="1"/>
    <col min="5123" max="5123" width="10.85546875" style="192"/>
    <col min="5124" max="5124" width="31.140625" style="192" customWidth="1"/>
    <col min="5125" max="5125" width="70.140625" style="192" customWidth="1"/>
    <col min="5126" max="5126" width="17.42578125" style="192" customWidth="1"/>
    <col min="5127" max="5128" width="21.85546875" style="192" customWidth="1"/>
    <col min="5129" max="5129" width="19.42578125" style="192" customWidth="1"/>
    <col min="5130" max="5130" width="42" style="192" customWidth="1"/>
    <col min="5131" max="5376" width="10.85546875" style="192"/>
    <col min="5377" max="5377" width="72" style="192" bestFit="1" customWidth="1"/>
    <col min="5378" max="5378" width="78.5703125" style="192" customWidth="1"/>
    <col min="5379" max="5379" width="10.85546875" style="192"/>
    <col min="5380" max="5380" width="31.140625" style="192" customWidth="1"/>
    <col min="5381" max="5381" width="70.140625" style="192" customWidth="1"/>
    <col min="5382" max="5382" width="17.42578125" style="192" customWidth="1"/>
    <col min="5383" max="5384" width="21.85546875" style="192" customWidth="1"/>
    <col min="5385" max="5385" width="19.42578125" style="192" customWidth="1"/>
    <col min="5386" max="5386" width="42" style="192" customWidth="1"/>
    <col min="5387" max="5632" width="10.85546875" style="192"/>
    <col min="5633" max="5633" width="72" style="192" bestFit="1" customWidth="1"/>
    <col min="5634" max="5634" width="78.5703125" style="192" customWidth="1"/>
    <col min="5635" max="5635" width="10.85546875" style="192"/>
    <col min="5636" max="5636" width="31.140625" style="192" customWidth="1"/>
    <col min="5637" max="5637" width="70.140625" style="192" customWidth="1"/>
    <col min="5638" max="5638" width="17.42578125" style="192" customWidth="1"/>
    <col min="5639" max="5640" width="21.85546875" style="192" customWidth="1"/>
    <col min="5641" max="5641" width="19.42578125" style="192" customWidth="1"/>
    <col min="5642" max="5642" width="42" style="192" customWidth="1"/>
    <col min="5643" max="5888" width="10.85546875" style="192"/>
    <col min="5889" max="5889" width="72" style="192" bestFit="1" customWidth="1"/>
    <col min="5890" max="5890" width="78.5703125" style="192" customWidth="1"/>
    <col min="5891" max="5891" width="10.85546875" style="192"/>
    <col min="5892" max="5892" width="31.140625" style="192" customWidth="1"/>
    <col min="5893" max="5893" width="70.140625" style="192" customWidth="1"/>
    <col min="5894" max="5894" width="17.42578125" style="192" customWidth="1"/>
    <col min="5895" max="5896" width="21.85546875" style="192" customWidth="1"/>
    <col min="5897" max="5897" width="19.42578125" style="192" customWidth="1"/>
    <col min="5898" max="5898" width="42" style="192" customWidth="1"/>
    <col min="5899" max="6144" width="10.85546875" style="192"/>
    <col min="6145" max="6145" width="72" style="192" bestFit="1" customWidth="1"/>
    <col min="6146" max="6146" width="78.5703125" style="192" customWidth="1"/>
    <col min="6147" max="6147" width="10.85546875" style="192"/>
    <col min="6148" max="6148" width="31.140625" style="192" customWidth="1"/>
    <col min="6149" max="6149" width="70.140625" style="192" customWidth="1"/>
    <col min="6150" max="6150" width="17.42578125" style="192" customWidth="1"/>
    <col min="6151" max="6152" width="21.85546875" style="192" customWidth="1"/>
    <col min="6153" max="6153" width="19.42578125" style="192" customWidth="1"/>
    <col min="6154" max="6154" width="42" style="192" customWidth="1"/>
    <col min="6155" max="6400" width="10.85546875" style="192"/>
    <col min="6401" max="6401" width="72" style="192" bestFit="1" customWidth="1"/>
    <col min="6402" max="6402" width="78.5703125" style="192" customWidth="1"/>
    <col min="6403" max="6403" width="10.85546875" style="192"/>
    <col min="6404" max="6404" width="31.140625" style="192" customWidth="1"/>
    <col min="6405" max="6405" width="70.140625" style="192" customWidth="1"/>
    <col min="6406" max="6406" width="17.42578125" style="192" customWidth="1"/>
    <col min="6407" max="6408" width="21.85546875" style="192" customWidth="1"/>
    <col min="6409" max="6409" width="19.42578125" style="192" customWidth="1"/>
    <col min="6410" max="6410" width="42" style="192" customWidth="1"/>
    <col min="6411" max="6656" width="10.85546875" style="192"/>
    <col min="6657" max="6657" width="72" style="192" bestFit="1" customWidth="1"/>
    <col min="6658" max="6658" width="78.5703125" style="192" customWidth="1"/>
    <col min="6659" max="6659" width="10.85546875" style="192"/>
    <col min="6660" max="6660" width="31.140625" style="192" customWidth="1"/>
    <col min="6661" max="6661" width="70.140625" style="192" customWidth="1"/>
    <col min="6662" max="6662" width="17.42578125" style="192" customWidth="1"/>
    <col min="6663" max="6664" width="21.85546875" style="192" customWidth="1"/>
    <col min="6665" max="6665" width="19.42578125" style="192" customWidth="1"/>
    <col min="6666" max="6666" width="42" style="192" customWidth="1"/>
    <col min="6667" max="6912" width="10.85546875" style="192"/>
    <col min="6913" max="6913" width="72" style="192" bestFit="1" customWidth="1"/>
    <col min="6914" max="6914" width="78.5703125" style="192" customWidth="1"/>
    <col min="6915" max="6915" width="10.85546875" style="192"/>
    <col min="6916" max="6916" width="31.140625" style="192" customWidth="1"/>
    <col min="6917" max="6917" width="70.140625" style="192" customWidth="1"/>
    <col min="6918" max="6918" width="17.42578125" style="192" customWidth="1"/>
    <col min="6919" max="6920" width="21.85546875" style="192" customWidth="1"/>
    <col min="6921" max="6921" width="19.42578125" style="192" customWidth="1"/>
    <col min="6922" max="6922" width="42" style="192" customWidth="1"/>
    <col min="6923" max="7168" width="10.85546875" style="192"/>
    <col min="7169" max="7169" width="72" style="192" bestFit="1" customWidth="1"/>
    <col min="7170" max="7170" width="78.5703125" style="192" customWidth="1"/>
    <col min="7171" max="7171" width="10.85546875" style="192"/>
    <col min="7172" max="7172" width="31.140625" style="192" customWidth="1"/>
    <col min="7173" max="7173" width="70.140625" style="192" customWidth="1"/>
    <col min="7174" max="7174" width="17.42578125" style="192" customWidth="1"/>
    <col min="7175" max="7176" width="21.85546875" style="192" customWidth="1"/>
    <col min="7177" max="7177" width="19.42578125" style="192" customWidth="1"/>
    <col min="7178" max="7178" width="42" style="192" customWidth="1"/>
    <col min="7179" max="7424" width="10.85546875" style="192"/>
    <col min="7425" max="7425" width="72" style="192" bestFit="1" customWidth="1"/>
    <col min="7426" max="7426" width="78.5703125" style="192" customWidth="1"/>
    <col min="7427" max="7427" width="10.85546875" style="192"/>
    <col min="7428" max="7428" width="31.140625" style="192" customWidth="1"/>
    <col min="7429" max="7429" width="70.140625" style="192" customWidth="1"/>
    <col min="7430" max="7430" width="17.42578125" style="192" customWidth="1"/>
    <col min="7431" max="7432" width="21.85546875" style="192" customWidth="1"/>
    <col min="7433" max="7433" width="19.42578125" style="192" customWidth="1"/>
    <col min="7434" max="7434" width="42" style="192" customWidth="1"/>
    <col min="7435" max="7680" width="10.85546875" style="192"/>
    <col min="7681" max="7681" width="72" style="192" bestFit="1" customWidth="1"/>
    <col min="7682" max="7682" width="78.5703125" style="192" customWidth="1"/>
    <col min="7683" max="7683" width="10.85546875" style="192"/>
    <col min="7684" max="7684" width="31.140625" style="192" customWidth="1"/>
    <col min="7685" max="7685" width="70.140625" style="192" customWidth="1"/>
    <col min="7686" max="7686" width="17.42578125" style="192" customWidth="1"/>
    <col min="7687" max="7688" width="21.85546875" style="192" customWidth="1"/>
    <col min="7689" max="7689" width="19.42578125" style="192" customWidth="1"/>
    <col min="7690" max="7690" width="42" style="192" customWidth="1"/>
    <col min="7691" max="7936" width="10.85546875" style="192"/>
    <col min="7937" max="7937" width="72" style="192" bestFit="1" customWidth="1"/>
    <col min="7938" max="7938" width="78.5703125" style="192" customWidth="1"/>
    <col min="7939" max="7939" width="10.85546875" style="192"/>
    <col min="7940" max="7940" width="31.140625" style="192" customWidth="1"/>
    <col min="7941" max="7941" width="70.140625" style="192" customWidth="1"/>
    <col min="7942" max="7942" width="17.42578125" style="192" customWidth="1"/>
    <col min="7943" max="7944" width="21.85546875" style="192" customWidth="1"/>
    <col min="7945" max="7945" width="19.42578125" style="192" customWidth="1"/>
    <col min="7946" max="7946" width="42" style="192" customWidth="1"/>
    <col min="7947" max="8192" width="10.85546875" style="192"/>
    <col min="8193" max="8193" width="72" style="192" bestFit="1" customWidth="1"/>
    <col min="8194" max="8194" width="78.5703125" style="192" customWidth="1"/>
    <col min="8195" max="8195" width="10.85546875" style="192"/>
    <col min="8196" max="8196" width="31.140625" style="192" customWidth="1"/>
    <col min="8197" max="8197" width="70.140625" style="192" customWidth="1"/>
    <col min="8198" max="8198" width="17.42578125" style="192" customWidth="1"/>
    <col min="8199" max="8200" width="21.85546875" style="192" customWidth="1"/>
    <col min="8201" max="8201" width="19.42578125" style="192" customWidth="1"/>
    <col min="8202" max="8202" width="42" style="192" customWidth="1"/>
    <col min="8203" max="8448" width="10.85546875" style="192"/>
    <col min="8449" max="8449" width="72" style="192" bestFit="1" customWidth="1"/>
    <col min="8450" max="8450" width="78.5703125" style="192" customWidth="1"/>
    <col min="8451" max="8451" width="10.85546875" style="192"/>
    <col min="8452" max="8452" width="31.140625" style="192" customWidth="1"/>
    <col min="8453" max="8453" width="70.140625" style="192" customWidth="1"/>
    <col min="8454" max="8454" width="17.42578125" style="192" customWidth="1"/>
    <col min="8455" max="8456" width="21.85546875" style="192" customWidth="1"/>
    <col min="8457" max="8457" width="19.42578125" style="192" customWidth="1"/>
    <col min="8458" max="8458" width="42" style="192" customWidth="1"/>
    <col min="8459" max="8704" width="10.85546875" style="192"/>
    <col min="8705" max="8705" width="72" style="192" bestFit="1" customWidth="1"/>
    <col min="8706" max="8706" width="78.5703125" style="192" customWidth="1"/>
    <col min="8707" max="8707" width="10.85546875" style="192"/>
    <col min="8708" max="8708" width="31.140625" style="192" customWidth="1"/>
    <col min="8709" max="8709" width="70.140625" style="192" customWidth="1"/>
    <col min="8710" max="8710" width="17.42578125" style="192" customWidth="1"/>
    <col min="8711" max="8712" width="21.85546875" style="192" customWidth="1"/>
    <col min="8713" max="8713" width="19.42578125" style="192" customWidth="1"/>
    <col min="8714" max="8714" width="42" style="192" customWidth="1"/>
    <col min="8715" max="8960" width="10.85546875" style="192"/>
    <col min="8961" max="8961" width="72" style="192" bestFit="1" customWidth="1"/>
    <col min="8962" max="8962" width="78.5703125" style="192" customWidth="1"/>
    <col min="8963" max="8963" width="10.85546875" style="192"/>
    <col min="8964" max="8964" width="31.140625" style="192" customWidth="1"/>
    <col min="8965" max="8965" width="70.140625" style="192" customWidth="1"/>
    <col min="8966" max="8966" width="17.42578125" style="192" customWidth="1"/>
    <col min="8967" max="8968" width="21.85546875" style="192" customWidth="1"/>
    <col min="8969" max="8969" width="19.42578125" style="192" customWidth="1"/>
    <col min="8970" max="8970" width="42" style="192" customWidth="1"/>
    <col min="8971" max="9216" width="10.85546875" style="192"/>
    <col min="9217" max="9217" width="72" style="192" bestFit="1" customWidth="1"/>
    <col min="9218" max="9218" width="78.5703125" style="192" customWidth="1"/>
    <col min="9219" max="9219" width="10.85546875" style="192"/>
    <col min="9220" max="9220" width="31.140625" style="192" customWidth="1"/>
    <col min="9221" max="9221" width="70.140625" style="192" customWidth="1"/>
    <col min="9222" max="9222" width="17.42578125" style="192" customWidth="1"/>
    <col min="9223" max="9224" width="21.85546875" style="192" customWidth="1"/>
    <col min="9225" max="9225" width="19.42578125" style="192" customWidth="1"/>
    <col min="9226" max="9226" width="42" style="192" customWidth="1"/>
    <col min="9227" max="9472" width="10.85546875" style="192"/>
    <col min="9473" max="9473" width="72" style="192" bestFit="1" customWidth="1"/>
    <col min="9474" max="9474" width="78.5703125" style="192" customWidth="1"/>
    <col min="9475" max="9475" width="10.85546875" style="192"/>
    <col min="9476" max="9476" width="31.140625" style="192" customWidth="1"/>
    <col min="9477" max="9477" width="70.140625" style="192" customWidth="1"/>
    <col min="9478" max="9478" width="17.42578125" style="192" customWidth="1"/>
    <col min="9479" max="9480" width="21.85546875" style="192" customWidth="1"/>
    <col min="9481" max="9481" width="19.42578125" style="192" customWidth="1"/>
    <col min="9482" max="9482" width="42" style="192" customWidth="1"/>
    <col min="9483" max="9728" width="10.85546875" style="192"/>
    <col min="9729" max="9729" width="72" style="192" bestFit="1" customWidth="1"/>
    <col min="9730" max="9730" width="78.5703125" style="192" customWidth="1"/>
    <col min="9731" max="9731" width="10.85546875" style="192"/>
    <col min="9732" max="9732" width="31.140625" style="192" customWidth="1"/>
    <col min="9733" max="9733" width="70.140625" style="192" customWidth="1"/>
    <col min="9734" max="9734" width="17.42578125" style="192" customWidth="1"/>
    <col min="9735" max="9736" width="21.85546875" style="192" customWidth="1"/>
    <col min="9737" max="9737" width="19.42578125" style="192" customWidth="1"/>
    <col min="9738" max="9738" width="42" style="192" customWidth="1"/>
    <col min="9739" max="9984" width="10.85546875" style="192"/>
    <col min="9985" max="9985" width="72" style="192" bestFit="1" customWidth="1"/>
    <col min="9986" max="9986" width="78.5703125" style="192" customWidth="1"/>
    <col min="9987" max="9987" width="10.85546875" style="192"/>
    <col min="9988" max="9988" width="31.140625" style="192" customWidth="1"/>
    <col min="9989" max="9989" width="70.140625" style="192" customWidth="1"/>
    <col min="9990" max="9990" width="17.42578125" style="192" customWidth="1"/>
    <col min="9991" max="9992" width="21.85546875" style="192" customWidth="1"/>
    <col min="9993" max="9993" width="19.42578125" style="192" customWidth="1"/>
    <col min="9994" max="9994" width="42" style="192" customWidth="1"/>
    <col min="9995" max="10240" width="10.85546875" style="192"/>
    <col min="10241" max="10241" width="72" style="192" bestFit="1" customWidth="1"/>
    <col min="10242" max="10242" width="78.5703125" style="192" customWidth="1"/>
    <col min="10243" max="10243" width="10.85546875" style="192"/>
    <col min="10244" max="10244" width="31.140625" style="192" customWidth="1"/>
    <col min="10245" max="10245" width="70.140625" style="192" customWidth="1"/>
    <col min="10246" max="10246" width="17.42578125" style="192" customWidth="1"/>
    <col min="10247" max="10248" width="21.85546875" style="192" customWidth="1"/>
    <col min="10249" max="10249" width="19.42578125" style="192" customWidth="1"/>
    <col min="10250" max="10250" width="42" style="192" customWidth="1"/>
    <col min="10251" max="10496" width="10.85546875" style="192"/>
    <col min="10497" max="10497" width="72" style="192" bestFit="1" customWidth="1"/>
    <col min="10498" max="10498" width="78.5703125" style="192" customWidth="1"/>
    <col min="10499" max="10499" width="10.85546875" style="192"/>
    <col min="10500" max="10500" width="31.140625" style="192" customWidth="1"/>
    <col min="10501" max="10501" width="70.140625" style="192" customWidth="1"/>
    <col min="10502" max="10502" width="17.42578125" style="192" customWidth="1"/>
    <col min="10503" max="10504" width="21.85546875" style="192" customWidth="1"/>
    <col min="10505" max="10505" width="19.42578125" style="192" customWidth="1"/>
    <col min="10506" max="10506" width="42" style="192" customWidth="1"/>
    <col min="10507" max="10752" width="10.85546875" style="192"/>
    <col min="10753" max="10753" width="72" style="192" bestFit="1" customWidth="1"/>
    <col min="10754" max="10754" width="78.5703125" style="192" customWidth="1"/>
    <col min="10755" max="10755" width="10.85546875" style="192"/>
    <col min="10756" max="10756" width="31.140625" style="192" customWidth="1"/>
    <col min="10757" max="10757" width="70.140625" style="192" customWidth="1"/>
    <col min="10758" max="10758" width="17.42578125" style="192" customWidth="1"/>
    <col min="10759" max="10760" width="21.85546875" style="192" customWidth="1"/>
    <col min="10761" max="10761" width="19.42578125" style="192" customWidth="1"/>
    <col min="10762" max="10762" width="42" style="192" customWidth="1"/>
    <col min="10763" max="11008" width="10.85546875" style="192"/>
    <col min="11009" max="11009" width="72" style="192" bestFit="1" customWidth="1"/>
    <col min="11010" max="11010" width="78.5703125" style="192" customWidth="1"/>
    <col min="11011" max="11011" width="10.85546875" style="192"/>
    <col min="11012" max="11012" width="31.140625" style="192" customWidth="1"/>
    <col min="11013" max="11013" width="70.140625" style="192" customWidth="1"/>
    <col min="11014" max="11014" width="17.42578125" style="192" customWidth="1"/>
    <col min="11015" max="11016" width="21.85546875" style="192" customWidth="1"/>
    <col min="11017" max="11017" width="19.42578125" style="192" customWidth="1"/>
    <col min="11018" max="11018" width="42" style="192" customWidth="1"/>
    <col min="11019" max="11264" width="10.85546875" style="192"/>
    <col min="11265" max="11265" width="72" style="192" bestFit="1" customWidth="1"/>
    <col min="11266" max="11266" width="78.5703125" style="192" customWidth="1"/>
    <col min="11267" max="11267" width="10.85546875" style="192"/>
    <col min="11268" max="11268" width="31.140625" style="192" customWidth="1"/>
    <col min="11269" max="11269" width="70.140625" style="192" customWidth="1"/>
    <col min="11270" max="11270" width="17.42578125" style="192" customWidth="1"/>
    <col min="11271" max="11272" width="21.85546875" style="192" customWidth="1"/>
    <col min="11273" max="11273" width="19.42578125" style="192" customWidth="1"/>
    <col min="11274" max="11274" width="42" style="192" customWidth="1"/>
    <col min="11275" max="11520" width="10.85546875" style="192"/>
    <col min="11521" max="11521" width="72" style="192" bestFit="1" customWidth="1"/>
    <col min="11522" max="11522" width="78.5703125" style="192" customWidth="1"/>
    <col min="11523" max="11523" width="10.85546875" style="192"/>
    <col min="11524" max="11524" width="31.140625" style="192" customWidth="1"/>
    <col min="11525" max="11525" width="70.140625" style="192" customWidth="1"/>
    <col min="11526" max="11526" width="17.42578125" style="192" customWidth="1"/>
    <col min="11527" max="11528" width="21.85546875" style="192" customWidth="1"/>
    <col min="11529" max="11529" width="19.42578125" style="192" customWidth="1"/>
    <col min="11530" max="11530" width="42" style="192" customWidth="1"/>
    <col min="11531" max="11776" width="10.85546875" style="192"/>
    <col min="11777" max="11777" width="72" style="192" bestFit="1" customWidth="1"/>
    <col min="11778" max="11778" width="78.5703125" style="192" customWidth="1"/>
    <col min="11779" max="11779" width="10.85546875" style="192"/>
    <col min="11780" max="11780" width="31.140625" style="192" customWidth="1"/>
    <col min="11781" max="11781" width="70.140625" style="192" customWidth="1"/>
    <col min="11782" max="11782" width="17.42578125" style="192" customWidth="1"/>
    <col min="11783" max="11784" width="21.85546875" style="192" customWidth="1"/>
    <col min="11785" max="11785" width="19.42578125" style="192" customWidth="1"/>
    <col min="11786" max="11786" width="42" style="192" customWidth="1"/>
    <col min="11787" max="12032" width="10.85546875" style="192"/>
    <col min="12033" max="12033" width="72" style="192" bestFit="1" customWidth="1"/>
    <col min="12034" max="12034" width="78.5703125" style="192" customWidth="1"/>
    <col min="12035" max="12035" width="10.85546875" style="192"/>
    <col min="12036" max="12036" width="31.140625" style="192" customWidth="1"/>
    <col min="12037" max="12037" width="70.140625" style="192" customWidth="1"/>
    <col min="12038" max="12038" width="17.42578125" style="192" customWidth="1"/>
    <col min="12039" max="12040" width="21.85546875" style="192" customWidth="1"/>
    <col min="12041" max="12041" width="19.42578125" style="192" customWidth="1"/>
    <col min="12042" max="12042" width="42" style="192" customWidth="1"/>
    <col min="12043" max="12288" width="10.85546875" style="192"/>
    <col min="12289" max="12289" width="72" style="192" bestFit="1" customWidth="1"/>
    <col min="12290" max="12290" width="78.5703125" style="192" customWidth="1"/>
    <col min="12291" max="12291" width="10.85546875" style="192"/>
    <col min="12292" max="12292" width="31.140625" style="192" customWidth="1"/>
    <col min="12293" max="12293" width="70.140625" style="192" customWidth="1"/>
    <col min="12294" max="12294" width="17.42578125" style="192" customWidth="1"/>
    <col min="12295" max="12296" width="21.85546875" style="192" customWidth="1"/>
    <col min="12297" max="12297" width="19.42578125" style="192" customWidth="1"/>
    <col min="12298" max="12298" width="42" style="192" customWidth="1"/>
    <col min="12299" max="12544" width="10.85546875" style="192"/>
    <col min="12545" max="12545" width="72" style="192" bestFit="1" customWidth="1"/>
    <col min="12546" max="12546" width="78.5703125" style="192" customWidth="1"/>
    <col min="12547" max="12547" width="10.85546875" style="192"/>
    <col min="12548" max="12548" width="31.140625" style="192" customWidth="1"/>
    <col min="12549" max="12549" width="70.140625" style="192" customWidth="1"/>
    <col min="12550" max="12550" width="17.42578125" style="192" customWidth="1"/>
    <col min="12551" max="12552" width="21.85546875" style="192" customWidth="1"/>
    <col min="12553" max="12553" width="19.42578125" style="192" customWidth="1"/>
    <col min="12554" max="12554" width="42" style="192" customWidth="1"/>
    <col min="12555" max="12800" width="10.85546875" style="192"/>
    <col min="12801" max="12801" width="72" style="192" bestFit="1" customWidth="1"/>
    <col min="12802" max="12802" width="78.5703125" style="192" customWidth="1"/>
    <col min="12803" max="12803" width="10.85546875" style="192"/>
    <col min="12804" max="12804" width="31.140625" style="192" customWidth="1"/>
    <col min="12805" max="12805" width="70.140625" style="192" customWidth="1"/>
    <col min="12806" max="12806" width="17.42578125" style="192" customWidth="1"/>
    <col min="12807" max="12808" width="21.85546875" style="192" customWidth="1"/>
    <col min="12809" max="12809" width="19.42578125" style="192" customWidth="1"/>
    <col min="12810" max="12810" width="42" style="192" customWidth="1"/>
    <col min="12811" max="13056" width="10.85546875" style="192"/>
    <col min="13057" max="13057" width="72" style="192" bestFit="1" customWidth="1"/>
    <col min="13058" max="13058" width="78.5703125" style="192" customWidth="1"/>
    <col min="13059" max="13059" width="10.85546875" style="192"/>
    <col min="13060" max="13060" width="31.140625" style="192" customWidth="1"/>
    <col min="13061" max="13061" width="70.140625" style="192" customWidth="1"/>
    <col min="13062" max="13062" width="17.42578125" style="192" customWidth="1"/>
    <col min="13063" max="13064" width="21.85546875" style="192" customWidth="1"/>
    <col min="13065" max="13065" width="19.42578125" style="192" customWidth="1"/>
    <col min="13066" max="13066" width="42" style="192" customWidth="1"/>
    <col min="13067" max="13312" width="10.85546875" style="192"/>
    <col min="13313" max="13313" width="72" style="192" bestFit="1" customWidth="1"/>
    <col min="13314" max="13314" width="78.5703125" style="192" customWidth="1"/>
    <col min="13315" max="13315" width="10.85546875" style="192"/>
    <col min="13316" max="13316" width="31.140625" style="192" customWidth="1"/>
    <col min="13317" max="13317" width="70.140625" style="192" customWidth="1"/>
    <col min="13318" max="13318" width="17.42578125" style="192" customWidth="1"/>
    <col min="13319" max="13320" width="21.85546875" style="192" customWidth="1"/>
    <col min="13321" max="13321" width="19.42578125" style="192" customWidth="1"/>
    <col min="13322" max="13322" width="42" style="192" customWidth="1"/>
    <col min="13323" max="13568" width="10.85546875" style="192"/>
    <col min="13569" max="13569" width="72" style="192" bestFit="1" customWidth="1"/>
    <col min="13570" max="13570" width="78.5703125" style="192" customWidth="1"/>
    <col min="13571" max="13571" width="10.85546875" style="192"/>
    <col min="13572" max="13572" width="31.140625" style="192" customWidth="1"/>
    <col min="13573" max="13573" width="70.140625" style="192" customWidth="1"/>
    <col min="13574" max="13574" width="17.42578125" style="192" customWidth="1"/>
    <col min="13575" max="13576" width="21.85546875" style="192" customWidth="1"/>
    <col min="13577" max="13577" width="19.42578125" style="192" customWidth="1"/>
    <col min="13578" max="13578" width="42" style="192" customWidth="1"/>
    <col min="13579" max="13824" width="10.85546875" style="192"/>
    <col min="13825" max="13825" width="72" style="192" bestFit="1" customWidth="1"/>
    <col min="13826" max="13826" width="78.5703125" style="192" customWidth="1"/>
    <col min="13827" max="13827" width="10.85546875" style="192"/>
    <col min="13828" max="13828" width="31.140625" style="192" customWidth="1"/>
    <col min="13829" max="13829" width="70.140625" style="192" customWidth="1"/>
    <col min="13830" max="13830" width="17.42578125" style="192" customWidth="1"/>
    <col min="13831" max="13832" width="21.85546875" style="192" customWidth="1"/>
    <col min="13833" max="13833" width="19.42578125" style="192" customWidth="1"/>
    <col min="13834" max="13834" width="42" style="192" customWidth="1"/>
    <col min="13835" max="14080" width="10.85546875" style="192"/>
    <col min="14081" max="14081" width="72" style="192" bestFit="1" customWidth="1"/>
    <col min="14082" max="14082" width="78.5703125" style="192" customWidth="1"/>
    <col min="14083" max="14083" width="10.85546875" style="192"/>
    <col min="14084" max="14084" width="31.140625" style="192" customWidth="1"/>
    <col min="14085" max="14085" width="70.140625" style="192" customWidth="1"/>
    <col min="14086" max="14086" width="17.42578125" style="192" customWidth="1"/>
    <col min="14087" max="14088" width="21.85546875" style="192" customWidth="1"/>
    <col min="14089" max="14089" width="19.42578125" style="192" customWidth="1"/>
    <col min="14090" max="14090" width="42" style="192" customWidth="1"/>
    <col min="14091" max="14336" width="10.85546875" style="192"/>
    <col min="14337" max="14337" width="72" style="192" bestFit="1" customWidth="1"/>
    <col min="14338" max="14338" width="78.5703125" style="192" customWidth="1"/>
    <col min="14339" max="14339" width="10.85546875" style="192"/>
    <col min="14340" max="14340" width="31.140625" style="192" customWidth="1"/>
    <col min="14341" max="14341" width="70.140625" style="192" customWidth="1"/>
    <col min="14342" max="14342" width="17.42578125" style="192" customWidth="1"/>
    <col min="14343" max="14344" width="21.85546875" style="192" customWidth="1"/>
    <col min="14345" max="14345" width="19.42578125" style="192" customWidth="1"/>
    <col min="14346" max="14346" width="42" style="192" customWidth="1"/>
    <col min="14347" max="14592" width="10.85546875" style="192"/>
    <col min="14593" max="14593" width="72" style="192" bestFit="1" customWidth="1"/>
    <col min="14594" max="14594" width="78.5703125" style="192" customWidth="1"/>
    <col min="14595" max="14595" width="10.85546875" style="192"/>
    <col min="14596" max="14596" width="31.140625" style="192" customWidth="1"/>
    <col min="14597" max="14597" width="70.140625" style="192" customWidth="1"/>
    <col min="14598" max="14598" width="17.42578125" style="192" customWidth="1"/>
    <col min="14599" max="14600" width="21.85546875" style="192" customWidth="1"/>
    <col min="14601" max="14601" width="19.42578125" style="192" customWidth="1"/>
    <col min="14602" max="14602" width="42" style="192" customWidth="1"/>
    <col min="14603" max="14848" width="10.85546875" style="192"/>
    <col min="14849" max="14849" width="72" style="192" bestFit="1" customWidth="1"/>
    <col min="14850" max="14850" width="78.5703125" style="192" customWidth="1"/>
    <col min="14851" max="14851" width="10.85546875" style="192"/>
    <col min="14852" max="14852" width="31.140625" style="192" customWidth="1"/>
    <col min="14853" max="14853" width="70.140625" style="192" customWidth="1"/>
    <col min="14854" max="14854" width="17.42578125" style="192" customWidth="1"/>
    <col min="14855" max="14856" width="21.85546875" style="192" customWidth="1"/>
    <col min="14857" max="14857" width="19.42578125" style="192" customWidth="1"/>
    <col min="14858" max="14858" width="42" style="192" customWidth="1"/>
    <col min="14859" max="15104" width="10.85546875" style="192"/>
    <col min="15105" max="15105" width="72" style="192" bestFit="1" customWidth="1"/>
    <col min="15106" max="15106" width="78.5703125" style="192" customWidth="1"/>
    <col min="15107" max="15107" width="10.85546875" style="192"/>
    <col min="15108" max="15108" width="31.140625" style="192" customWidth="1"/>
    <col min="15109" max="15109" width="70.140625" style="192" customWidth="1"/>
    <col min="15110" max="15110" width="17.42578125" style="192" customWidth="1"/>
    <col min="15111" max="15112" width="21.85546875" style="192" customWidth="1"/>
    <col min="15113" max="15113" width="19.42578125" style="192" customWidth="1"/>
    <col min="15114" max="15114" width="42" style="192" customWidth="1"/>
    <col min="15115" max="15360" width="10.85546875" style="192"/>
    <col min="15361" max="15361" width="72" style="192" bestFit="1" customWidth="1"/>
    <col min="15362" max="15362" width="78.5703125" style="192" customWidth="1"/>
    <col min="15363" max="15363" width="10.85546875" style="192"/>
    <col min="15364" max="15364" width="31.140625" style="192" customWidth="1"/>
    <col min="15365" max="15365" width="70.140625" style="192" customWidth="1"/>
    <col min="15366" max="15366" width="17.42578125" style="192" customWidth="1"/>
    <col min="15367" max="15368" width="21.85546875" style="192" customWidth="1"/>
    <col min="15369" max="15369" width="19.42578125" style="192" customWidth="1"/>
    <col min="15370" max="15370" width="42" style="192" customWidth="1"/>
    <col min="15371" max="15616" width="10.85546875" style="192"/>
    <col min="15617" max="15617" width="72" style="192" bestFit="1" customWidth="1"/>
    <col min="15618" max="15618" width="78.5703125" style="192" customWidth="1"/>
    <col min="15619" max="15619" width="10.85546875" style="192"/>
    <col min="15620" max="15620" width="31.140625" style="192" customWidth="1"/>
    <col min="15621" max="15621" width="70.140625" style="192" customWidth="1"/>
    <col min="15622" max="15622" width="17.42578125" style="192" customWidth="1"/>
    <col min="15623" max="15624" width="21.85546875" style="192" customWidth="1"/>
    <col min="15625" max="15625" width="19.42578125" style="192" customWidth="1"/>
    <col min="15626" max="15626" width="42" style="192" customWidth="1"/>
    <col min="15627" max="15872" width="10.85546875" style="192"/>
    <col min="15873" max="15873" width="72" style="192" bestFit="1" customWidth="1"/>
    <col min="15874" max="15874" width="78.5703125" style="192" customWidth="1"/>
    <col min="15875" max="15875" width="10.85546875" style="192"/>
    <col min="15876" max="15876" width="31.140625" style="192" customWidth="1"/>
    <col min="15877" max="15877" width="70.140625" style="192" customWidth="1"/>
    <col min="15878" max="15878" width="17.42578125" style="192" customWidth="1"/>
    <col min="15879" max="15880" width="21.85546875" style="192" customWidth="1"/>
    <col min="15881" max="15881" width="19.42578125" style="192" customWidth="1"/>
    <col min="15882" max="15882" width="42" style="192" customWidth="1"/>
    <col min="15883" max="16128" width="10.85546875" style="192"/>
    <col min="16129" max="16129" width="72" style="192" bestFit="1" customWidth="1"/>
    <col min="16130" max="16130" width="78.5703125" style="192" customWidth="1"/>
    <col min="16131" max="16131" width="10.85546875" style="192"/>
    <col min="16132" max="16132" width="31.140625" style="192" customWidth="1"/>
    <col min="16133" max="16133" width="70.140625" style="192" customWidth="1"/>
    <col min="16134" max="16134" width="17.42578125" style="192" customWidth="1"/>
    <col min="16135" max="16136" width="21.85546875" style="192" customWidth="1"/>
    <col min="16137" max="16137" width="19.42578125" style="192" customWidth="1"/>
    <col min="16138" max="16138" width="42" style="192" customWidth="1"/>
    <col min="16139" max="16384" width="10.85546875" style="192"/>
  </cols>
  <sheetData>
    <row r="1" spans="1:2" ht="25.5" customHeight="1" x14ac:dyDescent="0.25">
      <c r="A1" s="340" t="s">
        <v>0</v>
      </c>
      <c r="B1" s="341"/>
    </row>
    <row r="2" spans="1:2" ht="25.5" customHeight="1" x14ac:dyDescent="0.25">
      <c r="A2" s="342" t="s">
        <v>1</v>
      </c>
      <c r="B2" s="343"/>
    </row>
    <row r="3" spans="1:2" ht="15" x14ac:dyDescent="0.25">
      <c r="A3" s="215" t="s">
        <v>2</v>
      </c>
      <c r="B3" s="216" t="s">
        <v>3</v>
      </c>
    </row>
    <row r="4" spans="1:2" ht="40.5" customHeight="1" x14ac:dyDescent="0.25">
      <c r="A4" s="196" t="s">
        <v>4</v>
      </c>
      <c r="B4" s="197" t="s">
        <v>5</v>
      </c>
    </row>
    <row r="5" spans="1:2" ht="28.5" x14ac:dyDescent="0.25">
      <c r="A5" s="196" t="s">
        <v>6</v>
      </c>
      <c r="B5" s="198" t="s">
        <v>7</v>
      </c>
    </row>
    <row r="6" spans="1:2" ht="124.5" customHeight="1" x14ac:dyDescent="0.25">
      <c r="A6" s="196" t="s">
        <v>8</v>
      </c>
      <c r="B6" s="193" t="s">
        <v>9</v>
      </c>
    </row>
    <row r="7" spans="1:2" ht="26.45" customHeight="1" x14ac:dyDescent="0.25">
      <c r="A7" s="344" t="s">
        <v>10</v>
      </c>
      <c r="B7" s="345"/>
    </row>
    <row r="8" spans="1:2" ht="42.75" x14ac:dyDescent="0.25">
      <c r="A8" s="196" t="s">
        <v>11</v>
      </c>
      <c r="B8" s="198" t="s">
        <v>12</v>
      </c>
    </row>
    <row r="9" spans="1:2" ht="28.5" x14ac:dyDescent="0.25">
      <c r="A9" s="196" t="s">
        <v>13</v>
      </c>
      <c r="B9" s="198" t="s">
        <v>14</v>
      </c>
    </row>
    <row r="10" spans="1:2" ht="42.75" x14ac:dyDescent="0.25">
      <c r="A10" s="196" t="s">
        <v>15</v>
      </c>
      <c r="B10" s="198" t="s">
        <v>16</v>
      </c>
    </row>
    <row r="11" spans="1:2" ht="40.5" customHeight="1" x14ac:dyDescent="0.25">
      <c r="A11" s="196" t="s">
        <v>17</v>
      </c>
      <c r="B11" s="197" t="s">
        <v>18</v>
      </c>
    </row>
    <row r="12" spans="1:2" ht="38.25" customHeight="1" x14ac:dyDescent="0.25">
      <c r="A12" s="196" t="s">
        <v>19</v>
      </c>
      <c r="B12" s="197" t="s">
        <v>20</v>
      </c>
    </row>
    <row r="13" spans="1:2" ht="42.75" x14ac:dyDescent="0.25">
      <c r="A13" s="196" t="s">
        <v>21</v>
      </c>
      <c r="B13" s="199" t="s">
        <v>22</v>
      </c>
    </row>
    <row r="14" spans="1:2" ht="23.45" customHeight="1" x14ac:dyDescent="0.25">
      <c r="A14" s="200" t="s">
        <v>23</v>
      </c>
      <c r="B14" s="201"/>
    </row>
    <row r="15" spans="1:2" ht="42.75" x14ac:dyDescent="0.25">
      <c r="A15" s="196" t="s">
        <v>24</v>
      </c>
      <c r="B15" s="202" t="s">
        <v>25</v>
      </c>
    </row>
    <row r="16" spans="1:2" ht="42.75" x14ac:dyDescent="0.25">
      <c r="A16" s="196" t="s">
        <v>26</v>
      </c>
      <c r="B16" s="202" t="s">
        <v>27</v>
      </c>
    </row>
    <row r="17" spans="1:3" ht="42.75" x14ac:dyDescent="0.25">
      <c r="A17" s="196" t="s">
        <v>28</v>
      </c>
      <c r="B17" s="202" t="s">
        <v>29</v>
      </c>
    </row>
    <row r="18" spans="1:3" ht="8.25" customHeight="1" x14ac:dyDescent="0.25">
      <c r="A18" s="200"/>
      <c r="B18" s="203"/>
    </row>
    <row r="19" spans="1:3" ht="28.5" x14ac:dyDescent="0.25">
      <c r="A19" s="196" t="s">
        <v>30</v>
      </c>
      <c r="B19" s="202" t="s">
        <v>31</v>
      </c>
    </row>
    <row r="20" spans="1:3" ht="28.5" x14ac:dyDescent="0.25">
      <c r="A20" s="196" t="s">
        <v>32</v>
      </c>
      <c r="B20" s="202" t="s">
        <v>33</v>
      </c>
    </row>
    <row r="21" spans="1:3" ht="42.75" x14ac:dyDescent="0.25">
      <c r="A21" s="196" t="s">
        <v>34</v>
      </c>
      <c r="B21" s="202" t="s">
        <v>35</v>
      </c>
    </row>
    <row r="22" spans="1:3" ht="20.25" customHeight="1" x14ac:dyDescent="0.25">
      <c r="A22" s="348" t="s">
        <v>271</v>
      </c>
      <c r="B22" s="349"/>
    </row>
    <row r="23" spans="1:3" ht="42.75" x14ac:dyDescent="0.25">
      <c r="A23" s="196" t="s">
        <v>36</v>
      </c>
      <c r="B23" s="202" t="s">
        <v>37</v>
      </c>
    </row>
    <row r="24" spans="1:3" ht="54" customHeight="1" x14ac:dyDescent="0.25">
      <c r="A24" s="196" t="s">
        <v>38</v>
      </c>
      <c r="B24" s="202" t="s">
        <v>39</v>
      </c>
    </row>
    <row r="25" spans="1:3" ht="144" customHeight="1" x14ac:dyDescent="0.25">
      <c r="A25" s="196" t="s">
        <v>40</v>
      </c>
      <c r="B25" s="204" t="s">
        <v>41</v>
      </c>
    </row>
    <row r="26" spans="1:3" ht="57" x14ac:dyDescent="0.25">
      <c r="A26" s="196" t="s">
        <v>42</v>
      </c>
      <c r="B26" s="202" t="s">
        <v>43</v>
      </c>
    </row>
    <row r="27" spans="1:3" ht="57" x14ac:dyDescent="0.25">
      <c r="A27" s="196" t="s">
        <v>44</v>
      </c>
      <c r="B27" s="202" t="s">
        <v>45</v>
      </c>
    </row>
    <row r="28" spans="1:3" ht="28.5" x14ac:dyDescent="0.25">
      <c r="A28" s="196" t="s">
        <v>46</v>
      </c>
      <c r="B28" s="202" t="s">
        <v>47</v>
      </c>
    </row>
    <row r="29" spans="1:3" ht="57" x14ac:dyDescent="0.25">
      <c r="A29" s="196" t="s">
        <v>48</v>
      </c>
      <c r="B29" s="202" t="s">
        <v>49</v>
      </c>
      <c r="C29" s="194"/>
    </row>
    <row r="30" spans="1:3" ht="90" customHeight="1" x14ac:dyDescent="0.25">
      <c r="A30" s="205" t="s">
        <v>50</v>
      </c>
      <c r="B30" s="202" t="s">
        <v>51</v>
      </c>
    </row>
    <row r="31" spans="1:3" ht="81.599999999999994" customHeight="1" x14ac:dyDescent="0.25">
      <c r="A31" s="205" t="s">
        <v>52</v>
      </c>
      <c r="B31" s="202" t="s">
        <v>53</v>
      </c>
    </row>
    <row r="32" spans="1:3" ht="54" customHeight="1" x14ac:dyDescent="0.25">
      <c r="A32" s="205" t="s">
        <v>54</v>
      </c>
      <c r="B32" s="202" t="s">
        <v>55</v>
      </c>
    </row>
    <row r="33" spans="1:3" ht="28.5" customHeight="1" x14ac:dyDescent="0.25">
      <c r="A33" s="350" t="s">
        <v>56</v>
      </c>
      <c r="B33" s="351"/>
    </row>
    <row r="34" spans="1:3" ht="71.25" x14ac:dyDescent="0.25">
      <c r="A34" s="205" t="s">
        <v>57</v>
      </c>
      <c r="B34" s="202" t="s">
        <v>58</v>
      </c>
    </row>
    <row r="35" spans="1:3" ht="57" x14ac:dyDescent="0.25">
      <c r="A35" s="205" t="s">
        <v>59</v>
      </c>
      <c r="B35" s="202" t="s">
        <v>60</v>
      </c>
    </row>
    <row r="36" spans="1:3" ht="36" customHeight="1" x14ac:dyDescent="0.25">
      <c r="A36" s="205" t="s">
        <v>61</v>
      </c>
      <c r="B36" s="202" t="s">
        <v>62</v>
      </c>
      <c r="C36" s="195"/>
    </row>
    <row r="37" spans="1:3" ht="28.5" x14ac:dyDescent="0.25">
      <c r="A37" s="205" t="s">
        <v>63</v>
      </c>
      <c r="B37" s="202" t="s">
        <v>64</v>
      </c>
    </row>
    <row r="38" spans="1:3" ht="71.25" x14ac:dyDescent="0.25">
      <c r="A38" s="205" t="s">
        <v>65</v>
      </c>
      <c r="B38" s="202" t="s">
        <v>66</v>
      </c>
    </row>
    <row r="39" spans="1:3" ht="28.5" x14ac:dyDescent="0.25">
      <c r="A39" s="196" t="s">
        <v>67</v>
      </c>
      <c r="B39" s="202" t="s">
        <v>68</v>
      </c>
    </row>
    <row r="40" spans="1:3" ht="25.5" customHeight="1" x14ac:dyDescent="0.25">
      <c r="A40" s="344" t="s">
        <v>69</v>
      </c>
      <c r="B40" s="345"/>
    </row>
    <row r="41" spans="1:3" ht="24" customHeight="1" x14ac:dyDescent="0.25">
      <c r="A41" s="200" t="s">
        <v>2</v>
      </c>
      <c r="B41" s="217" t="s">
        <v>3</v>
      </c>
    </row>
    <row r="42" spans="1:3" ht="28.5" x14ac:dyDescent="0.25">
      <c r="A42" s="196" t="s">
        <v>21</v>
      </c>
      <c r="B42" s="206" t="s">
        <v>70</v>
      </c>
    </row>
    <row r="43" spans="1:3" ht="42.75" x14ac:dyDescent="0.25">
      <c r="A43" s="196" t="s">
        <v>71</v>
      </c>
      <c r="B43" s="206" t="s">
        <v>72</v>
      </c>
    </row>
    <row r="44" spans="1:3" ht="42.75" x14ac:dyDescent="0.25">
      <c r="A44" s="196" t="s">
        <v>73</v>
      </c>
      <c r="B44" s="206" t="s">
        <v>74</v>
      </c>
    </row>
    <row r="45" spans="1:3" ht="42.75" x14ac:dyDescent="0.25">
      <c r="A45" s="196" t="s">
        <v>75</v>
      </c>
      <c r="B45" s="206" t="s">
        <v>76</v>
      </c>
    </row>
    <row r="46" spans="1:3" ht="42.75" x14ac:dyDescent="0.25">
      <c r="A46" s="196" t="s">
        <v>77</v>
      </c>
      <c r="B46" s="206" t="s">
        <v>78</v>
      </c>
    </row>
    <row r="47" spans="1:3" ht="28.5" x14ac:dyDescent="0.25">
      <c r="A47" s="196" t="s">
        <v>79</v>
      </c>
      <c r="B47" s="206" t="s">
        <v>80</v>
      </c>
    </row>
    <row r="48" spans="1:3" ht="152.25" customHeight="1" x14ac:dyDescent="0.25">
      <c r="A48" s="196" t="s">
        <v>81</v>
      </c>
      <c r="B48" s="207" t="s">
        <v>82</v>
      </c>
    </row>
    <row r="49" spans="1:2" ht="22.9" customHeight="1" x14ac:dyDescent="0.25">
      <c r="A49" s="348" t="s">
        <v>83</v>
      </c>
      <c r="B49" s="349"/>
    </row>
    <row r="50" spans="1:2" ht="71.25" x14ac:dyDescent="0.25">
      <c r="A50" s="196" t="s">
        <v>84</v>
      </c>
      <c r="B50" s="202" t="s">
        <v>85</v>
      </c>
    </row>
    <row r="51" spans="1:2" ht="28.5" x14ac:dyDescent="0.25">
      <c r="A51" s="196" t="s">
        <v>86</v>
      </c>
      <c r="B51" s="202" t="s">
        <v>87</v>
      </c>
    </row>
    <row r="52" spans="1:2" ht="57" x14ac:dyDescent="0.25">
      <c r="A52" s="196" t="s">
        <v>88</v>
      </c>
      <c r="B52" s="202" t="s">
        <v>89</v>
      </c>
    </row>
    <row r="53" spans="1:2" ht="99.75" x14ac:dyDescent="0.25">
      <c r="A53" s="196" t="s">
        <v>90</v>
      </c>
      <c r="B53" s="202" t="s">
        <v>91</v>
      </c>
    </row>
    <row r="54" spans="1:2" ht="85.5" x14ac:dyDescent="0.25">
      <c r="A54" s="196" t="s">
        <v>92</v>
      </c>
      <c r="B54" s="202" t="s">
        <v>53</v>
      </c>
    </row>
    <row r="55" spans="1:2" ht="71.25" x14ac:dyDescent="0.25">
      <c r="A55" s="196" t="s">
        <v>93</v>
      </c>
      <c r="B55" s="202" t="s">
        <v>94</v>
      </c>
    </row>
    <row r="56" spans="1:2" ht="28.5" x14ac:dyDescent="0.25">
      <c r="A56" s="196" t="s">
        <v>95</v>
      </c>
      <c r="B56" s="202" t="s">
        <v>96</v>
      </c>
    </row>
    <row r="57" spans="1:2" ht="24" customHeight="1" x14ac:dyDescent="0.25">
      <c r="A57" s="352" t="s">
        <v>97</v>
      </c>
      <c r="B57" s="353"/>
    </row>
    <row r="58" spans="1:2" ht="23.45" customHeight="1" x14ac:dyDescent="0.25">
      <c r="A58" s="348" t="s">
        <v>98</v>
      </c>
      <c r="B58" s="349"/>
    </row>
    <row r="59" spans="1:2" ht="28.5" x14ac:dyDescent="0.25">
      <c r="A59" s="196" t="s">
        <v>99</v>
      </c>
      <c r="B59" s="206" t="s">
        <v>100</v>
      </c>
    </row>
    <row r="60" spans="1:2" ht="28.5" x14ac:dyDescent="0.25">
      <c r="A60" s="196" t="s">
        <v>101</v>
      </c>
      <c r="B60" s="206" t="s">
        <v>102</v>
      </c>
    </row>
    <row r="61" spans="1:2" ht="42.75" x14ac:dyDescent="0.25">
      <c r="A61" s="196" t="s">
        <v>13</v>
      </c>
      <c r="B61" s="206" t="s">
        <v>103</v>
      </c>
    </row>
    <row r="62" spans="1:2" ht="57" x14ac:dyDescent="0.25">
      <c r="A62" s="196" t="s">
        <v>26</v>
      </c>
      <c r="B62" s="202" t="s">
        <v>104</v>
      </c>
    </row>
    <row r="63" spans="1:2" ht="57" x14ac:dyDescent="0.25">
      <c r="A63" s="196" t="s">
        <v>28</v>
      </c>
      <c r="B63" s="202" t="s">
        <v>105</v>
      </c>
    </row>
    <row r="64" spans="1:2" ht="42.75" x14ac:dyDescent="0.25">
      <c r="A64" s="196" t="s">
        <v>106</v>
      </c>
      <c r="B64" s="206" t="s">
        <v>107</v>
      </c>
    </row>
    <row r="65" spans="1:2" ht="25.5" customHeight="1" x14ac:dyDescent="0.25">
      <c r="A65" s="344" t="s">
        <v>108</v>
      </c>
      <c r="B65" s="345"/>
    </row>
    <row r="66" spans="1:2" ht="22.9" customHeight="1" x14ac:dyDescent="0.25">
      <c r="A66" s="346" t="s">
        <v>109</v>
      </c>
      <c r="B66" s="347"/>
    </row>
    <row r="67" spans="1:2" ht="94.15" customHeight="1" x14ac:dyDescent="0.25">
      <c r="A67" s="356" t="s">
        <v>110</v>
      </c>
      <c r="B67" s="357"/>
    </row>
    <row r="68" spans="1:2" ht="39.75" customHeight="1" x14ac:dyDescent="0.25">
      <c r="A68" s="196" t="s">
        <v>111</v>
      </c>
      <c r="B68" s="208" t="s">
        <v>112</v>
      </c>
    </row>
    <row r="69" spans="1:2" ht="42.75" x14ac:dyDescent="0.25">
      <c r="A69" s="196" t="s">
        <v>113</v>
      </c>
      <c r="B69" s="209" t="s">
        <v>114</v>
      </c>
    </row>
    <row r="70" spans="1:2" ht="37.5" customHeight="1" x14ac:dyDescent="0.25">
      <c r="A70" s="205" t="s">
        <v>115</v>
      </c>
      <c r="B70" s="209" t="s">
        <v>116</v>
      </c>
    </row>
    <row r="71" spans="1:2" ht="37.5" customHeight="1" x14ac:dyDescent="0.25">
      <c r="A71" s="196" t="s">
        <v>117</v>
      </c>
      <c r="B71" s="209" t="s">
        <v>118</v>
      </c>
    </row>
    <row r="72" spans="1:2" ht="37.5" customHeight="1" x14ac:dyDescent="0.25">
      <c r="A72" s="205" t="s">
        <v>119</v>
      </c>
      <c r="B72" s="209" t="s">
        <v>120</v>
      </c>
    </row>
    <row r="73" spans="1:2" ht="25.5" customHeight="1" x14ac:dyDescent="0.25">
      <c r="A73" s="344" t="s">
        <v>121</v>
      </c>
      <c r="B73" s="345"/>
    </row>
    <row r="74" spans="1:2" ht="28.5" x14ac:dyDescent="0.25">
      <c r="A74" s="196" t="s">
        <v>122</v>
      </c>
      <c r="B74" s="206" t="s">
        <v>123</v>
      </c>
    </row>
    <row r="75" spans="1:2" ht="28.5" x14ac:dyDescent="0.25">
      <c r="A75" s="196" t="s">
        <v>124</v>
      </c>
      <c r="B75" s="206" t="s">
        <v>125</v>
      </c>
    </row>
    <row r="76" spans="1:2" ht="28.5" x14ac:dyDescent="0.25">
      <c r="A76" s="196" t="s">
        <v>126</v>
      </c>
      <c r="B76" s="206" t="s">
        <v>127</v>
      </c>
    </row>
    <row r="77" spans="1:2" ht="28.5" x14ac:dyDescent="0.25">
      <c r="A77" s="196" t="s">
        <v>128</v>
      </c>
      <c r="B77" s="206" t="s">
        <v>129</v>
      </c>
    </row>
    <row r="78" spans="1:2" ht="28.5" x14ac:dyDescent="0.25">
      <c r="A78" s="196" t="s">
        <v>130</v>
      </c>
      <c r="B78" s="206" t="s">
        <v>131</v>
      </c>
    </row>
    <row r="79" spans="1:2" ht="42.75" x14ac:dyDescent="0.25">
      <c r="A79" s="196" t="s">
        <v>132</v>
      </c>
      <c r="B79" s="206" t="s">
        <v>133</v>
      </c>
    </row>
    <row r="80" spans="1:2" ht="28.5" x14ac:dyDescent="0.25">
      <c r="A80" s="196" t="s">
        <v>134</v>
      </c>
      <c r="B80" s="206" t="s">
        <v>135</v>
      </c>
    </row>
    <row r="81" spans="1:2" ht="15" x14ac:dyDescent="0.25">
      <c r="A81" s="196" t="s">
        <v>136</v>
      </c>
      <c r="B81" s="206" t="s">
        <v>137</v>
      </c>
    </row>
    <row r="82" spans="1:2" ht="42.75" x14ac:dyDescent="0.25">
      <c r="A82" s="213" t="s">
        <v>138</v>
      </c>
      <c r="B82" s="206" t="s">
        <v>139</v>
      </c>
    </row>
    <row r="83" spans="1:2" ht="42.75" x14ac:dyDescent="0.25">
      <c r="A83" s="205" t="s">
        <v>140</v>
      </c>
      <c r="B83" s="206" t="s">
        <v>141</v>
      </c>
    </row>
    <row r="84" spans="1:2" ht="42.75" x14ac:dyDescent="0.25">
      <c r="A84" s="196" t="s">
        <v>142</v>
      </c>
      <c r="B84" s="206" t="s">
        <v>143</v>
      </c>
    </row>
    <row r="85" spans="1:2" ht="28.5" x14ac:dyDescent="0.25">
      <c r="A85" s="196" t="s">
        <v>44</v>
      </c>
      <c r="B85" s="206" t="s">
        <v>144</v>
      </c>
    </row>
    <row r="86" spans="1:2" ht="28.5" x14ac:dyDescent="0.25">
      <c r="A86" s="196" t="s">
        <v>145</v>
      </c>
      <c r="B86" s="206" t="s">
        <v>146</v>
      </c>
    </row>
    <row r="87" spans="1:2" ht="42.75" x14ac:dyDescent="0.25">
      <c r="A87" s="196" t="s">
        <v>147</v>
      </c>
      <c r="B87" s="206" t="s">
        <v>148</v>
      </c>
    </row>
    <row r="88" spans="1:2" ht="18.600000000000001" customHeight="1" x14ac:dyDescent="0.25">
      <c r="A88" s="344" t="s">
        <v>266</v>
      </c>
      <c r="B88" s="345"/>
    </row>
    <row r="89" spans="1:2" ht="28.5" x14ac:dyDescent="0.25">
      <c r="A89" s="214" t="s">
        <v>262</v>
      </c>
      <c r="B89" s="212" t="s">
        <v>267</v>
      </c>
    </row>
    <row r="90" spans="1:2" ht="15" x14ac:dyDescent="0.25">
      <c r="A90" s="214" t="s">
        <v>263</v>
      </c>
      <c r="B90" s="212" t="s">
        <v>268</v>
      </c>
    </row>
    <row r="91" spans="1:2" ht="15" x14ac:dyDescent="0.25">
      <c r="A91" s="214" t="s">
        <v>264</v>
      </c>
      <c r="B91" s="212" t="s">
        <v>269</v>
      </c>
    </row>
    <row r="92" spans="1:2" ht="15" x14ac:dyDescent="0.25">
      <c r="A92" s="214" t="s">
        <v>265</v>
      </c>
      <c r="B92" s="212" t="s">
        <v>270</v>
      </c>
    </row>
    <row r="93" spans="1:2" ht="15" x14ac:dyDescent="0.25">
      <c r="A93" s="354" t="s">
        <v>149</v>
      </c>
      <c r="B93" s="355"/>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O20" zoomScale="70" zoomScaleNormal="70" workbookViewId="0">
      <selection activeCell="X43" sqref="X43"/>
    </sheetView>
  </sheetViews>
  <sheetFormatPr baseColWidth="10" defaultColWidth="10.85546875" defaultRowHeight="14.25" x14ac:dyDescent="0.25"/>
  <cols>
    <col min="1" max="1" width="25.42578125" style="75" customWidth="1"/>
    <col min="2" max="2" width="29.85546875" style="75" customWidth="1"/>
    <col min="3" max="3" width="21.42578125" style="75" customWidth="1"/>
    <col min="4" max="4" width="21.7109375" style="75" customWidth="1"/>
    <col min="5" max="5" width="20.7109375" style="75" bestFit="1" customWidth="1"/>
    <col min="6" max="6" width="21.85546875" style="75" customWidth="1"/>
    <col min="7" max="7" width="20.7109375" style="75" bestFit="1" customWidth="1"/>
    <col min="8" max="8" width="21.42578125" style="75" customWidth="1"/>
    <col min="9" max="9" width="20.7109375" style="75" bestFit="1" customWidth="1"/>
    <col min="10" max="10" width="22.28515625" style="75" customWidth="1"/>
    <col min="11" max="11" width="20.7109375" style="75" bestFit="1" customWidth="1"/>
    <col min="12" max="12" width="23" style="75" customWidth="1"/>
    <col min="13" max="13" width="20.7109375" style="75" bestFit="1" customWidth="1"/>
    <col min="14" max="14" width="22.28515625" style="75" customWidth="1"/>
    <col min="15" max="15" width="20.7109375" style="75" bestFit="1" customWidth="1"/>
    <col min="16" max="17" width="20.42578125" style="75" customWidth="1"/>
    <col min="18" max="18" width="17.28515625" style="75" bestFit="1" customWidth="1"/>
    <col min="19" max="19" width="20.7109375" style="75" bestFit="1" customWidth="1"/>
    <col min="20" max="20" width="21.140625" style="75" customWidth="1"/>
    <col min="21" max="21" width="20.7109375" style="75" bestFit="1" customWidth="1"/>
    <col min="22" max="22" width="19.85546875" style="75" bestFit="1" customWidth="1"/>
    <col min="23" max="23" width="21.85546875" style="75" customWidth="1"/>
    <col min="24" max="24" width="17.28515625" style="75" bestFit="1" customWidth="1"/>
    <col min="25" max="25" width="20.7109375" style="75" bestFit="1" customWidth="1"/>
    <col min="26" max="26" width="20.42578125" style="75" customWidth="1"/>
    <col min="27" max="27" width="17.42578125" style="75" customWidth="1"/>
    <col min="28" max="28" width="24.5703125" style="75" bestFit="1" customWidth="1"/>
    <col min="29" max="29" width="22.85546875" style="75" customWidth="1"/>
    <col min="30" max="30" width="17" style="75" customWidth="1"/>
    <col min="31" max="31" width="19.85546875" style="75" bestFit="1" customWidth="1"/>
    <col min="32" max="32" width="22" style="75" customWidth="1"/>
    <col min="33" max="36" width="20.42578125" style="75" bestFit="1" customWidth="1"/>
    <col min="37" max="16384" width="10.85546875" style="75"/>
  </cols>
  <sheetData>
    <row r="1" spans="1:62" s="1" customFormat="1" ht="20.25" customHeight="1" x14ac:dyDescent="0.25">
      <c r="A1" s="523"/>
      <c r="B1" s="614" t="s">
        <v>280</v>
      </c>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6"/>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x14ac:dyDescent="0.25">
      <c r="A2" s="524"/>
      <c r="B2" s="617"/>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9"/>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x14ac:dyDescent="0.25">
      <c r="A3" s="524"/>
      <c r="B3" s="617"/>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9"/>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x14ac:dyDescent="0.3">
      <c r="A4" s="525"/>
      <c r="B4" s="620"/>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c r="AC4" s="621"/>
      <c r="AD4" s="621"/>
      <c r="AE4" s="621"/>
      <c r="AF4" s="622"/>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ht="15" x14ac:dyDescent="0.25">
      <c r="B5" s="91"/>
      <c r="C5" s="91"/>
      <c r="D5" s="91"/>
      <c r="E5" s="91"/>
      <c r="F5" s="91"/>
      <c r="G5" s="91"/>
      <c r="H5" s="91"/>
      <c r="I5" s="91"/>
      <c r="J5" s="91"/>
      <c r="K5" s="90"/>
      <c r="L5" s="90"/>
      <c r="M5" s="90"/>
      <c r="N5" s="90"/>
      <c r="O5" s="90"/>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5"/>
      <c r="X7" s="4"/>
      <c r="Y7" s="4"/>
      <c r="Z7" s="111"/>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x14ac:dyDescent="0.3">
      <c r="A8" s="504" t="s">
        <v>4</v>
      </c>
      <c r="B8" s="590" t="str">
        <f>PRODUCTO_MGA!B6</f>
        <v>8210 - Consolidación de la Estrategia de Justicia de Género como mecanismo para promover los derechos de las mujeres a una vida libre de violencias en Bogotá D.C.</v>
      </c>
      <c r="C8" s="591"/>
      <c r="D8" s="591"/>
      <c r="E8" s="591"/>
      <c r="F8" s="591"/>
      <c r="G8" s="591"/>
      <c r="H8" s="591"/>
      <c r="I8" s="591"/>
      <c r="J8" s="591"/>
      <c r="K8" s="591"/>
      <c r="L8" s="591"/>
      <c r="M8" s="591"/>
      <c r="N8" s="591"/>
      <c r="O8" s="591"/>
      <c r="P8" s="591"/>
      <c r="Q8" s="591"/>
      <c r="R8" s="591"/>
      <c r="S8" s="591"/>
      <c r="T8" s="591"/>
      <c r="U8" s="591"/>
      <c r="V8" s="591"/>
      <c r="W8" s="591"/>
      <c r="X8" s="591"/>
      <c r="Y8" s="591"/>
      <c r="Z8" s="591"/>
      <c r="AA8" s="596" t="s">
        <v>155</v>
      </c>
      <c r="AB8" s="626">
        <f>PRODUCTO_MGA!K6</f>
        <v>2024110010300</v>
      </c>
      <c r="AC8" s="623" t="s">
        <v>200</v>
      </c>
      <c r="AD8" s="624"/>
      <c r="AE8" s="391" t="s">
        <v>272</v>
      </c>
      <c r="AF8" s="393"/>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x14ac:dyDescent="0.3">
      <c r="A9" s="505"/>
      <c r="B9" s="592"/>
      <c r="C9" s="593"/>
      <c r="D9" s="593"/>
      <c r="E9" s="593"/>
      <c r="F9" s="593"/>
      <c r="G9" s="593"/>
      <c r="H9" s="593"/>
      <c r="I9" s="593"/>
      <c r="J9" s="593"/>
      <c r="K9" s="593"/>
      <c r="L9" s="593"/>
      <c r="M9" s="593"/>
      <c r="N9" s="593"/>
      <c r="O9" s="593"/>
      <c r="P9" s="593"/>
      <c r="Q9" s="593"/>
      <c r="R9" s="593"/>
      <c r="S9" s="593"/>
      <c r="T9" s="593"/>
      <c r="U9" s="593"/>
      <c r="V9" s="593"/>
      <c r="W9" s="593"/>
      <c r="X9" s="593"/>
      <c r="Y9" s="593"/>
      <c r="Z9" s="593"/>
      <c r="AA9" s="597"/>
      <c r="AB9" s="627"/>
      <c r="AC9" s="623" t="s">
        <v>201</v>
      </c>
      <c r="AD9" s="624"/>
      <c r="AE9" s="391" t="s">
        <v>273</v>
      </c>
      <c r="AF9" s="393"/>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x14ac:dyDescent="0.3">
      <c r="A10" s="505"/>
      <c r="B10" s="592"/>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7"/>
      <c r="AB10" s="627"/>
      <c r="AC10" s="623" t="s">
        <v>202</v>
      </c>
      <c r="AD10" s="624"/>
      <c r="AE10" s="599" t="s">
        <v>274</v>
      </c>
      <c r="AF10" s="600"/>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x14ac:dyDescent="0.3">
      <c r="A11" s="506"/>
      <c r="B11" s="594"/>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8"/>
      <c r="AB11" s="628"/>
      <c r="AC11" s="623" t="s">
        <v>153</v>
      </c>
      <c r="AD11" s="624"/>
      <c r="AE11" s="391" t="s">
        <v>277</v>
      </c>
      <c r="AF11" s="393"/>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x14ac:dyDescent="0.25">
      <c r="A12" s="14"/>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5" customFormat="1" ht="16.5" customHeight="1" thickBot="1" x14ac:dyDescent="0.25">
      <c r="C13" s="93"/>
      <c r="D13" s="93"/>
      <c r="E13" s="93"/>
      <c r="F13" s="93"/>
      <c r="G13" s="93"/>
      <c r="H13" s="93"/>
      <c r="I13" s="93"/>
      <c r="J13" s="93"/>
      <c r="K13" s="92"/>
      <c r="L13" s="92"/>
      <c r="M13" s="92"/>
      <c r="N13" s="92"/>
      <c r="O13" s="92"/>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7" customFormat="1" ht="21.75" customHeight="1" thickBot="1" x14ac:dyDescent="0.3">
      <c r="A14" s="418" t="s">
        <v>6</v>
      </c>
      <c r="B14" s="144" t="s">
        <v>156</v>
      </c>
      <c r="C14" s="113"/>
      <c r="D14" s="144" t="s">
        <v>157</v>
      </c>
      <c r="E14" s="114"/>
      <c r="F14" s="144" t="s">
        <v>158</v>
      </c>
      <c r="G14" s="114"/>
      <c r="H14" s="144" t="s">
        <v>159</v>
      </c>
      <c r="I14" s="115" t="s">
        <v>282</v>
      </c>
      <c r="J14" s="94"/>
      <c r="K14" s="417" t="s">
        <v>8</v>
      </c>
      <c r="L14" s="417"/>
      <c r="M14" s="625" t="s">
        <v>160</v>
      </c>
      <c r="N14" s="625"/>
      <c r="O14" s="625"/>
      <c r="P14" s="118"/>
      <c r="Q14" s="153"/>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7" customFormat="1" ht="21.75" customHeight="1" thickBot="1" x14ac:dyDescent="0.3">
      <c r="A15" s="418"/>
      <c r="B15" s="145" t="s">
        <v>161</v>
      </c>
      <c r="C15" s="116"/>
      <c r="D15" s="144" t="s">
        <v>162</v>
      </c>
      <c r="E15" s="117"/>
      <c r="F15" s="144" t="s">
        <v>163</v>
      </c>
      <c r="G15" s="117"/>
      <c r="H15" s="144" t="s">
        <v>164</v>
      </c>
      <c r="I15" s="115"/>
      <c r="J15" s="94"/>
      <c r="K15" s="417"/>
      <c r="L15" s="417"/>
      <c r="M15" s="625" t="s">
        <v>165</v>
      </c>
      <c r="N15" s="625"/>
      <c r="O15" s="625"/>
      <c r="P15" s="118"/>
      <c r="Q15" s="153"/>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7" customFormat="1" ht="21.75" customHeight="1" thickBot="1" x14ac:dyDescent="0.3">
      <c r="A16" s="418"/>
      <c r="B16" s="144" t="s">
        <v>166</v>
      </c>
      <c r="C16" s="113"/>
      <c r="D16" s="144" t="s">
        <v>167</v>
      </c>
      <c r="E16" s="117"/>
      <c r="F16" s="144" t="s">
        <v>168</v>
      </c>
      <c r="G16" s="117"/>
      <c r="H16" s="144" t="s">
        <v>169</v>
      </c>
      <c r="I16" s="115"/>
      <c r="K16" s="417"/>
      <c r="L16" s="417"/>
      <c r="M16" s="625" t="s">
        <v>170</v>
      </c>
      <c r="N16" s="625"/>
      <c r="O16" s="625"/>
      <c r="P16" s="339" t="s">
        <v>282</v>
      </c>
      <c r="Q16" s="153"/>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7" customFormat="1" ht="21.75" customHeight="1" thickBot="1" x14ac:dyDescent="0.3">
      <c r="A17" s="1"/>
      <c r="B17" s="1"/>
      <c r="C17" s="1"/>
      <c r="D17" s="1"/>
      <c r="E17" s="1"/>
      <c r="F17" s="1"/>
      <c r="G17" s="94"/>
      <c r="H17" s="94"/>
      <c r="I17" s="94"/>
      <c r="J17" s="94"/>
      <c r="K17" s="95"/>
      <c r="L17" s="95"/>
      <c r="M17" s="93"/>
      <c r="N17" s="93"/>
      <c r="O17" s="9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3">
      <c r="A18" s="440" t="s">
        <v>224</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2"/>
      <c r="AG18" s="104"/>
      <c r="AH18" s="104"/>
      <c r="AI18" s="104"/>
      <c r="AJ18" s="104"/>
      <c r="AK18" s="104"/>
      <c r="AL18" s="104"/>
      <c r="AM18" s="104"/>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x14ac:dyDescent="0.3">
      <c r="A19" s="438" t="s">
        <v>225</v>
      </c>
      <c r="B19" s="439"/>
      <c r="C19" s="605" t="s">
        <v>438</v>
      </c>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6"/>
      <c r="AG19" s="104"/>
      <c r="AH19" s="104"/>
      <c r="AI19" s="104"/>
      <c r="AJ19" s="104"/>
      <c r="AK19" s="104"/>
      <c r="AL19" s="104"/>
      <c r="AM19" s="104"/>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8" customFormat="1" ht="21.75" customHeight="1" thickBot="1" x14ac:dyDescent="0.3">
      <c r="A20" s="453" t="s">
        <v>226</v>
      </c>
      <c r="B20" s="609" t="s">
        <v>227</v>
      </c>
      <c r="C20" s="499" t="s">
        <v>84</v>
      </c>
      <c r="D20" s="604"/>
      <c r="E20" s="604"/>
      <c r="F20" s="604"/>
      <c r="G20" s="604"/>
      <c r="H20" s="604"/>
      <c r="I20" s="604"/>
      <c r="J20" s="604"/>
      <c r="K20" s="604"/>
      <c r="L20" s="604"/>
      <c r="M20" s="604"/>
      <c r="N20" s="500"/>
      <c r="O20" s="601" t="s">
        <v>86</v>
      </c>
      <c r="P20" s="602"/>
      <c r="Q20" s="602"/>
      <c r="R20" s="602"/>
      <c r="S20" s="602"/>
      <c r="T20" s="602"/>
      <c r="U20" s="602"/>
      <c r="V20" s="602"/>
      <c r="W20" s="602"/>
      <c r="X20" s="602"/>
      <c r="Y20" s="602"/>
      <c r="Z20" s="602"/>
      <c r="AA20" s="602"/>
      <c r="AB20" s="602"/>
      <c r="AC20" s="602"/>
      <c r="AD20" s="602"/>
      <c r="AE20" s="602"/>
      <c r="AF20" s="603"/>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8" customFormat="1" ht="21.75" customHeight="1" thickBot="1" x14ac:dyDescent="0.3">
      <c r="A21" s="460"/>
      <c r="B21" s="609"/>
      <c r="C21" s="499" t="s">
        <v>181</v>
      </c>
      <c r="D21" s="500"/>
      <c r="E21" s="610" t="s">
        <v>183</v>
      </c>
      <c r="F21" s="608"/>
      <c r="G21" s="607" t="s">
        <v>184</v>
      </c>
      <c r="H21" s="608"/>
      <c r="I21" s="607" t="s">
        <v>185</v>
      </c>
      <c r="J21" s="608"/>
      <c r="K21" s="607" t="s">
        <v>186</v>
      </c>
      <c r="L21" s="608"/>
      <c r="M21" s="607" t="s">
        <v>187</v>
      </c>
      <c r="N21" s="608"/>
      <c r="O21" s="601" t="s">
        <v>181</v>
      </c>
      <c r="P21" s="602"/>
      <c r="Q21" s="603"/>
      <c r="R21" s="611" t="s">
        <v>183</v>
      </c>
      <c r="S21" s="612"/>
      <c r="T21" s="613"/>
      <c r="U21" s="611" t="s">
        <v>184</v>
      </c>
      <c r="V21" s="612"/>
      <c r="W21" s="613"/>
      <c r="X21" s="611" t="s">
        <v>185</v>
      </c>
      <c r="Y21" s="612"/>
      <c r="Z21" s="613"/>
      <c r="AA21" s="611" t="s">
        <v>186</v>
      </c>
      <c r="AB21" s="612"/>
      <c r="AC21" s="613"/>
      <c r="AD21" s="611" t="s">
        <v>187</v>
      </c>
      <c r="AE21" s="612"/>
      <c r="AF21" s="613"/>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8" customFormat="1" ht="28.5" customHeight="1" thickBot="1" x14ac:dyDescent="0.3">
      <c r="A22" s="460"/>
      <c r="B22" s="609"/>
      <c r="C22" s="109" t="s">
        <v>228</v>
      </c>
      <c r="D22" s="109" t="s">
        <v>229</v>
      </c>
      <c r="E22" s="107" t="s">
        <v>228</v>
      </c>
      <c r="F22" s="109" t="s">
        <v>229</v>
      </c>
      <c r="G22" s="109" t="s">
        <v>228</v>
      </c>
      <c r="H22" s="109" t="s">
        <v>229</v>
      </c>
      <c r="I22" s="109" t="s">
        <v>228</v>
      </c>
      <c r="J22" s="109" t="s">
        <v>229</v>
      </c>
      <c r="K22" s="109" t="s">
        <v>228</v>
      </c>
      <c r="L22" s="109" t="s">
        <v>229</v>
      </c>
      <c r="M22" s="109" t="s">
        <v>228</v>
      </c>
      <c r="N22" s="109" t="s">
        <v>229</v>
      </c>
      <c r="O22" s="110" t="s">
        <v>228</v>
      </c>
      <c r="P22" s="110" t="s">
        <v>230</v>
      </c>
      <c r="Q22" s="110" t="s">
        <v>28</v>
      </c>
      <c r="R22" s="110" t="s">
        <v>228</v>
      </c>
      <c r="S22" s="110" t="s">
        <v>230</v>
      </c>
      <c r="T22" s="110" t="s">
        <v>28</v>
      </c>
      <c r="U22" s="110" t="s">
        <v>228</v>
      </c>
      <c r="V22" s="110" t="s">
        <v>230</v>
      </c>
      <c r="W22" s="110" t="s">
        <v>28</v>
      </c>
      <c r="X22" s="110" t="s">
        <v>228</v>
      </c>
      <c r="Y22" s="110" t="s">
        <v>230</v>
      </c>
      <c r="Z22" s="110" t="s">
        <v>28</v>
      </c>
      <c r="AA22" s="110" t="s">
        <v>228</v>
      </c>
      <c r="AB22" s="110" t="s">
        <v>230</v>
      </c>
      <c r="AC22" s="110" t="s">
        <v>28</v>
      </c>
      <c r="AD22" s="303" t="s">
        <v>228</v>
      </c>
      <c r="AE22" s="303" t="s">
        <v>230</v>
      </c>
      <c r="AF22" s="303"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8" customFormat="1" ht="15.75" customHeight="1" x14ac:dyDescent="0.25">
      <c r="A23" s="460"/>
      <c r="B23" s="72" t="s">
        <v>231</v>
      </c>
      <c r="C23" s="295">
        <v>16</v>
      </c>
      <c r="D23" s="122"/>
      <c r="E23" s="293">
        <v>33</v>
      </c>
      <c r="F23" s="120"/>
      <c r="G23" s="292">
        <v>39</v>
      </c>
      <c r="H23" s="120"/>
      <c r="I23" s="292">
        <v>39</v>
      </c>
      <c r="J23" s="120"/>
      <c r="K23" s="292">
        <v>39</v>
      </c>
      <c r="L23" s="120"/>
      <c r="M23" s="292">
        <v>39</v>
      </c>
      <c r="N23" s="120"/>
      <c r="O23" s="314">
        <v>15</v>
      </c>
      <c r="P23" s="120"/>
      <c r="Q23" s="120"/>
      <c r="R23" s="314">
        <v>63</v>
      </c>
      <c r="S23" s="120"/>
      <c r="T23" s="120"/>
      <c r="U23" s="292">
        <v>65</v>
      </c>
      <c r="V23" s="120"/>
      <c r="W23" s="120"/>
      <c r="X23" s="331">
        <v>63</v>
      </c>
      <c r="Y23" s="120"/>
      <c r="Z23" s="120"/>
      <c r="AA23" s="70"/>
      <c r="AB23" s="120"/>
      <c r="AC23" s="154"/>
      <c r="AD23" s="121"/>
      <c r="AE23" s="309"/>
      <c r="AF23" s="305"/>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8" customFormat="1" ht="15.75" customHeight="1" x14ac:dyDescent="0.25">
      <c r="A24" s="460"/>
      <c r="B24" s="73" t="s">
        <v>232</v>
      </c>
      <c r="C24" s="295">
        <v>8</v>
      </c>
      <c r="D24" s="122"/>
      <c r="E24" s="293">
        <v>17</v>
      </c>
      <c r="F24" s="120"/>
      <c r="G24" s="292">
        <v>20</v>
      </c>
      <c r="H24" s="120"/>
      <c r="I24" s="292">
        <v>20</v>
      </c>
      <c r="J24" s="120"/>
      <c r="K24" s="292">
        <v>20</v>
      </c>
      <c r="L24" s="120"/>
      <c r="M24" s="292">
        <v>20</v>
      </c>
      <c r="N24" s="120"/>
      <c r="O24" s="314">
        <v>8</v>
      </c>
      <c r="P24" s="120"/>
      <c r="Q24" s="120"/>
      <c r="R24" s="314">
        <v>9</v>
      </c>
      <c r="S24" s="120"/>
      <c r="T24" s="120"/>
      <c r="U24" s="292">
        <v>16</v>
      </c>
      <c r="V24" s="120"/>
      <c r="W24" s="120"/>
      <c r="X24" s="331">
        <v>11</v>
      </c>
      <c r="Y24" s="120"/>
      <c r="Z24" s="120"/>
      <c r="AA24" s="70"/>
      <c r="AB24" s="120"/>
      <c r="AC24" s="154"/>
      <c r="AD24" s="306"/>
      <c r="AE24" s="304"/>
      <c r="AF24" s="307"/>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8" customFormat="1" ht="15.75" customHeight="1" x14ac:dyDescent="0.25">
      <c r="A25" s="460"/>
      <c r="B25" s="73" t="s">
        <v>233</v>
      </c>
      <c r="C25" s="295">
        <v>11</v>
      </c>
      <c r="D25" s="122"/>
      <c r="E25" s="293">
        <v>22</v>
      </c>
      <c r="F25" s="120"/>
      <c r="G25" s="292">
        <v>27</v>
      </c>
      <c r="H25" s="120"/>
      <c r="I25" s="292">
        <v>27</v>
      </c>
      <c r="J25" s="120"/>
      <c r="K25" s="292">
        <v>27</v>
      </c>
      <c r="L25" s="120"/>
      <c r="M25" s="292">
        <v>27</v>
      </c>
      <c r="N25" s="120"/>
      <c r="O25" s="314">
        <v>4</v>
      </c>
      <c r="P25" s="120"/>
      <c r="Q25" s="120"/>
      <c r="R25" s="314">
        <v>2</v>
      </c>
      <c r="S25" s="120"/>
      <c r="T25" s="120"/>
      <c r="U25" s="292">
        <v>10</v>
      </c>
      <c r="V25" s="120"/>
      <c r="W25" s="120"/>
      <c r="X25" s="331">
        <v>13</v>
      </c>
      <c r="Y25" s="120"/>
      <c r="Z25" s="120"/>
      <c r="AA25" s="70"/>
      <c r="AB25" s="120"/>
      <c r="AC25" s="154"/>
      <c r="AD25" s="306"/>
      <c r="AE25" s="304"/>
      <c r="AF25" s="307"/>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8" customFormat="1" ht="15.75" customHeight="1" x14ac:dyDescent="0.25">
      <c r="A26" s="460"/>
      <c r="B26" s="73" t="s">
        <v>234</v>
      </c>
      <c r="C26" s="295">
        <v>43</v>
      </c>
      <c r="D26" s="122"/>
      <c r="E26" s="293">
        <v>84</v>
      </c>
      <c r="F26" s="120"/>
      <c r="G26" s="292">
        <v>101</v>
      </c>
      <c r="H26" s="120"/>
      <c r="I26" s="292">
        <v>101</v>
      </c>
      <c r="J26" s="120"/>
      <c r="K26" s="292">
        <v>101</v>
      </c>
      <c r="L26" s="120"/>
      <c r="M26" s="292">
        <v>101</v>
      </c>
      <c r="N26" s="120"/>
      <c r="O26" s="314">
        <v>17</v>
      </c>
      <c r="P26" s="120"/>
      <c r="Q26" s="120"/>
      <c r="R26" s="314">
        <v>88</v>
      </c>
      <c r="S26" s="120"/>
      <c r="T26" s="120"/>
      <c r="U26" s="292">
        <v>97</v>
      </c>
      <c r="V26" s="120"/>
      <c r="W26" s="120"/>
      <c r="X26" s="331">
        <v>145</v>
      </c>
      <c r="Y26" s="120"/>
      <c r="Z26" s="120"/>
      <c r="AA26" s="70"/>
      <c r="AB26" s="120"/>
      <c r="AC26" s="154"/>
      <c r="AD26" s="306"/>
      <c r="AE26" s="304"/>
      <c r="AF26" s="307"/>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8" customFormat="1" ht="15.75" customHeight="1" x14ac:dyDescent="0.25">
      <c r="A27" s="460"/>
      <c r="B27" s="73" t="s">
        <v>235</v>
      </c>
      <c r="C27" s="295">
        <v>28</v>
      </c>
      <c r="D27" s="122"/>
      <c r="E27" s="293">
        <v>56</v>
      </c>
      <c r="F27" s="120"/>
      <c r="G27" s="292">
        <v>67</v>
      </c>
      <c r="H27" s="120"/>
      <c r="I27" s="292">
        <v>67</v>
      </c>
      <c r="J27" s="120"/>
      <c r="K27" s="292">
        <v>67</v>
      </c>
      <c r="L27" s="120"/>
      <c r="M27" s="292">
        <v>67</v>
      </c>
      <c r="N27" s="120"/>
      <c r="O27" s="314">
        <v>51</v>
      </c>
      <c r="P27" s="120"/>
      <c r="Q27" s="120"/>
      <c r="R27" s="314">
        <v>82</v>
      </c>
      <c r="S27" s="120"/>
      <c r="T27" s="120"/>
      <c r="U27" s="292">
        <v>75</v>
      </c>
      <c r="V27" s="120"/>
      <c r="W27" s="120"/>
      <c r="X27" s="331">
        <v>85</v>
      </c>
      <c r="Y27" s="120"/>
      <c r="Z27" s="120"/>
      <c r="AA27" s="70"/>
      <c r="AB27" s="120"/>
      <c r="AC27" s="154"/>
      <c r="AD27" s="306"/>
      <c r="AE27" s="304"/>
      <c r="AF27" s="307"/>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8" customFormat="1" ht="15.75" customHeight="1" x14ac:dyDescent="0.25">
      <c r="A28" s="460"/>
      <c r="B28" s="73" t="s">
        <v>236</v>
      </c>
      <c r="C28" s="295">
        <v>12</v>
      </c>
      <c r="D28" s="122"/>
      <c r="E28" s="293">
        <v>24</v>
      </c>
      <c r="F28" s="120"/>
      <c r="G28" s="292">
        <v>28</v>
      </c>
      <c r="H28" s="120"/>
      <c r="I28" s="292">
        <v>28</v>
      </c>
      <c r="J28" s="120"/>
      <c r="K28" s="292">
        <v>28</v>
      </c>
      <c r="L28" s="120"/>
      <c r="M28" s="292">
        <v>28</v>
      </c>
      <c r="N28" s="120"/>
      <c r="O28" s="314">
        <v>8</v>
      </c>
      <c r="P28" s="120"/>
      <c r="Q28" s="120"/>
      <c r="R28" s="314">
        <v>11</v>
      </c>
      <c r="S28" s="120"/>
      <c r="T28" s="120"/>
      <c r="U28" s="292">
        <v>21</v>
      </c>
      <c r="V28" s="120"/>
      <c r="W28" s="120"/>
      <c r="X28" s="331">
        <v>19</v>
      </c>
      <c r="Y28" s="120"/>
      <c r="Z28" s="120"/>
      <c r="AA28" s="70"/>
      <c r="AB28" s="120"/>
      <c r="AC28" s="154"/>
      <c r="AD28" s="306"/>
      <c r="AE28" s="304"/>
      <c r="AF28" s="307"/>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8" customFormat="1" ht="15.75" customHeight="1" x14ac:dyDescent="0.25">
      <c r="A29" s="460"/>
      <c r="B29" s="73" t="s">
        <v>237</v>
      </c>
      <c r="C29" s="295">
        <v>64</v>
      </c>
      <c r="D29" s="122"/>
      <c r="E29" s="293">
        <v>125</v>
      </c>
      <c r="F29" s="120"/>
      <c r="G29" s="292">
        <v>150</v>
      </c>
      <c r="H29" s="120"/>
      <c r="I29" s="292">
        <v>150</v>
      </c>
      <c r="J29" s="120"/>
      <c r="K29" s="292">
        <v>150</v>
      </c>
      <c r="L29" s="120"/>
      <c r="M29" s="292">
        <v>150</v>
      </c>
      <c r="N29" s="120"/>
      <c r="O29" s="314">
        <v>118</v>
      </c>
      <c r="P29" s="120"/>
      <c r="Q29" s="120"/>
      <c r="R29" s="314">
        <v>118</v>
      </c>
      <c r="S29" s="120"/>
      <c r="T29" s="120"/>
      <c r="U29" s="292">
        <v>236</v>
      </c>
      <c r="V29" s="120"/>
      <c r="W29" s="120"/>
      <c r="X29" s="331">
        <v>243</v>
      </c>
      <c r="Y29" s="120"/>
      <c r="Z29" s="120"/>
      <c r="AA29" s="70"/>
      <c r="AB29" s="120"/>
      <c r="AC29" s="154"/>
      <c r="AD29" s="306"/>
      <c r="AE29" s="304"/>
      <c r="AF29" s="307"/>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8" customFormat="1" ht="15.75" customHeight="1" x14ac:dyDescent="0.25">
      <c r="A30" s="460"/>
      <c r="B30" s="73" t="s">
        <v>238</v>
      </c>
      <c r="C30" s="295">
        <v>40</v>
      </c>
      <c r="D30" s="122"/>
      <c r="E30" s="293">
        <v>80</v>
      </c>
      <c r="F30" s="120"/>
      <c r="G30" s="292">
        <v>97</v>
      </c>
      <c r="H30" s="120"/>
      <c r="I30" s="292">
        <v>97</v>
      </c>
      <c r="J30" s="120"/>
      <c r="K30" s="292">
        <v>97</v>
      </c>
      <c r="L30" s="120"/>
      <c r="M30" s="292">
        <v>97</v>
      </c>
      <c r="N30" s="120"/>
      <c r="O30" s="314">
        <v>57</v>
      </c>
      <c r="P30" s="120"/>
      <c r="Q30" s="120"/>
      <c r="R30" s="314">
        <v>86</v>
      </c>
      <c r="S30" s="120"/>
      <c r="T30" s="120"/>
      <c r="U30" s="292">
        <v>104</v>
      </c>
      <c r="V30" s="120"/>
      <c r="W30" s="120"/>
      <c r="X30" s="331">
        <v>137</v>
      </c>
      <c r="Y30" s="120"/>
      <c r="Z30" s="120"/>
      <c r="AA30" s="70"/>
      <c r="AB30" s="120"/>
      <c r="AC30" s="154"/>
      <c r="AD30" s="306"/>
      <c r="AE30" s="304"/>
      <c r="AF30" s="307"/>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8" customFormat="1" ht="15.75" customHeight="1" x14ac:dyDescent="0.25">
      <c r="A31" s="460"/>
      <c r="B31" s="73" t="s">
        <v>239</v>
      </c>
      <c r="C31" s="295">
        <v>29</v>
      </c>
      <c r="D31" s="122"/>
      <c r="E31" s="293">
        <v>58</v>
      </c>
      <c r="F31" s="120"/>
      <c r="G31" s="292">
        <v>69</v>
      </c>
      <c r="H31" s="120"/>
      <c r="I31" s="292">
        <v>69</v>
      </c>
      <c r="J31" s="120"/>
      <c r="K31" s="292">
        <v>69</v>
      </c>
      <c r="L31" s="120"/>
      <c r="M31" s="292">
        <v>69</v>
      </c>
      <c r="N31" s="120"/>
      <c r="O31" s="314">
        <v>14</v>
      </c>
      <c r="P31" s="120"/>
      <c r="Q31" s="120"/>
      <c r="R31" s="314">
        <v>65</v>
      </c>
      <c r="S31" s="120"/>
      <c r="T31" s="120"/>
      <c r="U31" s="292">
        <v>73</v>
      </c>
      <c r="V31" s="120"/>
      <c r="W31" s="120"/>
      <c r="X31" s="331">
        <v>77</v>
      </c>
      <c r="Y31" s="120"/>
      <c r="Z31" s="120"/>
      <c r="AA31" s="70"/>
      <c r="AB31" s="120"/>
      <c r="AC31" s="154"/>
      <c r="AD31" s="306"/>
      <c r="AE31" s="304"/>
      <c r="AF31" s="307"/>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8" customFormat="1" ht="15.75" customHeight="1" x14ac:dyDescent="0.25">
      <c r="A32" s="460"/>
      <c r="B32" s="73" t="s">
        <v>240</v>
      </c>
      <c r="C32" s="295">
        <v>31</v>
      </c>
      <c r="D32" s="122"/>
      <c r="E32" s="293">
        <v>62</v>
      </c>
      <c r="F32" s="120"/>
      <c r="G32" s="292">
        <v>75</v>
      </c>
      <c r="H32" s="120"/>
      <c r="I32" s="292">
        <v>75</v>
      </c>
      <c r="J32" s="120"/>
      <c r="K32" s="292">
        <v>75</v>
      </c>
      <c r="L32" s="120"/>
      <c r="M32" s="292">
        <v>75</v>
      </c>
      <c r="N32" s="120"/>
      <c r="O32" s="314">
        <v>60</v>
      </c>
      <c r="P32" s="120"/>
      <c r="Q32" s="120"/>
      <c r="R32" s="314">
        <v>51</v>
      </c>
      <c r="S32" s="120"/>
      <c r="T32" s="120"/>
      <c r="U32" s="292">
        <v>90</v>
      </c>
      <c r="V32" s="120"/>
      <c r="W32" s="120"/>
      <c r="X32" s="331">
        <v>102</v>
      </c>
      <c r="Y32" s="120"/>
      <c r="Z32" s="120"/>
      <c r="AA32" s="70"/>
      <c r="AB32" s="120"/>
      <c r="AC32" s="154"/>
      <c r="AD32" s="306"/>
      <c r="AE32" s="304"/>
      <c r="AF32" s="307"/>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8" customFormat="1" ht="15.75" customHeight="1" x14ac:dyDescent="0.25">
      <c r="A33" s="460"/>
      <c r="B33" s="73" t="s">
        <v>241</v>
      </c>
      <c r="C33" s="295">
        <v>47</v>
      </c>
      <c r="D33" s="122"/>
      <c r="E33" s="293">
        <v>96</v>
      </c>
      <c r="F33" s="120"/>
      <c r="G33" s="292">
        <v>115</v>
      </c>
      <c r="H33" s="120"/>
      <c r="I33" s="292">
        <v>115</v>
      </c>
      <c r="J33" s="120"/>
      <c r="K33" s="292">
        <v>115</v>
      </c>
      <c r="L33" s="120"/>
      <c r="M33" s="292">
        <v>115</v>
      </c>
      <c r="N33" s="120"/>
      <c r="O33" s="314">
        <v>75</v>
      </c>
      <c r="P33" s="120"/>
      <c r="Q33" s="120"/>
      <c r="R33" s="314">
        <v>122</v>
      </c>
      <c r="S33" s="120"/>
      <c r="T33" s="120"/>
      <c r="U33" s="292">
        <v>132</v>
      </c>
      <c r="V33" s="120"/>
      <c r="W33" s="120"/>
      <c r="X33" s="331">
        <v>158</v>
      </c>
      <c r="Y33" s="120"/>
      <c r="Z33" s="120"/>
      <c r="AA33" s="70"/>
      <c r="AB33" s="120"/>
      <c r="AC33" s="154"/>
      <c r="AD33" s="306"/>
      <c r="AE33" s="304"/>
      <c r="AF33" s="307"/>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8" customFormat="1" ht="15.75" customHeight="1" x14ac:dyDescent="0.25">
      <c r="A34" s="460"/>
      <c r="B34" s="73" t="s">
        <v>242</v>
      </c>
      <c r="C34" s="295">
        <v>13</v>
      </c>
      <c r="D34" s="122"/>
      <c r="E34" s="293">
        <v>25</v>
      </c>
      <c r="F34" s="120"/>
      <c r="G34" s="292">
        <v>30</v>
      </c>
      <c r="H34" s="120"/>
      <c r="I34" s="292">
        <v>30</v>
      </c>
      <c r="J34" s="120"/>
      <c r="K34" s="292">
        <v>30</v>
      </c>
      <c r="L34" s="120"/>
      <c r="M34" s="292">
        <v>30</v>
      </c>
      <c r="N34" s="120"/>
      <c r="O34" s="314">
        <v>10</v>
      </c>
      <c r="P34" s="120"/>
      <c r="Q34" s="120"/>
      <c r="R34" s="314">
        <v>11</v>
      </c>
      <c r="S34" s="120"/>
      <c r="T34" s="120"/>
      <c r="U34" s="292">
        <v>11</v>
      </c>
      <c r="V34" s="120"/>
      <c r="W34" s="120"/>
      <c r="X34" s="331">
        <v>55</v>
      </c>
      <c r="Y34" s="120"/>
      <c r="Z34" s="120"/>
      <c r="AA34" s="70"/>
      <c r="AB34" s="120"/>
      <c r="AC34" s="154"/>
      <c r="AD34" s="306"/>
      <c r="AE34" s="304"/>
      <c r="AF34" s="307"/>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8" customFormat="1" ht="15.75" customHeight="1" x14ac:dyDescent="0.25">
      <c r="A35" s="460"/>
      <c r="B35" s="73" t="s">
        <v>243</v>
      </c>
      <c r="C35" s="295">
        <v>6</v>
      </c>
      <c r="D35" s="122"/>
      <c r="E35" s="293">
        <v>12</v>
      </c>
      <c r="F35" s="120"/>
      <c r="G35" s="292">
        <v>15</v>
      </c>
      <c r="H35" s="120"/>
      <c r="I35" s="292">
        <v>15</v>
      </c>
      <c r="J35" s="120"/>
      <c r="K35" s="292">
        <v>15</v>
      </c>
      <c r="L35" s="120"/>
      <c r="M35" s="292">
        <v>15</v>
      </c>
      <c r="N35" s="120"/>
      <c r="O35" s="314">
        <v>3</v>
      </c>
      <c r="P35" s="120"/>
      <c r="Q35" s="120"/>
      <c r="R35" s="314">
        <v>4</v>
      </c>
      <c r="S35" s="120"/>
      <c r="T35" s="120"/>
      <c r="U35" s="292">
        <v>5</v>
      </c>
      <c r="V35" s="120"/>
      <c r="W35" s="120"/>
      <c r="X35" s="331">
        <v>10</v>
      </c>
      <c r="Y35" s="120"/>
      <c r="Z35" s="120"/>
      <c r="AA35" s="70"/>
      <c r="AB35" s="120"/>
      <c r="AC35" s="154"/>
      <c r="AD35" s="306"/>
      <c r="AE35" s="304"/>
      <c r="AF35" s="307"/>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8" customFormat="1" ht="15.75" customHeight="1" x14ac:dyDescent="0.25">
      <c r="A36" s="460"/>
      <c r="B36" s="73" t="s">
        <v>244</v>
      </c>
      <c r="C36" s="295">
        <v>9</v>
      </c>
      <c r="D36" s="122"/>
      <c r="E36" s="293">
        <v>17</v>
      </c>
      <c r="F36" s="120"/>
      <c r="G36" s="292">
        <v>21</v>
      </c>
      <c r="H36" s="120"/>
      <c r="I36" s="292">
        <v>21</v>
      </c>
      <c r="J36" s="120"/>
      <c r="K36" s="292">
        <v>21</v>
      </c>
      <c r="L36" s="120"/>
      <c r="M36" s="292">
        <v>21</v>
      </c>
      <c r="N36" s="120"/>
      <c r="O36" s="314">
        <v>4</v>
      </c>
      <c r="P36" s="120"/>
      <c r="Q36" s="120"/>
      <c r="R36" s="314">
        <v>8</v>
      </c>
      <c r="S36" s="120"/>
      <c r="T36" s="120"/>
      <c r="U36" s="292">
        <v>10</v>
      </c>
      <c r="V36" s="120"/>
      <c r="W36" s="120"/>
      <c r="X36" s="331">
        <v>19</v>
      </c>
      <c r="Y36" s="120"/>
      <c r="Z36" s="120"/>
      <c r="AA36" s="70"/>
      <c r="AB36" s="120"/>
      <c r="AC36" s="154"/>
      <c r="AD36" s="306"/>
      <c r="AE36" s="304"/>
      <c r="AF36" s="307"/>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8" customFormat="1" ht="15.75" customHeight="1" x14ac:dyDescent="0.25">
      <c r="A37" s="460"/>
      <c r="B37" s="73" t="s">
        <v>245</v>
      </c>
      <c r="C37" s="295">
        <v>4</v>
      </c>
      <c r="D37" s="122"/>
      <c r="E37" s="293">
        <v>9</v>
      </c>
      <c r="F37" s="120"/>
      <c r="G37" s="292">
        <v>10</v>
      </c>
      <c r="H37" s="120"/>
      <c r="I37" s="292">
        <v>10</v>
      </c>
      <c r="J37" s="120"/>
      <c r="K37" s="292">
        <v>10</v>
      </c>
      <c r="L37" s="120"/>
      <c r="M37" s="292">
        <v>10</v>
      </c>
      <c r="N37" s="120"/>
      <c r="O37" s="314">
        <v>1</v>
      </c>
      <c r="P37" s="120"/>
      <c r="Q37" s="120"/>
      <c r="R37" s="314">
        <v>1</v>
      </c>
      <c r="S37" s="120"/>
      <c r="T37" s="120"/>
      <c r="U37" s="292">
        <v>5</v>
      </c>
      <c r="V37" s="120"/>
      <c r="W37" s="120"/>
      <c r="X37" s="331">
        <v>5</v>
      </c>
      <c r="Y37" s="120"/>
      <c r="Z37" s="120"/>
      <c r="AA37" s="70"/>
      <c r="AB37" s="120"/>
      <c r="AC37" s="154"/>
      <c r="AD37" s="306"/>
      <c r="AE37" s="304"/>
      <c r="AF37" s="307"/>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8" customFormat="1" ht="15.75" customHeight="1" x14ac:dyDescent="0.25">
      <c r="A38" s="460"/>
      <c r="B38" s="73" t="s">
        <v>246</v>
      </c>
      <c r="C38" s="295">
        <v>14</v>
      </c>
      <c r="D38" s="122"/>
      <c r="E38" s="293">
        <v>28</v>
      </c>
      <c r="F38" s="120"/>
      <c r="G38" s="292">
        <v>34</v>
      </c>
      <c r="H38" s="120"/>
      <c r="I38" s="292">
        <v>34</v>
      </c>
      <c r="J38" s="120"/>
      <c r="K38" s="292">
        <v>34</v>
      </c>
      <c r="L38" s="120"/>
      <c r="M38" s="292">
        <v>34</v>
      </c>
      <c r="N38" s="120"/>
      <c r="O38" s="314">
        <v>25</v>
      </c>
      <c r="P38" s="120"/>
      <c r="Q38" s="120"/>
      <c r="R38" s="314">
        <v>57</v>
      </c>
      <c r="S38" s="120"/>
      <c r="T38" s="120"/>
      <c r="U38" s="292">
        <v>50</v>
      </c>
      <c r="V38" s="120"/>
      <c r="W38" s="120"/>
      <c r="X38" s="331">
        <v>70</v>
      </c>
      <c r="Y38" s="120"/>
      <c r="Z38" s="120"/>
      <c r="AA38" s="70"/>
      <c r="AB38" s="120"/>
      <c r="AC38" s="154"/>
      <c r="AD38" s="306"/>
      <c r="AE38" s="304"/>
      <c r="AF38" s="307"/>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8" customFormat="1" ht="15.75" customHeight="1" x14ac:dyDescent="0.25">
      <c r="A39" s="460"/>
      <c r="B39" s="73" t="s">
        <v>247</v>
      </c>
      <c r="C39" s="295">
        <v>4</v>
      </c>
      <c r="D39" s="122"/>
      <c r="E39" s="293">
        <v>8</v>
      </c>
      <c r="F39" s="120"/>
      <c r="G39" s="292">
        <v>10</v>
      </c>
      <c r="H39" s="120"/>
      <c r="I39" s="292">
        <v>10</v>
      </c>
      <c r="J39" s="120"/>
      <c r="K39" s="292">
        <v>10</v>
      </c>
      <c r="L39" s="120"/>
      <c r="M39" s="292">
        <v>10</v>
      </c>
      <c r="N39" s="120"/>
      <c r="O39" s="314">
        <v>0</v>
      </c>
      <c r="P39" s="120"/>
      <c r="Q39" s="120"/>
      <c r="R39" s="314">
        <v>0</v>
      </c>
      <c r="S39" s="120"/>
      <c r="T39" s="120"/>
      <c r="U39" s="292">
        <v>3</v>
      </c>
      <c r="V39" s="120"/>
      <c r="W39" s="120"/>
      <c r="X39" s="331">
        <v>1</v>
      </c>
      <c r="Y39" s="120"/>
      <c r="Z39" s="120"/>
      <c r="AA39" s="70"/>
      <c r="AB39" s="120"/>
      <c r="AC39" s="154"/>
      <c r="AD39" s="306"/>
      <c r="AE39" s="304"/>
      <c r="AF39" s="307"/>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8" customFormat="1" ht="15.75" customHeight="1" x14ac:dyDescent="0.25">
      <c r="A40" s="460"/>
      <c r="B40" s="73" t="s">
        <v>248</v>
      </c>
      <c r="C40" s="295">
        <v>17</v>
      </c>
      <c r="D40" s="122"/>
      <c r="E40" s="293">
        <v>34</v>
      </c>
      <c r="F40" s="120"/>
      <c r="G40" s="292">
        <v>41</v>
      </c>
      <c r="H40" s="120"/>
      <c r="I40" s="292">
        <v>41</v>
      </c>
      <c r="J40" s="120"/>
      <c r="K40" s="292">
        <v>41</v>
      </c>
      <c r="L40" s="120"/>
      <c r="M40" s="292">
        <v>41</v>
      </c>
      <c r="N40" s="120"/>
      <c r="O40" s="314">
        <v>23</v>
      </c>
      <c r="P40" s="120"/>
      <c r="Q40" s="120"/>
      <c r="R40" s="314">
        <v>26</v>
      </c>
      <c r="S40" s="120"/>
      <c r="T40" s="120"/>
      <c r="U40" s="292">
        <v>32</v>
      </c>
      <c r="V40" s="120"/>
      <c r="W40" s="120"/>
      <c r="X40" s="331">
        <v>60</v>
      </c>
      <c r="Y40" s="120"/>
      <c r="Z40" s="120"/>
      <c r="AA40" s="70"/>
      <c r="AB40" s="120"/>
      <c r="AC40" s="154"/>
      <c r="AD40" s="306"/>
      <c r="AE40" s="304"/>
      <c r="AF40" s="307"/>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8" customFormat="1" ht="15.75" customHeight="1" x14ac:dyDescent="0.25">
      <c r="A41" s="460"/>
      <c r="B41" s="73" t="s">
        <v>249</v>
      </c>
      <c r="C41" s="295">
        <v>83</v>
      </c>
      <c r="D41" s="122"/>
      <c r="E41" s="293">
        <v>168</v>
      </c>
      <c r="F41" s="120"/>
      <c r="G41" s="292">
        <v>201</v>
      </c>
      <c r="H41" s="120"/>
      <c r="I41" s="292">
        <v>201</v>
      </c>
      <c r="J41" s="120"/>
      <c r="K41" s="292">
        <v>201</v>
      </c>
      <c r="L41" s="120"/>
      <c r="M41" s="292">
        <v>201</v>
      </c>
      <c r="N41" s="120"/>
      <c r="O41" s="314">
        <v>199</v>
      </c>
      <c r="P41" s="120"/>
      <c r="Q41" s="120"/>
      <c r="R41" s="314">
        <v>178</v>
      </c>
      <c r="S41" s="120"/>
      <c r="T41" s="120"/>
      <c r="U41" s="292">
        <v>189</v>
      </c>
      <c r="V41" s="120"/>
      <c r="W41" s="120"/>
      <c r="X41" s="331">
        <v>232</v>
      </c>
      <c r="Y41" s="120"/>
      <c r="Z41" s="120"/>
      <c r="AA41" s="70"/>
      <c r="AB41" s="120"/>
      <c r="AC41" s="154"/>
      <c r="AD41" s="306"/>
      <c r="AE41" s="304"/>
      <c r="AF41" s="307"/>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8" customFormat="1" ht="15.75" customHeight="1" thickBot="1" x14ac:dyDescent="0.3">
      <c r="A42" s="460"/>
      <c r="B42" s="73" t="s">
        <v>250</v>
      </c>
      <c r="C42" s="296">
        <v>0</v>
      </c>
      <c r="D42" s="297"/>
      <c r="E42" s="298">
        <v>0</v>
      </c>
      <c r="F42" s="299"/>
      <c r="G42" s="292">
        <v>0</v>
      </c>
      <c r="H42" s="299"/>
      <c r="I42" s="292">
        <v>0</v>
      </c>
      <c r="J42" s="299"/>
      <c r="K42" s="292">
        <v>0</v>
      </c>
      <c r="L42" s="299"/>
      <c r="M42" s="292">
        <v>0</v>
      </c>
      <c r="N42" s="299"/>
      <c r="O42" s="314">
        <v>0</v>
      </c>
      <c r="P42" s="299"/>
      <c r="Q42" s="299"/>
      <c r="R42" s="314">
        <v>1</v>
      </c>
      <c r="S42" s="299"/>
      <c r="T42" s="299"/>
      <c r="U42" s="292">
        <v>0</v>
      </c>
      <c r="V42" s="299"/>
      <c r="W42" s="299"/>
      <c r="X42" s="332">
        <v>0</v>
      </c>
      <c r="Y42" s="299"/>
      <c r="Z42" s="299"/>
      <c r="AA42" s="300"/>
      <c r="AB42" s="299"/>
      <c r="AC42" s="301"/>
      <c r="AD42" s="119"/>
      <c r="AE42" s="310"/>
      <c r="AF42" s="308"/>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8" customFormat="1" ht="29.25" customHeight="1" thickBot="1" x14ac:dyDescent="0.3">
      <c r="A43" s="454"/>
      <c r="B43" s="71" t="s">
        <v>205</v>
      </c>
      <c r="C43" s="302">
        <f>SUM(C23:C42)</f>
        <v>479</v>
      </c>
      <c r="D43" s="302">
        <f t="shared" ref="D43:AF43" si="0">SUM(D23:D42)</f>
        <v>0</v>
      </c>
      <c r="E43" s="302">
        <f t="shared" si="0"/>
        <v>958</v>
      </c>
      <c r="F43" s="302">
        <f t="shared" si="0"/>
        <v>0</v>
      </c>
      <c r="G43" s="302">
        <f t="shared" si="0"/>
        <v>1150</v>
      </c>
      <c r="H43" s="302">
        <f t="shared" si="0"/>
        <v>0</v>
      </c>
      <c r="I43" s="302">
        <f t="shared" si="0"/>
        <v>1150</v>
      </c>
      <c r="J43" s="302">
        <f t="shared" si="0"/>
        <v>0</v>
      </c>
      <c r="K43" s="302">
        <f t="shared" si="0"/>
        <v>1150</v>
      </c>
      <c r="L43" s="302">
        <f t="shared" si="0"/>
        <v>0</v>
      </c>
      <c r="M43" s="302">
        <f t="shared" si="0"/>
        <v>1150</v>
      </c>
      <c r="N43" s="302">
        <f t="shared" si="0"/>
        <v>0</v>
      </c>
      <c r="O43" s="302">
        <f t="shared" si="0"/>
        <v>692</v>
      </c>
      <c r="P43" s="302">
        <f t="shared" si="0"/>
        <v>0</v>
      </c>
      <c r="Q43" s="302">
        <f t="shared" si="0"/>
        <v>0</v>
      </c>
      <c r="R43" s="302">
        <f t="shared" si="0"/>
        <v>983</v>
      </c>
      <c r="S43" s="302">
        <f t="shared" si="0"/>
        <v>0</v>
      </c>
      <c r="T43" s="302">
        <f t="shared" si="0"/>
        <v>0</v>
      </c>
      <c r="U43" s="302">
        <f t="shared" si="0"/>
        <v>1224</v>
      </c>
      <c r="V43" s="302">
        <f t="shared" si="0"/>
        <v>0</v>
      </c>
      <c r="W43" s="302">
        <f t="shared" si="0"/>
        <v>0</v>
      </c>
      <c r="X43" s="302">
        <f t="shared" si="0"/>
        <v>1505</v>
      </c>
      <c r="Y43" s="302">
        <f t="shared" si="0"/>
        <v>0</v>
      </c>
      <c r="Z43" s="302">
        <f t="shared" si="0"/>
        <v>0</v>
      </c>
      <c r="AA43" s="302">
        <f t="shared" si="0"/>
        <v>0</v>
      </c>
      <c r="AB43" s="302">
        <f t="shared" si="0"/>
        <v>0</v>
      </c>
      <c r="AC43" s="302">
        <f t="shared" si="0"/>
        <v>0</v>
      </c>
      <c r="AD43" s="302">
        <f t="shared" si="0"/>
        <v>0</v>
      </c>
      <c r="AE43" s="302">
        <f t="shared" si="0"/>
        <v>0</v>
      </c>
      <c r="AF43" s="302">
        <f t="shared" si="0"/>
        <v>0</v>
      </c>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3">
      <c r="K44" s="90"/>
      <c r="L44" s="90"/>
      <c r="M44" s="90"/>
      <c r="N44" s="90"/>
      <c r="O44" s="90"/>
      <c r="AG44" s="104"/>
      <c r="AH44" s="104"/>
      <c r="AI44" s="104"/>
      <c r="AJ44" s="104"/>
      <c r="AK44" s="104"/>
      <c r="AL44" s="104"/>
      <c r="AM44" s="104"/>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x14ac:dyDescent="0.3">
      <c r="A45" s="453" t="s">
        <v>251</v>
      </c>
      <c r="B45" s="629" t="s">
        <v>227</v>
      </c>
      <c r="C45" s="499" t="s">
        <v>84</v>
      </c>
      <c r="D45" s="604"/>
      <c r="E45" s="604"/>
      <c r="F45" s="604"/>
      <c r="G45" s="604"/>
      <c r="H45" s="604"/>
      <c r="I45" s="604"/>
      <c r="J45" s="604"/>
      <c r="K45" s="604"/>
      <c r="L45" s="604"/>
      <c r="M45" s="604"/>
      <c r="N45" s="500"/>
      <c r="O45" s="601" t="s">
        <v>86</v>
      </c>
      <c r="P45" s="602"/>
      <c r="Q45" s="602"/>
      <c r="R45" s="602"/>
      <c r="S45" s="602"/>
      <c r="T45" s="602"/>
      <c r="U45" s="602"/>
      <c r="V45" s="602"/>
      <c r="W45" s="602"/>
      <c r="X45" s="602"/>
      <c r="Y45" s="602"/>
      <c r="Z45" s="602"/>
      <c r="AA45" s="602"/>
      <c r="AB45" s="602"/>
      <c r="AC45" s="602"/>
      <c r="AD45" s="602"/>
      <c r="AE45" s="602"/>
      <c r="AF45" s="603"/>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x14ac:dyDescent="0.3">
      <c r="A46" s="460"/>
      <c r="B46" s="630"/>
      <c r="C46" s="499" t="s">
        <v>188</v>
      </c>
      <c r="D46" s="500"/>
      <c r="E46" s="499" t="s">
        <v>189</v>
      </c>
      <c r="F46" s="500"/>
      <c r="G46" s="499" t="s">
        <v>190</v>
      </c>
      <c r="H46" s="500"/>
      <c r="I46" s="499" t="s">
        <v>191</v>
      </c>
      <c r="J46" s="500"/>
      <c r="K46" s="499" t="s">
        <v>223</v>
      </c>
      <c r="L46" s="500"/>
      <c r="M46" s="499" t="s">
        <v>193</v>
      </c>
      <c r="N46" s="500"/>
      <c r="O46" s="601" t="s">
        <v>188</v>
      </c>
      <c r="P46" s="602"/>
      <c r="Q46" s="603"/>
      <c r="R46" s="601" t="s">
        <v>189</v>
      </c>
      <c r="S46" s="602"/>
      <c r="T46" s="603"/>
      <c r="U46" s="601" t="s">
        <v>190</v>
      </c>
      <c r="V46" s="602"/>
      <c r="W46" s="603"/>
      <c r="X46" s="601" t="s">
        <v>191</v>
      </c>
      <c r="Y46" s="602"/>
      <c r="Z46" s="603"/>
      <c r="AA46" s="601" t="s">
        <v>223</v>
      </c>
      <c r="AB46" s="602"/>
      <c r="AC46" s="603"/>
      <c r="AD46" s="601" t="s">
        <v>193</v>
      </c>
      <c r="AE46" s="602"/>
      <c r="AF46" s="603"/>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x14ac:dyDescent="0.3">
      <c r="A47" s="460"/>
      <c r="B47" s="631"/>
      <c r="C47" s="123" t="s">
        <v>228</v>
      </c>
      <c r="D47" s="107" t="s">
        <v>229</v>
      </c>
      <c r="E47" s="123" t="s">
        <v>228</v>
      </c>
      <c r="F47" s="107" t="s">
        <v>229</v>
      </c>
      <c r="G47" s="123" t="s">
        <v>228</v>
      </c>
      <c r="H47" s="107" t="s">
        <v>229</v>
      </c>
      <c r="I47" s="123" t="s">
        <v>228</v>
      </c>
      <c r="J47" s="107" t="s">
        <v>229</v>
      </c>
      <c r="K47" s="123" t="s">
        <v>228</v>
      </c>
      <c r="L47" s="107" t="s">
        <v>229</v>
      </c>
      <c r="M47" s="123" t="s">
        <v>228</v>
      </c>
      <c r="N47" s="107" t="s">
        <v>229</v>
      </c>
      <c r="O47" s="110" t="s">
        <v>228</v>
      </c>
      <c r="P47" s="110" t="s">
        <v>230</v>
      </c>
      <c r="Q47" s="110" t="s">
        <v>28</v>
      </c>
      <c r="R47" s="110" t="s">
        <v>228</v>
      </c>
      <c r="S47" s="110" t="s">
        <v>230</v>
      </c>
      <c r="T47" s="110" t="s">
        <v>28</v>
      </c>
      <c r="U47" s="110" t="s">
        <v>228</v>
      </c>
      <c r="V47" s="110" t="s">
        <v>230</v>
      </c>
      <c r="W47" s="110" t="s">
        <v>28</v>
      </c>
      <c r="X47" s="110" t="s">
        <v>228</v>
      </c>
      <c r="Y47" s="110" t="s">
        <v>230</v>
      </c>
      <c r="Z47" s="110" t="s">
        <v>28</v>
      </c>
      <c r="AA47" s="110" t="s">
        <v>228</v>
      </c>
      <c r="AB47" s="110" t="s">
        <v>230</v>
      </c>
      <c r="AC47" s="110" t="s">
        <v>28</v>
      </c>
      <c r="AD47" s="303" t="s">
        <v>228</v>
      </c>
      <c r="AE47" s="303" t="s">
        <v>230</v>
      </c>
      <c r="AF47" s="303"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5" x14ac:dyDescent="0.25">
      <c r="A48" s="460"/>
      <c r="B48" s="160" t="s">
        <v>231</v>
      </c>
      <c r="C48" s="295">
        <v>39</v>
      </c>
      <c r="D48" s="122"/>
      <c r="E48" s="292">
        <v>39</v>
      </c>
      <c r="F48" s="122"/>
      <c r="G48" s="292">
        <v>39</v>
      </c>
      <c r="H48" s="122"/>
      <c r="I48" s="292">
        <v>39</v>
      </c>
      <c r="J48" s="122"/>
      <c r="K48" s="292">
        <v>16</v>
      </c>
      <c r="L48" s="122"/>
      <c r="M48" s="292">
        <v>13</v>
      </c>
      <c r="N48" s="122"/>
      <c r="O48" s="70"/>
      <c r="P48" s="120"/>
      <c r="Q48" s="122"/>
      <c r="R48" s="70"/>
      <c r="S48" s="120"/>
      <c r="T48" s="122"/>
      <c r="U48" s="70"/>
      <c r="V48" s="120"/>
      <c r="W48" s="122"/>
      <c r="X48" s="70"/>
      <c r="Y48" s="120"/>
      <c r="Z48" s="122"/>
      <c r="AA48" s="70"/>
      <c r="AB48" s="120"/>
      <c r="AC48" s="154"/>
      <c r="AD48" s="121"/>
      <c r="AE48" s="309"/>
      <c r="AF48" s="30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5" x14ac:dyDescent="0.25">
      <c r="A49" s="460"/>
      <c r="B49" s="161" t="s">
        <v>232</v>
      </c>
      <c r="C49" s="295">
        <v>20</v>
      </c>
      <c r="D49" s="122"/>
      <c r="E49" s="292">
        <v>20</v>
      </c>
      <c r="F49" s="122"/>
      <c r="G49" s="292">
        <v>20</v>
      </c>
      <c r="H49" s="122"/>
      <c r="I49" s="292">
        <v>20</v>
      </c>
      <c r="J49" s="122"/>
      <c r="K49" s="292">
        <v>8</v>
      </c>
      <c r="L49" s="122"/>
      <c r="M49" s="292">
        <v>7</v>
      </c>
      <c r="N49" s="122"/>
      <c r="O49" s="70"/>
      <c r="P49" s="120"/>
      <c r="Q49" s="122"/>
      <c r="R49" s="70"/>
      <c r="S49" s="120"/>
      <c r="T49" s="122"/>
      <c r="U49" s="70"/>
      <c r="V49" s="120"/>
      <c r="W49" s="122"/>
      <c r="X49" s="70"/>
      <c r="Y49" s="120"/>
      <c r="Z49" s="122"/>
      <c r="AA49" s="70"/>
      <c r="AB49" s="120"/>
      <c r="AC49" s="154"/>
      <c r="AD49" s="306"/>
      <c r="AE49" s="304"/>
      <c r="AF49" s="307"/>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5" x14ac:dyDescent="0.25">
      <c r="A50" s="460"/>
      <c r="B50" s="161" t="s">
        <v>233</v>
      </c>
      <c r="C50" s="295">
        <v>27</v>
      </c>
      <c r="D50" s="122"/>
      <c r="E50" s="292">
        <v>27</v>
      </c>
      <c r="F50" s="122"/>
      <c r="G50" s="292">
        <v>27</v>
      </c>
      <c r="H50" s="122"/>
      <c r="I50" s="292">
        <v>27</v>
      </c>
      <c r="J50" s="122"/>
      <c r="K50" s="292">
        <v>11</v>
      </c>
      <c r="L50" s="122"/>
      <c r="M50" s="292">
        <v>9</v>
      </c>
      <c r="N50" s="122"/>
      <c r="O50" s="70"/>
      <c r="P50" s="120"/>
      <c r="Q50" s="122"/>
      <c r="R50" s="70"/>
      <c r="S50" s="120"/>
      <c r="T50" s="122"/>
      <c r="U50" s="70"/>
      <c r="V50" s="120"/>
      <c r="W50" s="122"/>
      <c r="X50" s="70"/>
      <c r="Y50" s="120"/>
      <c r="Z50" s="122"/>
      <c r="AA50" s="70"/>
      <c r="AB50" s="120"/>
      <c r="AC50" s="154"/>
      <c r="AD50" s="306"/>
      <c r="AE50" s="304"/>
      <c r="AF50" s="307"/>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5" x14ac:dyDescent="0.25">
      <c r="A51" s="460"/>
      <c r="B51" s="161" t="s">
        <v>234</v>
      </c>
      <c r="C51" s="295">
        <v>101</v>
      </c>
      <c r="D51" s="122"/>
      <c r="E51" s="292">
        <v>101</v>
      </c>
      <c r="F51" s="122"/>
      <c r="G51" s="292">
        <v>101</v>
      </c>
      <c r="H51" s="122"/>
      <c r="I51" s="292">
        <v>101</v>
      </c>
      <c r="J51" s="122"/>
      <c r="K51" s="292">
        <v>43</v>
      </c>
      <c r="L51" s="122"/>
      <c r="M51" s="292">
        <v>34</v>
      </c>
      <c r="N51" s="122"/>
      <c r="O51" s="70"/>
      <c r="P51" s="120"/>
      <c r="Q51" s="122"/>
      <c r="R51" s="70"/>
      <c r="S51" s="120"/>
      <c r="T51" s="122"/>
      <c r="U51" s="70"/>
      <c r="V51" s="120"/>
      <c r="W51" s="122"/>
      <c r="X51" s="70"/>
      <c r="Y51" s="120"/>
      <c r="Z51" s="122"/>
      <c r="AA51" s="70"/>
      <c r="AB51" s="120"/>
      <c r="AC51" s="154"/>
      <c r="AD51" s="306"/>
      <c r="AE51" s="304"/>
      <c r="AF51" s="307"/>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5" x14ac:dyDescent="0.25">
      <c r="A52" s="460"/>
      <c r="B52" s="161" t="s">
        <v>235</v>
      </c>
      <c r="C52" s="295">
        <v>67</v>
      </c>
      <c r="D52" s="122"/>
      <c r="E52" s="292">
        <v>67</v>
      </c>
      <c r="F52" s="122"/>
      <c r="G52" s="292">
        <v>67</v>
      </c>
      <c r="H52" s="122"/>
      <c r="I52" s="292">
        <v>67</v>
      </c>
      <c r="J52" s="122"/>
      <c r="K52" s="292">
        <v>28</v>
      </c>
      <c r="L52" s="122"/>
      <c r="M52" s="292">
        <v>22</v>
      </c>
      <c r="N52" s="122"/>
      <c r="O52" s="70"/>
      <c r="P52" s="120"/>
      <c r="Q52" s="122"/>
      <c r="R52" s="70"/>
      <c r="S52" s="120"/>
      <c r="T52" s="122"/>
      <c r="U52" s="70"/>
      <c r="V52" s="120"/>
      <c r="W52" s="122"/>
      <c r="X52" s="70"/>
      <c r="Y52" s="120"/>
      <c r="Z52" s="122"/>
      <c r="AA52" s="70"/>
      <c r="AB52" s="120"/>
      <c r="AC52" s="154"/>
      <c r="AD52" s="306"/>
      <c r="AE52" s="304"/>
      <c r="AF52" s="307"/>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5" x14ac:dyDescent="0.25">
      <c r="A53" s="460"/>
      <c r="B53" s="161" t="s">
        <v>236</v>
      </c>
      <c r="C53" s="295">
        <v>28</v>
      </c>
      <c r="D53" s="122"/>
      <c r="E53" s="292">
        <v>28</v>
      </c>
      <c r="F53" s="122"/>
      <c r="G53" s="292">
        <v>28</v>
      </c>
      <c r="H53" s="122"/>
      <c r="I53" s="292">
        <v>28</v>
      </c>
      <c r="J53" s="122"/>
      <c r="K53" s="292">
        <v>12</v>
      </c>
      <c r="L53" s="122"/>
      <c r="M53" s="292">
        <v>9</v>
      </c>
      <c r="N53" s="122"/>
      <c r="O53" s="70"/>
      <c r="P53" s="120"/>
      <c r="Q53" s="122"/>
      <c r="R53" s="70"/>
      <c r="S53" s="120"/>
      <c r="T53" s="122"/>
      <c r="U53" s="70"/>
      <c r="V53" s="120"/>
      <c r="W53" s="122"/>
      <c r="X53" s="70"/>
      <c r="Y53" s="120"/>
      <c r="Z53" s="122"/>
      <c r="AA53" s="70"/>
      <c r="AB53" s="120"/>
      <c r="AC53" s="154"/>
      <c r="AD53" s="306"/>
      <c r="AE53" s="304"/>
      <c r="AF53" s="307"/>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5" x14ac:dyDescent="0.25">
      <c r="A54" s="460"/>
      <c r="B54" s="161" t="s">
        <v>237</v>
      </c>
      <c r="C54" s="295">
        <v>150</v>
      </c>
      <c r="D54" s="122"/>
      <c r="E54" s="292">
        <v>150</v>
      </c>
      <c r="F54" s="122"/>
      <c r="G54" s="292">
        <v>150</v>
      </c>
      <c r="H54" s="122"/>
      <c r="I54" s="292">
        <v>150</v>
      </c>
      <c r="J54" s="122"/>
      <c r="K54" s="292">
        <v>64</v>
      </c>
      <c r="L54" s="122"/>
      <c r="M54" s="292">
        <v>50</v>
      </c>
      <c r="N54" s="122"/>
      <c r="O54" s="70"/>
      <c r="P54" s="120"/>
      <c r="Q54" s="122"/>
      <c r="R54" s="70"/>
      <c r="S54" s="120"/>
      <c r="T54" s="122"/>
      <c r="U54" s="70"/>
      <c r="V54" s="120"/>
      <c r="W54" s="122"/>
      <c r="X54" s="70"/>
      <c r="Y54" s="120"/>
      <c r="Z54" s="122"/>
      <c r="AA54" s="70"/>
      <c r="AB54" s="120"/>
      <c r="AC54" s="154"/>
      <c r="AD54" s="306"/>
      <c r="AE54" s="304"/>
      <c r="AF54" s="307"/>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5" x14ac:dyDescent="0.25">
      <c r="A55" s="460"/>
      <c r="B55" s="161" t="s">
        <v>238</v>
      </c>
      <c r="C55" s="295">
        <v>97</v>
      </c>
      <c r="D55" s="122"/>
      <c r="E55" s="292">
        <v>97</v>
      </c>
      <c r="F55" s="122"/>
      <c r="G55" s="292">
        <v>97</v>
      </c>
      <c r="H55" s="122"/>
      <c r="I55" s="292">
        <v>97</v>
      </c>
      <c r="J55" s="122"/>
      <c r="K55" s="292">
        <v>40</v>
      </c>
      <c r="L55" s="122"/>
      <c r="M55" s="292">
        <v>33</v>
      </c>
      <c r="N55" s="122"/>
      <c r="O55" s="70"/>
      <c r="P55" s="120"/>
      <c r="Q55" s="122"/>
      <c r="R55" s="70"/>
      <c r="S55" s="120"/>
      <c r="T55" s="122"/>
      <c r="U55" s="70"/>
      <c r="V55" s="120"/>
      <c r="W55" s="122"/>
      <c r="X55" s="70"/>
      <c r="Y55" s="120"/>
      <c r="Z55" s="122"/>
      <c r="AA55" s="70"/>
      <c r="AB55" s="120"/>
      <c r="AC55" s="154"/>
      <c r="AD55" s="306"/>
      <c r="AE55" s="304"/>
      <c r="AF55" s="307"/>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5" x14ac:dyDescent="0.25">
      <c r="A56" s="460"/>
      <c r="B56" s="161" t="s">
        <v>239</v>
      </c>
      <c r="C56" s="295">
        <v>69</v>
      </c>
      <c r="D56" s="122"/>
      <c r="E56" s="292">
        <v>69</v>
      </c>
      <c r="F56" s="122"/>
      <c r="G56" s="292">
        <v>69</v>
      </c>
      <c r="H56" s="122"/>
      <c r="I56" s="292">
        <v>69</v>
      </c>
      <c r="J56" s="122"/>
      <c r="K56" s="292">
        <v>29</v>
      </c>
      <c r="L56" s="122"/>
      <c r="M56" s="292">
        <v>23</v>
      </c>
      <c r="N56" s="122"/>
      <c r="O56" s="70"/>
      <c r="P56" s="120"/>
      <c r="Q56" s="122"/>
      <c r="R56" s="70"/>
      <c r="S56" s="120"/>
      <c r="T56" s="122"/>
      <c r="U56" s="70"/>
      <c r="V56" s="120"/>
      <c r="W56" s="122"/>
      <c r="X56" s="70"/>
      <c r="Y56" s="120"/>
      <c r="Z56" s="122"/>
      <c r="AA56" s="70"/>
      <c r="AB56" s="120"/>
      <c r="AC56" s="154"/>
      <c r="AD56" s="306"/>
      <c r="AE56" s="304"/>
      <c r="AF56" s="307"/>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5" x14ac:dyDescent="0.25">
      <c r="A57" s="460"/>
      <c r="B57" s="161" t="s">
        <v>240</v>
      </c>
      <c r="C57" s="295">
        <v>75</v>
      </c>
      <c r="D57" s="122"/>
      <c r="E57" s="292">
        <v>75</v>
      </c>
      <c r="F57" s="122"/>
      <c r="G57" s="292">
        <v>75</v>
      </c>
      <c r="H57" s="122"/>
      <c r="I57" s="292">
        <v>75</v>
      </c>
      <c r="J57" s="122"/>
      <c r="K57" s="292">
        <v>31</v>
      </c>
      <c r="L57" s="122"/>
      <c r="M57" s="292">
        <v>25</v>
      </c>
      <c r="N57" s="122"/>
      <c r="O57" s="70"/>
      <c r="P57" s="120"/>
      <c r="Q57" s="122"/>
      <c r="R57" s="70"/>
      <c r="S57" s="120"/>
      <c r="T57" s="122"/>
      <c r="U57" s="70"/>
      <c r="V57" s="120"/>
      <c r="W57" s="122"/>
      <c r="X57" s="70"/>
      <c r="Y57" s="120"/>
      <c r="Z57" s="122"/>
      <c r="AA57" s="70"/>
      <c r="AB57" s="120"/>
      <c r="AC57" s="154"/>
      <c r="AD57" s="306"/>
      <c r="AE57" s="304"/>
      <c r="AF57" s="307"/>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5" x14ac:dyDescent="0.25">
      <c r="A58" s="460"/>
      <c r="B58" s="161" t="s">
        <v>241</v>
      </c>
      <c r="C58" s="295">
        <v>115</v>
      </c>
      <c r="D58" s="122"/>
      <c r="E58" s="292">
        <v>115</v>
      </c>
      <c r="F58" s="122"/>
      <c r="G58" s="292">
        <v>115</v>
      </c>
      <c r="H58" s="122"/>
      <c r="I58" s="292">
        <v>115</v>
      </c>
      <c r="J58" s="122"/>
      <c r="K58" s="292">
        <v>47</v>
      </c>
      <c r="L58" s="122"/>
      <c r="M58" s="292">
        <v>38</v>
      </c>
      <c r="N58" s="122"/>
      <c r="O58" s="70"/>
      <c r="P58" s="120"/>
      <c r="Q58" s="122"/>
      <c r="R58" s="70"/>
      <c r="S58" s="120"/>
      <c r="T58" s="122"/>
      <c r="U58" s="70"/>
      <c r="V58" s="120"/>
      <c r="W58" s="122"/>
      <c r="X58" s="70"/>
      <c r="Y58" s="120"/>
      <c r="Z58" s="122"/>
      <c r="AA58" s="70"/>
      <c r="AB58" s="120"/>
      <c r="AC58" s="154"/>
      <c r="AD58" s="306"/>
      <c r="AE58" s="304"/>
      <c r="AF58" s="307"/>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5" x14ac:dyDescent="0.25">
      <c r="A59" s="460"/>
      <c r="B59" s="161" t="s">
        <v>242</v>
      </c>
      <c r="C59" s="295">
        <v>30</v>
      </c>
      <c r="D59" s="122"/>
      <c r="E59" s="292">
        <v>30</v>
      </c>
      <c r="F59" s="122"/>
      <c r="G59" s="292">
        <v>30</v>
      </c>
      <c r="H59" s="122"/>
      <c r="I59" s="292">
        <v>30</v>
      </c>
      <c r="J59" s="122"/>
      <c r="K59" s="292">
        <v>13</v>
      </c>
      <c r="L59" s="122"/>
      <c r="M59" s="292">
        <v>10</v>
      </c>
      <c r="N59" s="122"/>
      <c r="O59" s="70"/>
      <c r="P59" s="120"/>
      <c r="Q59" s="122"/>
      <c r="R59" s="70"/>
      <c r="S59" s="120"/>
      <c r="T59" s="122"/>
      <c r="U59" s="70"/>
      <c r="V59" s="120"/>
      <c r="W59" s="122"/>
      <c r="X59" s="70"/>
      <c r="Y59" s="120"/>
      <c r="Z59" s="122"/>
      <c r="AA59" s="70"/>
      <c r="AB59" s="120"/>
      <c r="AC59" s="154"/>
      <c r="AD59" s="306"/>
      <c r="AE59" s="304"/>
      <c r="AF59" s="307"/>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5" x14ac:dyDescent="0.25">
      <c r="A60" s="460"/>
      <c r="B60" s="161" t="s">
        <v>243</v>
      </c>
      <c r="C60" s="295">
        <v>15</v>
      </c>
      <c r="D60" s="122"/>
      <c r="E60" s="292">
        <v>15</v>
      </c>
      <c r="F60" s="122"/>
      <c r="G60" s="292">
        <v>15</v>
      </c>
      <c r="H60" s="122"/>
      <c r="I60" s="292">
        <v>15</v>
      </c>
      <c r="J60" s="122"/>
      <c r="K60" s="292">
        <v>6</v>
      </c>
      <c r="L60" s="122"/>
      <c r="M60" s="292">
        <v>5</v>
      </c>
      <c r="N60" s="122"/>
      <c r="O60" s="70"/>
      <c r="P60" s="120"/>
      <c r="Q60" s="122"/>
      <c r="R60" s="70"/>
      <c r="S60" s="120"/>
      <c r="T60" s="122"/>
      <c r="U60" s="70"/>
      <c r="V60" s="120"/>
      <c r="W60" s="122"/>
      <c r="X60" s="70"/>
      <c r="Y60" s="120"/>
      <c r="Z60" s="122"/>
      <c r="AA60" s="70"/>
      <c r="AB60" s="120"/>
      <c r="AC60" s="154"/>
      <c r="AD60" s="306"/>
      <c r="AE60" s="304"/>
      <c r="AF60" s="307"/>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5" x14ac:dyDescent="0.25">
      <c r="A61" s="460"/>
      <c r="B61" s="161" t="s">
        <v>244</v>
      </c>
      <c r="C61" s="295">
        <v>21</v>
      </c>
      <c r="D61" s="122"/>
      <c r="E61" s="292">
        <v>21</v>
      </c>
      <c r="F61" s="122"/>
      <c r="G61" s="292">
        <v>21</v>
      </c>
      <c r="H61" s="122"/>
      <c r="I61" s="292">
        <v>21</v>
      </c>
      <c r="J61" s="122"/>
      <c r="K61" s="292">
        <v>9</v>
      </c>
      <c r="L61" s="122"/>
      <c r="M61" s="292">
        <v>7</v>
      </c>
      <c r="N61" s="122"/>
      <c r="O61" s="70"/>
      <c r="P61" s="120"/>
      <c r="Q61" s="122"/>
      <c r="R61" s="70"/>
      <c r="S61" s="120"/>
      <c r="T61" s="122"/>
      <c r="U61" s="70"/>
      <c r="V61" s="120"/>
      <c r="W61" s="122"/>
      <c r="X61" s="70"/>
      <c r="Y61" s="120"/>
      <c r="Z61" s="122"/>
      <c r="AA61" s="70"/>
      <c r="AB61" s="120"/>
      <c r="AC61" s="154"/>
      <c r="AD61" s="306"/>
      <c r="AE61" s="304"/>
      <c r="AF61" s="307"/>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5" x14ac:dyDescent="0.25">
      <c r="A62" s="460"/>
      <c r="B62" s="161" t="s">
        <v>245</v>
      </c>
      <c r="C62" s="295">
        <v>10</v>
      </c>
      <c r="D62" s="122"/>
      <c r="E62" s="292">
        <v>10</v>
      </c>
      <c r="F62" s="122"/>
      <c r="G62" s="292">
        <v>10</v>
      </c>
      <c r="H62" s="122"/>
      <c r="I62" s="292">
        <v>10</v>
      </c>
      <c r="J62" s="122"/>
      <c r="K62" s="292">
        <v>4</v>
      </c>
      <c r="L62" s="122"/>
      <c r="M62" s="292">
        <v>3</v>
      </c>
      <c r="N62" s="122"/>
      <c r="O62" s="70"/>
      <c r="P62" s="120"/>
      <c r="Q62" s="122"/>
      <c r="R62" s="70"/>
      <c r="S62" s="120"/>
      <c r="T62" s="122"/>
      <c r="U62" s="70"/>
      <c r="V62" s="120"/>
      <c r="W62" s="122"/>
      <c r="X62" s="70"/>
      <c r="Y62" s="120"/>
      <c r="Z62" s="122"/>
      <c r="AA62" s="70"/>
      <c r="AB62" s="120"/>
      <c r="AC62" s="154"/>
      <c r="AD62" s="306"/>
      <c r="AE62" s="304"/>
      <c r="AF62" s="307"/>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5" x14ac:dyDescent="0.25">
      <c r="A63" s="460"/>
      <c r="B63" s="161" t="s">
        <v>246</v>
      </c>
      <c r="C63" s="295">
        <v>34</v>
      </c>
      <c r="D63" s="122"/>
      <c r="E63" s="292">
        <v>34</v>
      </c>
      <c r="F63" s="122"/>
      <c r="G63" s="292">
        <v>34</v>
      </c>
      <c r="H63" s="122"/>
      <c r="I63" s="292">
        <v>34</v>
      </c>
      <c r="J63" s="122"/>
      <c r="K63" s="292">
        <v>14</v>
      </c>
      <c r="L63" s="122"/>
      <c r="M63" s="292">
        <v>11</v>
      </c>
      <c r="N63" s="122"/>
      <c r="O63" s="70"/>
      <c r="P63" s="120"/>
      <c r="Q63" s="122"/>
      <c r="R63" s="70"/>
      <c r="S63" s="120"/>
      <c r="T63" s="122"/>
      <c r="U63" s="70"/>
      <c r="V63" s="120"/>
      <c r="W63" s="122"/>
      <c r="X63" s="70"/>
      <c r="Y63" s="120"/>
      <c r="Z63" s="122"/>
      <c r="AA63" s="70"/>
      <c r="AB63" s="120"/>
      <c r="AC63" s="154"/>
      <c r="AD63" s="306"/>
      <c r="AE63" s="304"/>
      <c r="AF63" s="307"/>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5" x14ac:dyDescent="0.25">
      <c r="A64" s="460"/>
      <c r="B64" s="161" t="s">
        <v>247</v>
      </c>
      <c r="C64" s="295">
        <v>10</v>
      </c>
      <c r="D64" s="122"/>
      <c r="E64" s="292">
        <v>10</v>
      </c>
      <c r="F64" s="122"/>
      <c r="G64" s="292">
        <v>10</v>
      </c>
      <c r="H64" s="122"/>
      <c r="I64" s="292">
        <v>10</v>
      </c>
      <c r="J64" s="122"/>
      <c r="K64" s="292">
        <v>4</v>
      </c>
      <c r="L64" s="122"/>
      <c r="M64" s="292">
        <v>3</v>
      </c>
      <c r="N64" s="122"/>
      <c r="O64" s="70"/>
      <c r="P64" s="120"/>
      <c r="Q64" s="122"/>
      <c r="R64" s="70"/>
      <c r="S64" s="120"/>
      <c r="T64" s="122"/>
      <c r="U64" s="70"/>
      <c r="V64" s="120"/>
      <c r="W64" s="122"/>
      <c r="X64" s="70"/>
      <c r="Y64" s="120"/>
      <c r="Z64" s="122"/>
      <c r="AA64" s="70"/>
      <c r="AB64" s="120"/>
      <c r="AC64" s="154"/>
      <c r="AD64" s="306"/>
      <c r="AE64" s="304"/>
      <c r="AF64" s="307"/>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5" x14ac:dyDescent="0.25">
      <c r="A65" s="460"/>
      <c r="B65" s="161" t="s">
        <v>248</v>
      </c>
      <c r="C65" s="295">
        <v>41</v>
      </c>
      <c r="D65" s="122"/>
      <c r="E65" s="292">
        <v>41</v>
      </c>
      <c r="F65" s="122"/>
      <c r="G65" s="292">
        <v>41</v>
      </c>
      <c r="H65" s="122"/>
      <c r="I65" s="292">
        <v>41</v>
      </c>
      <c r="J65" s="122"/>
      <c r="K65" s="292">
        <v>17</v>
      </c>
      <c r="L65" s="122"/>
      <c r="M65" s="292">
        <v>14</v>
      </c>
      <c r="N65" s="122"/>
      <c r="O65" s="70"/>
      <c r="P65" s="120"/>
      <c r="Q65" s="122"/>
      <c r="R65" s="70"/>
      <c r="S65" s="120"/>
      <c r="T65" s="122"/>
      <c r="U65" s="70"/>
      <c r="V65" s="120"/>
      <c r="W65" s="122"/>
      <c r="X65" s="70"/>
      <c r="Y65" s="120"/>
      <c r="Z65" s="122"/>
      <c r="AA65" s="70"/>
      <c r="AB65" s="120"/>
      <c r="AC65" s="154"/>
      <c r="AD65" s="306"/>
      <c r="AE65" s="304"/>
      <c r="AF65" s="307"/>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5" x14ac:dyDescent="0.25">
      <c r="A66" s="460"/>
      <c r="B66" s="161" t="s">
        <v>249</v>
      </c>
      <c r="C66" s="295">
        <v>201</v>
      </c>
      <c r="D66" s="122"/>
      <c r="E66" s="292">
        <v>201</v>
      </c>
      <c r="F66" s="122"/>
      <c r="G66" s="292">
        <v>201</v>
      </c>
      <c r="H66" s="122"/>
      <c r="I66" s="292">
        <v>201</v>
      </c>
      <c r="J66" s="122"/>
      <c r="K66" s="292">
        <v>83</v>
      </c>
      <c r="L66" s="122"/>
      <c r="M66" s="292">
        <v>68</v>
      </c>
      <c r="N66" s="122"/>
      <c r="O66" s="70"/>
      <c r="P66" s="120"/>
      <c r="Q66" s="122"/>
      <c r="R66" s="70"/>
      <c r="S66" s="120"/>
      <c r="T66" s="122"/>
      <c r="U66" s="70"/>
      <c r="V66" s="120"/>
      <c r="W66" s="122"/>
      <c r="X66" s="70"/>
      <c r="Y66" s="120"/>
      <c r="Z66" s="122"/>
      <c r="AA66" s="70"/>
      <c r="AB66" s="120"/>
      <c r="AC66" s="154"/>
      <c r="AD66" s="306"/>
      <c r="AE66" s="304"/>
      <c r="AF66" s="307"/>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7.25" thickBot="1" x14ac:dyDescent="0.3">
      <c r="A67" s="460"/>
      <c r="B67" s="162" t="s">
        <v>250</v>
      </c>
      <c r="C67" s="296">
        <v>0</v>
      </c>
      <c r="D67" s="159"/>
      <c r="E67" s="311">
        <v>0</v>
      </c>
      <c r="F67" s="159"/>
      <c r="G67" s="311">
        <v>0</v>
      </c>
      <c r="H67" s="159"/>
      <c r="I67" s="311">
        <v>0</v>
      </c>
      <c r="J67" s="159"/>
      <c r="K67" s="311">
        <v>0</v>
      </c>
      <c r="L67" s="159"/>
      <c r="M67" s="311">
        <v>0</v>
      </c>
      <c r="N67" s="159"/>
      <c r="O67" s="157"/>
      <c r="P67" s="158"/>
      <c r="Q67" s="159"/>
      <c r="R67" s="157"/>
      <c r="S67" s="158"/>
      <c r="T67" s="159"/>
      <c r="U67" s="157"/>
      <c r="V67" s="158"/>
      <c r="W67" s="159"/>
      <c r="X67" s="157"/>
      <c r="Y67" s="158"/>
      <c r="Z67" s="159"/>
      <c r="AA67" s="157"/>
      <c r="AB67" s="158"/>
      <c r="AC67" s="313"/>
      <c r="AD67" s="119"/>
      <c r="AE67" s="310"/>
      <c r="AF67" s="308"/>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25" thickBot="1" x14ac:dyDescent="0.3">
      <c r="A68" s="454"/>
      <c r="B68" s="312" t="s">
        <v>205</v>
      </c>
      <c r="C68" s="302">
        <f t="shared" ref="C68" si="1">SUM(C48:C67)</f>
        <v>1150</v>
      </c>
      <c r="D68" s="302">
        <f t="shared" ref="D68" si="2">SUM(D48:D67)</f>
        <v>0</v>
      </c>
      <c r="E68" s="302">
        <f t="shared" ref="E68" si="3">SUM(E48:E67)</f>
        <v>1150</v>
      </c>
      <c r="F68" s="302">
        <f t="shared" ref="F68" si="4">SUM(F48:F67)</f>
        <v>0</v>
      </c>
      <c r="G68" s="302">
        <f t="shared" ref="G68" si="5">SUM(G48:G67)</f>
        <v>1150</v>
      </c>
      <c r="H68" s="302">
        <f t="shared" ref="H68" si="6">SUM(H48:H67)</f>
        <v>0</v>
      </c>
      <c r="I68" s="302">
        <f t="shared" ref="I68" si="7">SUM(I48:I67)</f>
        <v>1150</v>
      </c>
      <c r="J68" s="302">
        <f t="shared" ref="J68" si="8">SUM(J48:J67)</f>
        <v>0</v>
      </c>
      <c r="K68" s="302">
        <f t="shared" ref="K68" si="9">SUM(K48:K67)</f>
        <v>479</v>
      </c>
      <c r="L68" s="302">
        <f t="shared" ref="L68" si="10">SUM(L48:L67)</f>
        <v>0</v>
      </c>
      <c r="M68" s="302">
        <f t="shared" ref="M68" si="11">SUM(M48:M67)</f>
        <v>384</v>
      </c>
      <c r="N68" s="302">
        <f t="shared" ref="N68" si="12">SUM(N48:N67)</f>
        <v>0</v>
      </c>
      <c r="O68" s="302">
        <f t="shared" ref="O68" si="13">SUM(O48:O67)</f>
        <v>0</v>
      </c>
      <c r="P68" s="302">
        <f t="shared" ref="P68" si="14">SUM(P48:P67)</f>
        <v>0</v>
      </c>
      <c r="Q68" s="302">
        <f t="shared" ref="Q68" si="15">SUM(Q48:Q67)</f>
        <v>0</v>
      </c>
      <c r="R68" s="302">
        <f t="shared" ref="R68" si="16">SUM(R48:R67)</f>
        <v>0</v>
      </c>
      <c r="S68" s="302">
        <f t="shared" ref="S68" si="17">SUM(S48:S67)</f>
        <v>0</v>
      </c>
      <c r="T68" s="302">
        <f t="shared" ref="T68" si="18">SUM(T48:T67)</f>
        <v>0</v>
      </c>
      <c r="U68" s="302">
        <f t="shared" ref="U68" si="19">SUM(U48:U67)</f>
        <v>0</v>
      </c>
      <c r="V68" s="302">
        <f t="shared" ref="V68" si="20">SUM(V48:V67)</f>
        <v>0</v>
      </c>
      <c r="W68" s="302">
        <f t="shared" ref="W68" si="21">SUM(W48:W67)</f>
        <v>0</v>
      </c>
      <c r="X68" s="302">
        <f t="shared" ref="X68" si="22">SUM(X48:X67)</f>
        <v>0</v>
      </c>
      <c r="Y68" s="302">
        <f t="shared" ref="Y68" si="23">SUM(Y48:Y67)</f>
        <v>0</v>
      </c>
      <c r="Z68" s="302">
        <f t="shared" ref="Z68" si="24">SUM(Z48:Z67)</f>
        <v>0</v>
      </c>
      <c r="AA68" s="302">
        <f t="shared" ref="AA68" si="25">SUM(AA48:AA67)</f>
        <v>0</v>
      </c>
      <c r="AB68" s="302">
        <f t="shared" ref="AB68" si="26">SUM(AB48:AB67)</f>
        <v>0</v>
      </c>
      <c r="AC68" s="302">
        <f t="shared" ref="AC68" si="27">SUM(AC48:AC67)</f>
        <v>0</v>
      </c>
      <c r="AD68" s="294">
        <f t="shared" ref="AD68" si="28">SUM(AD48:AD67)</f>
        <v>0</v>
      </c>
      <c r="AE68" s="294">
        <f t="shared" ref="AE68" si="29">SUM(AE48:AE67)</f>
        <v>0</v>
      </c>
      <c r="AF68" s="294">
        <f t="shared" ref="AF68" si="30">SUM(AF48:AF67)</f>
        <v>0</v>
      </c>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Q11" zoomScaleNormal="100" workbookViewId="0">
      <selection activeCell="V15" sqref="V15:W15"/>
    </sheetView>
  </sheetViews>
  <sheetFormatPr baseColWidth="10" defaultColWidth="11.42578125" defaultRowHeight="15" x14ac:dyDescent="0.25"/>
  <cols>
    <col min="1" max="1" width="15.7109375" style="97" customWidth="1"/>
    <col min="2" max="2" width="35.42578125" style="97" customWidth="1"/>
    <col min="3" max="3" width="27.85546875" style="97" customWidth="1"/>
    <col min="4" max="4" width="12" style="97" customWidth="1"/>
    <col min="5" max="5" width="3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40.7109375" style="97" customWidth="1"/>
    <col min="15" max="16" width="10.140625" style="97" customWidth="1"/>
    <col min="17" max="17" width="40.7109375" style="97" customWidth="1"/>
    <col min="18" max="19" width="10.140625" style="97" customWidth="1"/>
    <col min="20" max="20" width="40.7109375" style="97" customWidth="1"/>
    <col min="21" max="22" width="10.140625" style="97" customWidth="1"/>
    <col min="23" max="23" width="40.7109375" style="97" customWidth="1"/>
    <col min="24" max="25" width="10.28515625" style="97" customWidth="1"/>
    <col min="26" max="26" width="40.7109375" style="97" customWidth="1"/>
    <col min="27" max="28" width="10.28515625" style="97" customWidth="1"/>
    <col min="29" max="29" width="12.85546875" style="97" customWidth="1"/>
    <col min="30" max="31" width="10.28515625" style="97" customWidth="1"/>
    <col min="32" max="32" width="13.42578125" style="97" customWidth="1"/>
    <col min="33" max="34" width="10.28515625" style="97" customWidth="1"/>
    <col min="35" max="35" width="13.42578125" style="97" customWidth="1"/>
    <col min="36" max="37" width="10.28515625" style="97" customWidth="1"/>
    <col min="38" max="38" width="13.425781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42578125" style="97" customWidth="1"/>
    <col min="48" max="48" width="14" style="97" customWidth="1"/>
    <col min="49" max="50" width="12" style="97" customWidth="1"/>
    <col min="51" max="91" width="11.42578125" style="100"/>
    <col min="92" max="16384" width="11.42578125" style="97"/>
  </cols>
  <sheetData>
    <row r="1" spans="1:91" s="77" customFormat="1" ht="25.5" customHeight="1" thickBot="1" x14ac:dyDescent="0.3">
      <c r="A1" s="415"/>
      <c r="B1" s="655"/>
      <c r="C1" s="660" t="s">
        <v>150</v>
      </c>
      <c r="D1" s="660"/>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391" t="s">
        <v>272</v>
      </c>
      <c r="AW1" s="392"/>
      <c r="AX1" s="393"/>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3"/>
      <c r="CB1" s="93"/>
      <c r="CC1" s="93"/>
      <c r="CD1" s="93"/>
      <c r="CE1" s="93"/>
      <c r="CF1" s="93"/>
      <c r="CG1" s="93"/>
      <c r="CH1" s="93"/>
      <c r="CI1" s="93"/>
      <c r="CJ1" s="93"/>
      <c r="CK1" s="93"/>
      <c r="CL1" s="93"/>
      <c r="CM1" s="93"/>
    </row>
    <row r="2" spans="1:91" s="77" customFormat="1" ht="25.5" customHeight="1" thickBot="1" x14ac:dyDescent="0.3">
      <c r="A2" s="415"/>
      <c r="B2" s="655"/>
      <c r="C2" s="661" t="s">
        <v>151</v>
      </c>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391" t="s">
        <v>273</v>
      </c>
      <c r="AW2" s="392"/>
      <c r="AX2" s="393"/>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3"/>
      <c r="CB2" s="93"/>
      <c r="CC2" s="93"/>
      <c r="CD2" s="93"/>
      <c r="CE2" s="93"/>
      <c r="CF2" s="93"/>
      <c r="CG2" s="93"/>
      <c r="CH2" s="93"/>
      <c r="CI2" s="93"/>
      <c r="CJ2" s="93"/>
      <c r="CK2" s="93"/>
      <c r="CL2" s="93"/>
      <c r="CM2" s="93"/>
    </row>
    <row r="3" spans="1:91" s="77" customFormat="1" ht="25.5" customHeight="1" thickBot="1" x14ac:dyDescent="0.3">
      <c r="A3" s="415"/>
      <c r="B3" s="655"/>
      <c r="C3" s="661" t="s">
        <v>0</v>
      </c>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391" t="s">
        <v>274</v>
      </c>
      <c r="AW3" s="392"/>
      <c r="AX3" s="393"/>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3"/>
      <c r="CB3" s="93"/>
      <c r="CC3" s="93"/>
      <c r="CD3" s="93"/>
      <c r="CE3" s="93"/>
      <c r="CF3" s="93"/>
      <c r="CG3" s="93"/>
      <c r="CH3" s="93"/>
      <c r="CI3" s="93"/>
      <c r="CJ3" s="93"/>
      <c r="CK3" s="93"/>
      <c r="CL3" s="93"/>
      <c r="CM3" s="93"/>
    </row>
    <row r="4" spans="1:91" s="77" customFormat="1" ht="25.5" customHeight="1" thickBot="1" x14ac:dyDescent="0.3">
      <c r="A4" s="416"/>
      <c r="B4" s="656"/>
      <c r="C4" s="657" t="s">
        <v>252</v>
      </c>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8"/>
      <c r="AO4" s="658"/>
      <c r="AP4" s="658"/>
      <c r="AQ4" s="658"/>
      <c r="AR4" s="658"/>
      <c r="AS4" s="658"/>
      <c r="AT4" s="658"/>
      <c r="AU4" s="659"/>
      <c r="AV4" s="391" t="s">
        <v>278</v>
      </c>
      <c r="AW4" s="392"/>
      <c r="AX4" s="393"/>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3"/>
      <c r="CB4" s="93"/>
      <c r="CC4" s="93"/>
      <c r="CD4" s="93"/>
      <c r="CE4" s="93"/>
      <c r="CF4" s="93"/>
      <c r="CG4" s="93"/>
      <c r="CH4" s="93"/>
      <c r="CI4" s="93"/>
      <c r="CJ4" s="93"/>
      <c r="CK4" s="93"/>
      <c r="CL4" s="93"/>
      <c r="CM4" s="93"/>
    </row>
    <row r="5" spans="1:91" s="77" customFormat="1" ht="11.45" customHeight="1" thickBot="1" x14ac:dyDescent="0.3">
      <c r="A5" s="78"/>
      <c r="B5" s="189"/>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80"/>
      <c r="AW5" s="80"/>
      <c r="AX5" s="80"/>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93"/>
      <c r="CB5" s="93"/>
      <c r="CC5" s="93"/>
      <c r="CD5" s="93"/>
      <c r="CE5" s="93"/>
      <c r="CF5" s="93"/>
      <c r="CG5" s="93"/>
      <c r="CH5" s="93"/>
      <c r="CI5" s="93"/>
      <c r="CJ5" s="93"/>
      <c r="CK5" s="93"/>
      <c r="CL5" s="93"/>
      <c r="CM5" s="93"/>
    </row>
    <row r="6" spans="1:91" s="1" customFormat="1" ht="40.35" customHeight="1" thickBot="1" x14ac:dyDescent="0.3">
      <c r="A6" s="379" t="s">
        <v>154</v>
      </c>
      <c r="B6" s="381"/>
      <c r="C6" s="632" t="str">
        <f>TERRITORIALIZACIÓN!B8</f>
        <v>8210 - Consolidación de la Estrategia de Justicia de Género como mecanismo para promover los derechos de las mujeres a una vida libre de violencias en Bogotá D.C.</v>
      </c>
      <c r="D6" s="633"/>
      <c r="E6" s="633"/>
      <c r="F6" s="633"/>
      <c r="G6" s="633"/>
      <c r="H6" s="633"/>
      <c r="I6" s="633"/>
      <c r="J6" s="633"/>
      <c r="K6" s="634"/>
      <c r="M6" s="153"/>
      <c r="N6" s="172" t="s">
        <v>155</v>
      </c>
      <c r="O6" s="635">
        <f>TERRITORIALIZACIÓN!AB8</f>
        <v>2024110010300</v>
      </c>
      <c r="P6" s="636"/>
      <c r="Q6" s="637"/>
    </row>
    <row r="7" spans="1:91" s="93" customFormat="1" ht="10.15" customHeight="1" thickBot="1" x14ac:dyDescent="0.3">
      <c r="A7" s="101"/>
      <c r="B7" s="96"/>
      <c r="C7" s="96"/>
      <c r="D7" s="96"/>
      <c r="E7" s="96"/>
      <c r="F7" s="96"/>
      <c r="G7" s="96"/>
      <c r="H7" s="96"/>
      <c r="I7" s="96"/>
      <c r="J7" s="96"/>
      <c r="K7" s="96"/>
      <c r="L7" s="96"/>
      <c r="M7" s="102"/>
      <c r="N7" s="102"/>
      <c r="O7" s="102"/>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row>
    <row r="8" spans="1:91" s="77" customFormat="1" ht="21.75" customHeight="1" thickBot="1" x14ac:dyDescent="0.25">
      <c r="A8" s="538" t="s">
        <v>6</v>
      </c>
      <c r="B8" s="538"/>
      <c r="C8" s="127" t="s">
        <v>156</v>
      </c>
      <c r="D8" s="146"/>
      <c r="E8" s="127" t="s">
        <v>157</v>
      </c>
      <c r="F8" s="146"/>
      <c r="G8" s="127" t="s">
        <v>158</v>
      </c>
      <c r="H8" s="125"/>
      <c r="I8" s="149" t="s">
        <v>159</v>
      </c>
      <c r="J8" s="128" t="s">
        <v>282</v>
      </c>
      <c r="K8" s="150"/>
      <c r="L8" s="151"/>
      <c r="M8" s="131"/>
      <c r="N8" s="666" t="s">
        <v>8</v>
      </c>
      <c r="O8" s="667"/>
      <c r="P8" s="668"/>
      <c r="Q8" s="625" t="s">
        <v>160</v>
      </c>
      <c r="R8" s="625"/>
      <c r="S8" s="625"/>
      <c r="T8" s="662"/>
      <c r="U8" s="66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93"/>
      <c r="CB8" s="93"/>
      <c r="CC8" s="93"/>
      <c r="CD8" s="93"/>
      <c r="CE8" s="93"/>
      <c r="CF8" s="93"/>
      <c r="CG8" s="93"/>
      <c r="CH8" s="93"/>
      <c r="CI8" s="93"/>
      <c r="CJ8" s="93"/>
      <c r="CK8" s="93"/>
      <c r="CL8" s="93"/>
      <c r="CM8" s="93"/>
    </row>
    <row r="9" spans="1:91" s="77" customFormat="1" ht="21.75" customHeight="1" thickBot="1" x14ac:dyDescent="0.25">
      <c r="A9" s="538"/>
      <c r="B9" s="538"/>
      <c r="C9" s="129" t="s">
        <v>161</v>
      </c>
      <c r="D9" s="130"/>
      <c r="E9" s="127" t="s">
        <v>162</v>
      </c>
      <c r="F9" s="125"/>
      <c r="G9" s="127" t="s">
        <v>163</v>
      </c>
      <c r="H9" s="130"/>
      <c r="I9" s="149" t="s">
        <v>164</v>
      </c>
      <c r="J9" s="128"/>
      <c r="K9" s="150"/>
      <c r="L9" s="151"/>
      <c r="M9" s="131"/>
      <c r="N9" s="669"/>
      <c r="O9" s="670"/>
      <c r="P9" s="671"/>
      <c r="Q9" s="625" t="s">
        <v>165</v>
      </c>
      <c r="R9" s="625"/>
      <c r="S9" s="625"/>
      <c r="T9" s="662"/>
      <c r="U9" s="66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93"/>
      <c r="CB9" s="93"/>
      <c r="CC9" s="93"/>
      <c r="CD9" s="93"/>
      <c r="CE9" s="93"/>
      <c r="CF9" s="93"/>
      <c r="CG9" s="93"/>
      <c r="CH9" s="93"/>
      <c r="CI9" s="93"/>
      <c r="CJ9" s="93"/>
      <c r="CK9" s="93"/>
      <c r="CL9" s="93"/>
      <c r="CM9" s="93"/>
    </row>
    <row r="10" spans="1:91" s="77" customFormat="1" ht="21.75" customHeight="1" thickBot="1" x14ac:dyDescent="0.25">
      <c r="A10" s="538"/>
      <c r="B10" s="538"/>
      <c r="C10" s="127" t="s">
        <v>166</v>
      </c>
      <c r="D10" s="125"/>
      <c r="E10" s="127" t="s">
        <v>167</v>
      </c>
      <c r="F10" s="125"/>
      <c r="G10" s="127" t="s">
        <v>168</v>
      </c>
      <c r="H10" s="130"/>
      <c r="I10" s="149" t="s">
        <v>169</v>
      </c>
      <c r="J10" s="128"/>
      <c r="K10" s="150"/>
      <c r="L10" s="151"/>
      <c r="M10" s="131"/>
      <c r="N10" s="672"/>
      <c r="O10" s="673"/>
      <c r="P10" s="674"/>
      <c r="Q10" s="625" t="s">
        <v>170</v>
      </c>
      <c r="R10" s="625"/>
      <c r="S10" s="625"/>
      <c r="T10" s="664" t="s">
        <v>282</v>
      </c>
      <c r="U10" s="665"/>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93"/>
      <c r="CB10" s="93"/>
      <c r="CC10" s="93"/>
      <c r="CD10" s="93"/>
      <c r="CE10" s="93"/>
      <c r="CF10" s="93"/>
      <c r="CG10" s="93"/>
      <c r="CH10" s="93"/>
      <c r="CI10" s="93"/>
      <c r="CJ10" s="93"/>
      <c r="CK10" s="93"/>
      <c r="CL10" s="93"/>
      <c r="CM10" s="93"/>
    </row>
    <row r="11" spans="1:91" s="93" customFormat="1" ht="18" customHeight="1" thickBot="1" x14ac:dyDescent="0.3">
      <c r="I11" s="152"/>
      <c r="J11" s="152"/>
      <c r="K11" s="152"/>
      <c r="L11" s="152"/>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row>
    <row r="12" spans="1:91" ht="23.45" customHeight="1" x14ac:dyDescent="0.25">
      <c r="A12" s="640" t="s">
        <v>122</v>
      </c>
      <c r="B12" s="642" t="s">
        <v>124</v>
      </c>
      <c r="C12" s="644" t="s">
        <v>253</v>
      </c>
      <c r="D12" s="644" t="s">
        <v>128</v>
      </c>
      <c r="E12" s="644" t="s">
        <v>130</v>
      </c>
      <c r="F12" s="644" t="s">
        <v>132</v>
      </c>
      <c r="G12" s="642" t="s">
        <v>134</v>
      </c>
      <c r="H12" s="642" t="s">
        <v>136</v>
      </c>
      <c r="I12" s="646" t="s">
        <v>254</v>
      </c>
      <c r="J12" s="646" t="s">
        <v>255</v>
      </c>
      <c r="K12" s="653" t="s">
        <v>142</v>
      </c>
      <c r="L12" s="648" t="s">
        <v>156</v>
      </c>
      <c r="M12" s="648"/>
      <c r="N12" s="648"/>
      <c r="O12" s="648" t="s">
        <v>157</v>
      </c>
      <c r="P12" s="648"/>
      <c r="Q12" s="648"/>
      <c r="R12" s="648" t="s">
        <v>158</v>
      </c>
      <c r="S12" s="648"/>
      <c r="T12" s="648"/>
      <c r="U12" s="648" t="s">
        <v>159</v>
      </c>
      <c r="V12" s="648"/>
      <c r="W12" s="648"/>
      <c r="X12" s="648" t="s">
        <v>161</v>
      </c>
      <c r="Y12" s="648"/>
      <c r="Z12" s="648"/>
      <c r="AA12" s="648" t="s">
        <v>162</v>
      </c>
      <c r="AB12" s="648"/>
      <c r="AC12" s="648"/>
      <c r="AD12" s="648" t="s">
        <v>163</v>
      </c>
      <c r="AE12" s="648"/>
      <c r="AF12" s="648"/>
      <c r="AG12" s="648" t="s">
        <v>164</v>
      </c>
      <c r="AH12" s="648"/>
      <c r="AI12" s="648"/>
      <c r="AJ12" s="648" t="s">
        <v>166</v>
      </c>
      <c r="AK12" s="648"/>
      <c r="AL12" s="648"/>
      <c r="AM12" s="648" t="s">
        <v>167</v>
      </c>
      <c r="AN12" s="648"/>
      <c r="AO12" s="648"/>
      <c r="AP12" s="648" t="s">
        <v>168</v>
      </c>
      <c r="AQ12" s="648"/>
      <c r="AR12" s="648"/>
      <c r="AS12" s="648" t="s">
        <v>169</v>
      </c>
      <c r="AT12" s="648"/>
      <c r="AU12" s="648"/>
      <c r="AV12" s="651" t="s">
        <v>256</v>
      </c>
      <c r="AW12" s="638" t="s">
        <v>257</v>
      </c>
      <c r="AX12" s="649"/>
      <c r="AY12" s="650"/>
      <c r="AZ12" s="650"/>
      <c r="BA12" s="650"/>
      <c r="BB12" s="650"/>
      <c r="BC12" s="650"/>
      <c r="BD12" s="650"/>
      <c r="BE12" s="650"/>
      <c r="BF12" s="650"/>
      <c r="BG12" s="650"/>
    </row>
    <row r="13" spans="1:91" s="98" customFormat="1" ht="36.75" customHeight="1" thickBot="1" x14ac:dyDescent="0.3">
      <c r="A13" s="641"/>
      <c r="B13" s="643"/>
      <c r="C13" s="645"/>
      <c r="D13" s="645"/>
      <c r="E13" s="645"/>
      <c r="F13" s="645"/>
      <c r="G13" s="643"/>
      <c r="H13" s="643"/>
      <c r="I13" s="647"/>
      <c r="J13" s="647"/>
      <c r="K13" s="654"/>
      <c r="L13" s="326" t="s">
        <v>258</v>
      </c>
      <c r="M13" s="126" t="s">
        <v>259</v>
      </c>
      <c r="N13" s="126" t="s">
        <v>147</v>
      </c>
      <c r="O13" s="326" t="s">
        <v>258</v>
      </c>
      <c r="P13" s="126" t="s">
        <v>259</v>
      </c>
      <c r="Q13" s="126" t="s">
        <v>147</v>
      </c>
      <c r="R13" s="326" t="s">
        <v>258</v>
      </c>
      <c r="S13" s="126" t="s">
        <v>259</v>
      </c>
      <c r="T13" s="126" t="s">
        <v>147</v>
      </c>
      <c r="U13" s="326" t="s">
        <v>258</v>
      </c>
      <c r="V13" s="126" t="s">
        <v>259</v>
      </c>
      <c r="W13" s="126" t="s">
        <v>147</v>
      </c>
      <c r="X13" s="326" t="s">
        <v>258</v>
      </c>
      <c r="Y13" s="126" t="s">
        <v>259</v>
      </c>
      <c r="Z13" s="126" t="s">
        <v>147</v>
      </c>
      <c r="AA13" s="326" t="s">
        <v>258</v>
      </c>
      <c r="AB13" s="126" t="s">
        <v>259</v>
      </c>
      <c r="AC13" s="126" t="s">
        <v>147</v>
      </c>
      <c r="AD13" s="326" t="s">
        <v>258</v>
      </c>
      <c r="AE13" s="126" t="s">
        <v>259</v>
      </c>
      <c r="AF13" s="126" t="s">
        <v>147</v>
      </c>
      <c r="AG13" s="326" t="s">
        <v>258</v>
      </c>
      <c r="AH13" s="126" t="s">
        <v>259</v>
      </c>
      <c r="AI13" s="126" t="s">
        <v>147</v>
      </c>
      <c r="AJ13" s="326" t="s">
        <v>258</v>
      </c>
      <c r="AK13" s="126" t="s">
        <v>259</v>
      </c>
      <c r="AL13" s="126" t="s">
        <v>147</v>
      </c>
      <c r="AM13" s="326" t="s">
        <v>258</v>
      </c>
      <c r="AN13" s="126" t="s">
        <v>259</v>
      </c>
      <c r="AO13" s="126" t="s">
        <v>147</v>
      </c>
      <c r="AP13" s="326" t="s">
        <v>258</v>
      </c>
      <c r="AQ13" s="126" t="s">
        <v>259</v>
      </c>
      <c r="AR13" s="126" t="s">
        <v>147</v>
      </c>
      <c r="AS13" s="326" t="s">
        <v>258</v>
      </c>
      <c r="AT13" s="126" t="s">
        <v>259</v>
      </c>
      <c r="AU13" s="126" t="s">
        <v>147</v>
      </c>
      <c r="AV13" s="652"/>
      <c r="AW13" s="639"/>
      <c r="AX13" s="649"/>
      <c r="AY13" s="650"/>
      <c r="AZ13" s="650"/>
      <c r="BA13" s="650"/>
      <c r="BB13" s="650"/>
      <c r="BC13" s="650"/>
      <c r="BD13" s="650"/>
      <c r="BE13" s="650"/>
      <c r="BF13" s="650"/>
      <c r="BG13" s="650"/>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ht="101.25" x14ac:dyDescent="0.25">
      <c r="A14" s="316">
        <v>6</v>
      </c>
      <c r="B14" s="315" t="s">
        <v>439</v>
      </c>
      <c r="C14" s="315" t="s">
        <v>440</v>
      </c>
      <c r="D14" s="316">
        <v>1</v>
      </c>
      <c r="E14" s="315" t="s">
        <v>441</v>
      </c>
      <c r="F14" s="317" t="s">
        <v>283</v>
      </c>
      <c r="G14" s="316" t="s">
        <v>442</v>
      </c>
      <c r="H14" s="316" t="s">
        <v>443</v>
      </c>
      <c r="I14" s="318">
        <v>3520</v>
      </c>
      <c r="J14" s="318">
        <v>9846</v>
      </c>
      <c r="K14" s="318">
        <v>1000</v>
      </c>
      <c r="L14" s="323">
        <f>ACTIVIDAD_1!B39</f>
        <v>42</v>
      </c>
      <c r="M14" s="323">
        <f>ACTIVIDAD_1!C39</f>
        <v>20</v>
      </c>
      <c r="N14" s="324"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23">
        <f>ACTIVIDAD_1!B41</f>
        <v>84</v>
      </c>
      <c r="P14" s="323">
        <f>ACTIVIDAD_1!C41</f>
        <v>79</v>
      </c>
      <c r="Q14" s="324"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23">
        <f>ACTIVIDAD_1!B43</f>
        <v>104</v>
      </c>
      <c r="S14" s="323">
        <f>ACTIVIDAD_1!C43</f>
        <v>163</v>
      </c>
      <c r="T14" s="324"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23">
        <f>ACTIVIDAD_1!B45</f>
        <v>109</v>
      </c>
      <c r="V14" s="323">
        <f>ACTIVIDAD_1!C45</f>
        <v>157</v>
      </c>
      <c r="W14" s="324"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23">
        <f>ACTIVIDAD_1!B47</f>
        <v>109</v>
      </c>
      <c r="Y14" s="323">
        <f>ACTIVIDAD_1!C47</f>
        <v>0</v>
      </c>
      <c r="Z14" s="324">
        <f>ACTIVIDAD_1!D47</f>
        <v>0</v>
      </c>
      <c r="AA14" s="323">
        <f>ACTIVIDAD_1!B49</f>
        <v>109</v>
      </c>
      <c r="AB14" s="323">
        <f>ACTIVIDAD_1!C49</f>
        <v>0</v>
      </c>
      <c r="AC14" s="324">
        <f>ACTIVIDAD_1!D49</f>
        <v>0</v>
      </c>
      <c r="AD14" s="323">
        <f>ACTIVIDAD_1!B51</f>
        <v>104</v>
      </c>
      <c r="AE14" s="323">
        <f>ACTIVIDAD_1!C51</f>
        <v>0</v>
      </c>
      <c r="AF14" s="324">
        <f>ACTIVIDAD_1!D51</f>
        <v>0</v>
      </c>
      <c r="AG14" s="323">
        <f>ACTIVIDAD_1!B53</f>
        <v>104</v>
      </c>
      <c r="AH14" s="323">
        <f>ACTIVIDAD_1!C53</f>
        <v>0</v>
      </c>
      <c r="AI14" s="324">
        <f>ACTIVIDAD_1!D53</f>
        <v>0</v>
      </c>
      <c r="AJ14" s="323">
        <f>ACTIVIDAD_1!B55</f>
        <v>104</v>
      </c>
      <c r="AK14" s="323">
        <f>ACTIVIDAD_1!C55</f>
        <v>0</v>
      </c>
      <c r="AL14" s="324">
        <f>ACTIVIDAD_1!D55</f>
        <v>0</v>
      </c>
      <c r="AM14" s="323">
        <f>ACTIVIDAD_1!B57</f>
        <v>104</v>
      </c>
      <c r="AN14" s="323">
        <f>ACTIVIDAD_1!C57</f>
        <v>0</v>
      </c>
      <c r="AO14" s="324">
        <f>ACTIVIDAD_1!D57</f>
        <v>0</v>
      </c>
      <c r="AP14" s="323">
        <f>ACTIVIDAD_1!B59</f>
        <v>42</v>
      </c>
      <c r="AQ14" s="323">
        <f>ACTIVIDAD_1!C59</f>
        <v>0</v>
      </c>
      <c r="AR14" s="324">
        <f>ACTIVIDAD_1!D59</f>
        <v>0</v>
      </c>
      <c r="AS14" s="323">
        <f>ACTIVIDAD_1!B61</f>
        <v>0</v>
      </c>
      <c r="AT14" s="323">
        <f>ACTIVIDAD_1!C61</f>
        <v>0</v>
      </c>
      <c r="AU14" s="324">
        <f>ACTIVIDAD_1!D61</f>
        <v>0</v>
      </c>
      <c r="AV14" s="325">
        <f>AS14+AP14+AM14+AJ14+AG14+AD14+AA14+X14+U14+R14+O14+L14</f>
        <v>1015</v>
      </c>
      <c r="AW14" s="325">
        <f>AT14+AQ14+AN14+AK14+AH14+AE14+AB14+Y14+V14+S14+P14+M14</f>
        <v>419</v>
      </c>
      <c r="AX14" s="337">
        <f>AW14/AV14</f>
        <v>0.412807881773399</v>
      </c>
    </row>
    <row r="15" spans="1:91" ht="84" customHeight="1" x14ac:dyDescent="0.25">
      <c r="A15" s="167">
        <v>6</v>
      </c>
      <c r="B15" s="166" t="s">
        <v>439</v>
      </c>
      <c r="C15" s="166" t="s">
        <v>440</v>
      </c>
      <c r="D15" s="167">
        <v>9</v>
      </c>
      <c r="E15" s="166" t="s">
        <v>444</v>
      </c>
      <c r="F15" s="319" t="s">
        <v>339</v>
      </c>
      <c r="G15" s="167" t="s">
        <v>442</v>
      </c>
      <c r="H15" s="167" t="s">
        <v>445</v>
      </c>
      <c r="I15" s="168">
        <v>34622</v>
      </c>
      <c r="J15" s="168">
        <v>116050</v>
      </c>
      <c r="K15" s="168">
        <v>11500</v>
      </c>
      <c r="L15" s="322">
        <f>ACTIVIDAD_3!B39</f>
        <v>479</v>
      </c>
      <c r="M15" s="322">
        <f>ACTIVIDAD_3!C39</f>
        <v>692</v>
      </c>
      <c r="N15" s="320" t="str">
        <f>ACTIVIDAD_3!D39</f>
        <v xml:space="preserve">En enero 692 mujeres recibieron asesoría u orientación sociojurídica, en los 3 espacios principales establecidos en la estrategia, 532 en Casas de Justicia, 89 en URI y 71 en CAF. </v>
      </c>
      <c r="O15" s="322">
        <f>ACTIVIDAD_3!B41</f>
        <v>958</v>
      </c>
      <c r="P15" s="322">
        <f>ACTIVIDAD_3!C41</f>
        <v>983</v>
      </c>
      <c r="Q15" s="320" t="str">
        <f>ACTIVIDAD_3!D41</f>
        <v xml:space="preserve">En febrero 983 mujeres recibieron asesoría u orientación sociojurídica, en los 3 espacios principales establecidos en la estrategia, 788 en Casas de Justicia, 101 en URI y 94 en CAF. </v>
      </c>
      <c r="R15" s="322">
        <f>ACTIVIDAD_3!B43</f>
        <v>1150</v>
      </c>
      <c r="S15" s="322">
        <f>ACTIVIDAD_3!C43</f>
        <v>1224</v>
      </c>
      <c r="T15" s="320" t="str">
        <f>ACTIVIDAD_3!D43</f>
        <v xml:space="preserve">En marzo 1224 mujeres recibieron asesoría u orientación sociojurídica, en los 3 espacios principales establecidos en la estrategia, 890 en Casas de Justicia, 197 en URI y 137 en CAF. </v>
      </c>
      <c r="U15" s="322">
        <f>ACTIVIDAD_3!B45</f>
        <v>1150</v>
      </c>
      <c r="V15" s="699">
        <f>ACTIVIDAD_3!C45</f>
        <v>1505</v>
      </c>
      <c r="W15" s="700"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22">
        <f>ACTIVIDAD_3!B47</f>
        <v>1150</v>
      </c>
      <c r="Y15" s="322">
        <f>ACTIVIDAD_3!C47</f>
        <v>0</v>
      </c>
      <c r="Z15" s="320">
        <f>ACTIVIDAD_3!D47</f>
        <v>0</v>
      </c>
      <c r="AA15" s="322">
        <f>ACTIVIDAD_3!B49</f>
        <v>1150</v>
      </c>
      <c r="AB15" s="322">
        <f>ACTIVIDAD_3!C49</f>
        <v>0</v>
      </c>
      <c r="AC15" s="320">
        <f>ACTIVIDAD_3!D49</f>
        <v>0</v>
      </c>
      <c r="AD15" s="322">
        <f>ACTIVIDAD_3!B51</f>
        <v>1150</v>
      </c>
      <c r="AE15" s="322">
        <f>ACTIVIDAD_3!C51</f>
        <v>0</v>
      </c>
      <c r="AF15" s="320">
        <f>ACTIVIDAD_3!D51</f>
        <v>0</v>
      </c>
      <c r="AG15" s="322">
        <f>ACTIVIDAD_3!B53</f>
        <v>1150</v>
      </c>
      <c r="AH15" s="322">
        <f>ACTIVIDAD_3!C53</f>
        <v>0</v>
      </c>
      <c r="AI15" s="320">
        <f>ACTIVIDAD_3!D53</f>
        <v>0</v>
      </c>
      <c r="AJ15" s="322">
        <f>ACTIVIDAD_3!B55</f>
        <v>1150</v>
      </c>
      <c r="AK15" s="322">
        <f>ACTIVIDAD_3!C55</f>
        <v>0</v>
      </c>
      <c r="AL15" s="320">
        <f>ACTIVIDAD_3!D55</f>
        <v>0</v>
      </c>
      <c r="AM15" s="322">
        <f>ACTIVIDAD_3!B57</f>
        <v>1150</v>
      </c>
      <c r="AN15" s="322">
        <f>ACTIVIDAD_3!C57</f>
        <v>0</v>
      </c>
      <c r="AO15" s="320">
        <f>ACTIVIDAD_3!D57</f>
        <v>0</v>
      </c>
      <c r="AP15" s="322">
        <f>ACTIVIDAD_3!B59</f>
        <v>479</v>
      </c>
      <c r="AQ15" s="322">
        <f>ACTIVIDAD_3!C59</f>
        <v>0</v>
      </c>
      <c r="AR15" s="320">
        <f>ACTIVIDAD_3!D59</f>
        <v>0</v>
      </c>
      <c r="AS15" s="322">
        <f>ACTIVIDAD_3!B61</f>
        <v>384</v>
      </c>
      <c r="AT15" s="322">
        <f>ACTIVIDAD_3!C61</f>
        <v>0</v>
      </c>
      <c r="AU15" s="320">
        <f>ACTIVIDAD_3!D61</f>
        <v>0</v>
      </c>
      <c r="AV15" s="321">
        <f>AS15+AP15+AM15+AJ15+AG15+AD15+AA15+X15+U15+R15+O15+L15</f>
        <v>11500</v>
      </c>
      <c r="AW15" s="321">
        <f>AT15+AQ15+AN15+AK15+AH15+AE15+AB15+Y15+V15+S15+P15+M15</f>
        <v>4404</v>
      </c>
      <c r="AX15" s="337">
        <f>AW15/AV15</f>
        <v>0.38295652173913042</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zoomScale="70" zoomScaleNormal="70" workbookViewId="0">
      <selection activeCell="A12" sqref="A12"/>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12"/>
      <c r="B1" s="685" t="s">
        <v>150</v>
      </c>
      <c r="C1" s="685"/>
      <c r="D1" s="685"/>
      <c r="E1" s="391" t="s">
        <v>272</v>
      </c>
      <c r="F1" s="392"/>
      <c r="G1" s="393"/>
    </row>
    <row r="2" spans="1:84" ht="22.5" customHeight="1" thickBot="1" x14ac:dyDescent="0.3">
      <c r="A2" s="412"/>
      <c r="B2" s="686" t="s">
        <v>151</v>
      </c>
      <c r="C2" s="686"/>
      <c r="D2" s="686"/>
      <c r="E2" s="391" t="s">
        <v>273</v>
      </c>
      <c r="F2" s="392"/>
      <c r="G2" s="393"/>
    </row>
    <row r="3" spans="1:84" ht="31.5" customHeight="1" thickBot="1" x14ac:dyDescent="0.3">
      <c r="A3" s="412"/>
      <c r="B3" s="517" t="s">
        <v>0</v>
      </c>
      <c r="C3" s="518"/>
      <c r="D3" s="519"/>
      <c r="E3" s="391" t="s">
        <v>274</v>
      </c>
      <c r="F3" s="392"/>
      <c r="G3" s="393"/>
    </row>
    <row r="4" spans="1:84" ht="22.5" customHeight="1" thickBot="1" x14ac:dyDescent="0.3">
      <c r="A4" s="412"/>
      <c r="B4" s="520" t="s">
        <v>260</v>
      </c>
      <c r="C4" s="521"/>
      <c r="D4" s="522"/>
      <c r="E4" s="391" t="s">
        <v>279</v>
      </c>
      <c r="F4" s="392"/>
      <c r="G4" s="393"/>
    </row>
    <row r="5" spans="1:84" ht="15.75" thickBot="1" x14ac:dyDescent="0.3">
      <c r="A5" s="53"/>
      <c r="B5" s="53"/>
      <c r="C5" s="210"/>
      <c r="D5" s="210"/>
      <c r="E5" s="210"/>
      <c r="F5" s="211"/>
      <c r="G5" s="211"/>
      <c r="H5" s="211"/>
      <c r="I5" s="211"/>
      <c r="J5" s="211"/>
      <c r="K5" s="211"/>
    </row>
    <row r="6" spans="1:84" ht="33" customHeight="1" x14ac:dyDescent="0.25">
      <c r="A6" s="379" t="s">
        <v>154</v>
      </c>
      <c r="B6" s="380"/>
      <c r="C6" s="689" t="str">
        <f>PMR!C6</f>
        <v>8210 - Consolidación de la Estrategia de Justicia de Género como mecanismo para promover los derechos de las mujeres a una vida libre de violencias en Bogotá D.C.</v>
      </c>
      <c r="D6" s="690"/>
      <c r="E6" s="691"/>
      <c r="F6" s="7"/>
      <c r="G6" s="7"/>
      <c r="H6" s="7"/>
      <c r="I6" s="7"/>
      <c r="J6" s="7"/>
      <c r="K6" s="7"/>
      <c r="L6" s="1"/>
      <c r="M6" s="15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50" t="s">
        <v>261</v>
      </c>
      <c r="B7" s="551"/>
      <c r="C7" s="687"/>
      <c r="D7" s="687"/>
      <c r="E7" s="688"/>
      <c r="F7" s="211"/>
      <c r="G7" s="211"/>
      <c r="H7" s="211"/>
      <c r="I7" s="211"/>
      <c r="J7" s="211"/>
      <c r="K7" s="211"/>
    </row>
    <row r="8" spans="1:84" ht="45.75" customHeight="1" thickBot="1" x14ac:dyDescent="0.3">
      <c r="A8" s="273" t="s">
        <v>262</v>
      </c>
      <c r="B8" s="273" t="s">
        <v>263</v>
      </c>
      <c r="C8" s="220" t="s">
        <v>264</v>
      </c>
      <c r="D8" s="683" t="s">
        <v>265</v>
      </c>
      <c r="E8" s="684"/>
    </row>
    <row r="9" spans="1:84" ht="57" x14ac:dyDescent="0.25">
      <c r="A9" s="329">
        <v>45712</v>
      </c>
      <c r="B9" s="330">
        <v>45714</v>
      </c>
      <c r="C9" s="66" t="s">
        <v>446</v>
      </c>
      <c r="D9" s="679" t="s">
        <v>447</v>
      </c>
      <c r="E9" s="680"/>
    </row>
    <row r="10" spans="1:84" ht="57" x14ac:dyDescent="0.25">
      <c r="A10" s="54">
        <v>45734</v>
      </c>
      <c r="B10" s="327">
        <v>45736</v>
      </c>
      <c r="C10" s="67" t="s">
        <v>446</v>
      </c>
      <c r="D10" s="681" t="s">
        <v>448</v>
      </c>
      <c r="E10" s="682"/>
    </row>
    <row r="11" spans="1:84" x14ac:dyDescent="0.25">
      <c r="A11" s="54"/>
      <c r="B11" s="328"/>
      <c r="C11" s="67"/>
      <c r="D11" s="675"/>
      <c r="E11" s="676"/>
    </row>
    <row r="12" spans="1:84" x14ac:dyDescent="0.25">
      <c r="A12" s="54"/>
      <c r="B12" s="55"/>
      <c r="C12" s="67"/>
      <c r="D12" s="675"/>
      <c r="E12" s="676"/>
    </row>
    <row r="13" spans="1:84" x14ac:dyDescent="0.25">
      <c r="A13" s="56"/>
      <c r="B13" s="55"/>
      <c r="C13" s="67"/>
      <c r="D13" s="675"/>
      <c r="E13" s="676"/>
    </row>
    <row r="14" spans="1:84" x14ac:dyDescent="0.25">
      <c r="A14" s="56"/>
      <c r="B14" s="55"/>
      <c r="C14" s="68"/>
      <c r="D14" s="675"/>
      <c r="E14" s="676"/>
    </row>
    <row r="15" spans="1:84" x14ac:dyDescent="0.25">
      <c r="A15" s="56"/>
      <c r="B15" s="55"/>
      <c r="C15" s="68"/>
      <c r="D15" s="675"/>
      <c r="E15" s="676"/>
    </row>
    <row r="16" spans="1:84" x14ac:dyDescent="0.25">
      <c r="A16" s="57"/>
      <c r="B16" s="55"/>
      <c r="C16" s="67"/>
      <c r="D16" s="675"/>
      <c r="E16" s="676"/>
    </row>
    <row r="17" spans="1:5" x14ac:dyDescent="0.25">
      <c r="A17" s="58"/>
      <c r="B17" s="59"/>
      <c r="C17" s="69"/>
      <c r="D17" s="675"/>
      <c r="E17" s="676"/>
    </row>
    <row r="18" spans="1:5" x14ac:dyDescent="0.25">
      <c r="A18" s="58"/>
      <c r="B18" s="59"/>
      <c r="C18" s="69"/>
      <c r="D18" s="675"/>
      <c r="E18" s="676"/>
    </row>
    <row r="19" spans="1:5" x14ac:dyDescent="0.25">
      <c r="A19" s="60"/>
      <c r="B19" s="61"/>
      <c r="C19" s="63"/>
      <c r="D19" s="675"/>
      <c r="E19" s="676"/>
    </row>
    <row r="20" spans="1:5" x14ac:dyDescent="0.25">
      <c r="A20" s="62"/>
      <c r="B20" s="63"/>
      <c r="C20" s="63"/>
      <c r="D20" s="675"/>
      <c r="E20" s="676"/>
    </row>
    <row r="21" spans="1:5" x14ac:dyDescent="0.25">
      <c r="A21" s="62"/>
      <c r="B21" s="63"/>
      <c r="C21" s="63"/>
      <c r="D21" s="675"/>
      <c r="E21" s="676"/>
    </row>
    <row r="22" spans="1:5" x14ac:dyDescent="0.25">
      <c r="A22" s="62"/>
      <c r="B22" s="63"/>
      <c r="C22" s="63"/>
      <c r="D22" s="675"/>
      <c r="E22" s="676"/>
    </row>
    <row r="23" spans="1:5" x14ac:dyDescent="0.25">
      <c r="A23" s="62"/>
      <c r="B23" s="63"/>
      <c r="C23" s="63"/>
      <c r="D23" s="675"/>
      <c r="E23" s="676"/>
    </row>
    <row r="24" spans="1:5" x14ac:dyDescent="0.25">
      <c r="A24" s="62"/>
      <c r="B24" s="63"/>
      <c r="C24" s="63"/>
      <c r="D24" s="675"/>
      <c r="E24" s="676"/>
    </row>
    <row r="25" spans="1:5" x14ac:dyDescent="0.25">
      <c r="A25" s="62"/>
      <c r="B25" s="63"/>
      <c r="C25" s="63"/>
      <c r="D25" s="675"/>
      <c r="E25" s="676"/>
    </row>
    <row r="26" spans="1:5" x14ac:dyDescent="0.25">
      <c r="A26" s="62"/>
      <c r="B26" s="63"/>
      <c r="C26" s="63"/>
      <c r="D26" s="675"/>
      <c r="E26" s="676"/>
    </row>
    <row r="27" spans="1:5" x14ac:dyDescent="0.25">
      <c r="A27" s="62"/>
      <c r="B27" s="63"/>
      <c r="C27" s="63"/>
      <c r="D27" s="675"/>
      <c r="E27" s="676"/>
    </row>
    <row r="28" spans="1:5" x14ac:dyDescent="0.25">
      <c r="A28" s="62"/>
      <c r="B28" s="63"/>
      <c r="C28" s="63"/>
      <c r="D28" s="675"/>
      <c r="E28" s="676"/>
    </row>
    <row r="29" spans="1:5" x14ac:dyDescent="0.25">
      <c r="A29" s="62"/>
      <c r="B29" s="63"/>
      <c r="C29" s="63"/>
      <c r="D29" s="675"/>
      <c r="E29" s="676"/>
    </row>
    <row r="30" spans="1:5" x14ac:dyDescent="0.25">
      <c r="A30" s="62"/>
      <c r="B30" s="63"/>
      <c r="C30" s="63"/>
      <c r="D30" s="675"/>
      <c r="E30" s="676"/>
    </row>
    <row r="31" spans="1:5" x14ac:dyDescent="0.25">
      <c r="A31" s="62"/>
      <c r="B31" s="63"/>
      <c r="C31" s="63"/>
      <c r="D31" s="675"/>
      <c r="E31" s="676"/>
    </row>
    <row r="32" spans="1:5" x14ac:dyDescent="0.25">
      <c r="A32" s="62"/>
      <c r="B32" s="63"/>
      <c r="C32" s="63"/>
      <c r="D32" s="675"/>
      <c r="E32" s="676"/>
    </row>
    <row r="33" spans="1:5" x14ac:dyDescent="0.25">
      <c r="A33" s="62"/>
      <c r="B33" s="63"/>
      <c r="C33" s="63"/>
      <c r="D33" s="675"/>
      <c r="E33" s="676"/>
    </row>
    <row r="34" spans="1:5" x14ac:dyDescent="0.25">
      <c r="A34" s="62"/>
      <c r="B34" s="63"/>
      <c r="C34" s="63"/>
      <c r="D34" s="675"/>
      <c r="E34" s="676"/>
    </row>
    <row r="35" spans="1:5" x14ac:dyDescent="0.25">
      <c r="A35" s="62"/>
      <c r="B35" s="63"/>
      <c r="C35" s="63"/>
      <c r="D35" s="675"/>
      <c r="E35" s="676"/>
    </row>
    <row r="36" spans="1:5" ht="15.75" thickBot="1" x14ac:dyDescent="0.3">
      <c r="A36" s="64"/>
      <c r="B36" s="65"/>
      <c r="C36" s="65"/>
      <c r="D36" s="677"/>
      <c r="E36" s="678"/>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G21" zoomScale="70" zoomScaleNormal="70" workbookViewId="0">
      <selection activeCell="N24" sqref="N24:N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414"/>
      <c r="B1" s="394" t="s">
        <v>150</v>
      </c>
      <c r="C1" s="395"/>
      <c r="D1" s="395"/>
      <c r="E1" s="395"/>
      <c r="F1" s="395"/>
      <c r="G1" s="395"/>
      <c r="H1" s="395"/>
      <c r="I1" s="395"/>
      <c r="J1" s="395"/>
      <c r="K1" s="395"/>
      <c r="L1" s="396"/>
      <c r="M1" s="391" t="s">
        <v>272</v>
      </c>
      <c r="N1" s="392"/>
      <c r="O1" s="393"/>
    </row>
    <row r="2" spans="1:15" s="77" customFormat="1" ht="18" customHeight="1" thickBot="1" x14ac:dyDescent="0.3">
      <c r="A2" s="415"/>
      <c r="B2" s="397" t="s">
        <v>151</v>
      </c>
      <c r="C2" s="398"/>
      <c r="D2" s="398"/>
      <c r="E2" s="398"/>
      <c r="F2" s="398"/>
      <c r="G2" s="398"/>
      <c r="H2" s="398"/>
      <c r="I2" s="398"/>
      <c r="J2" s="398"/>
      <c r="K2" s="398"/>
      <c r="L2" s="399"/>
      <c r="M2" s="391" t="s">
        <v>273</v>
      </c>
      <c r="N2" s="392"/>
      <c r="O2" s="393"/>
    </row>
    <row r="3" spans="1:15" s="77" customFormat="1" ht="19.899999999999999" customHeight="1" thickBot="1" x14ac:dyDescent="0.3">
      <c r="A3" s="415"/>
      <c r="B3" s="397" t="s">
        <v>0</v>
      </c>
      <c r="C3" s="398"/>
      <c r="D3" s="398"/>
      <c r="E3" s="398"/>
      <c r="F3" s="398"/>
      <c r="G3" s="398"/>
      <c r="H3" s="398"/>
      <c r="I3" s="398"/>
      <c r="J3" s="398"/>
      <c r="K3" s="398"/>
      <c r="L3" s="399"/>
      <c r="M3" s="391" t="s">
        <v>274</v>
      </c>
      <c r="N3" s="392"/>
      <c r="O3" s="393"/>
    </row>
    <row r="4" spans="1:15" s="77" customFormat="1" ht="21.75" customHeight="1" thickBot="1" x14ac:dyDescent="0.3">
      <c r="A4" s="416"/>
      <c r="B4" s="400" t="s">
        <v>152</v>
      </c>
      <c r="C4" s="401"/>
      <c r="D4" s="401"/>
      <c r="E4" s="401"/>
      <c r="F4" s="401"/>
      <c r="G4" s="401"/>
      <c r="H4" s="401"/>
      <c r="I4" s="401"/>
      <c r="J4" s="401"/>
      <c r="K4" s="401"/>
      <c r="L4" s="402"/>
      <c r="M4" s="391" t="s">
        <v>275</v>
      </c>
      <c r="N4" s="392"/>
      <c r="O4" s="393"/>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425" t="s">
        <v>281</v>
      </c>
      <c r="C6" s="426"/>
      <c r="D6" s="426"/>
      <c r="E6" s="426"/>
      <c r="F6" s="426"/>
      <c r="G6" s="426"/>
      <c r="H6" s="426"/>
      <c r="I6" s="426"/>
      <c r="J6" s="426"/>
      <c r="K6" s="427"/>
      <c r="L6" s="144" t="s">
        <v>155</v>
      </c>
      <c r="M6" s="428">
        <v>2024110010300</v>
      </c>
      <c r="N6" s="429"/>
      <c r="O6" s="430"/>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18" t="s">
        <v>6</v>
      </c>
      <c r="B8" s="144" t="s">
        <v>156</v>
      </c>
      <c r="C8" s="113"/>
      <c r="D8" s="144" t="s">
        <v>157</v>
      </c>
      <c r="E8" s="113"/>
      <c r="F8" s="144" t="s">
        <v>158</v>
      </c>
      <c r="G8" s="113"/>
      <c r="H8" s="144" t="s">
        <v>159</v>
      </c>
      <c r="I8" s="115" t="s">
        <v>282</v>
      </c>
      <c r="J8" s="381" t="s">
        <v>8</v>
      </c>
      <c r="K8" s="417"/>
      <c r="L8" s="143" t="s">
        <v>160</v>
      </c>
      <c r="M8" s="378"/>
      <c r="N8" s="378"/>
      <c r="O8" s="378"/>
    </row>
    <row r="9" spans="1:15" s="77" customFormat="1" ht="21.75" customHeight="1" thickBot="1" x14ac:dyDescent="0.3">
      <c r="A9" s="418"/>
      <c r="B9" s="145" t="s">
        <v>161</v>
      </c>
      <c r="C9" s="116"/>
      <c r="D9" s="144" t="s">
        <v>162</v>
      </c>
      <c r="E9" s="117"/>
      <c r="F9" s="144" t="s">
        <v>163</v>
      </c>
      <c r="G9" s="117"/>
      <c r="H9" s="144" t="s">
        <v>164</v>
      </c>
      <c r="I9" s="115"/>
      <c r="J9" s="381"/>
      <c r="K9" s="417"/>
      <c r="L9" s="143" t="s">
        <v>165</v>
      </c>
      <c r="M9" s="378"/>
      <c r="N9" s="378"/>
      <c r="O9" s="378"/>
    </row>
    <row r="10" spans="1:15" s="77" customFormat="1" ht="21.75" customHeight="1" thickBot="1" x14ac:dyDescent="0.3">
      <c r="A10" s="418"/>
      <c r="B10" s="144" t="s">
        <v>166</v>
      </c>
      <c r="C10" s="113"/>
      <c r="D10" s="144" t="s">
        <v>167</v>
      </c>
      <c r="E10" s="117"/>
      <c r="F10" s="144" t="s">
        <v>168</v>
      </c>
      <c r="G10" s="117"/>
      <c r="H10" s="144" t="s">
        <v>169</v>
      </c>
      <c r="I10" s="115"/>
      <c r="J10" s="381"/>
      <c r="K10" s="417"/>
      <c r="L10" s="143" t="s">
        <v>170</v>
      </c>
      <c r="M10" s="378" t="s">
        <v>282</v>
      </c>
      <c r="N10" s="378"/>
      <c r="O10" s="378"/>
    </row>
    <row r="11" spans="1:15" ht="15" customHeight="1" thickBot="1" x14ac:dyDescent="0.3">
      <c r="A11" s="6"/>
      <c r="B11" s="7"/>
      <c r="C11" s="7"/>
      <c r="D11" s="9"/>
      <c r="E11" s="8"/>
      <c r="F11" s="8"/>
      <c r="G11" s="187"/>
      <c r="H11" s="187"/>
      <c r="I11" s="10"/>
      <c r="J11" s="10"/>
      <c r="K11" s="7"/>
      <c r="L11" s="7"/>
      <c r="M11" s="7"/>
      <c r="N11" s="7"/>
      <c r="O11" s="7"/>
    </row>
    <row r="12" spans="1:15" ht="15" customHeight="1" x14ac:dyDescent="0.25">
      <c r="A12" s="422" t="s">
        <v>171</v>
      </c>
      <c r="B12" s="403" t="s">
        <v>283</v>
      </c>
      <c r="C12" s="404"/>
      <c r="D12" s="404"/>
      <c r="E12" s="404"/>
      <c r="F12" s="404"/>
      <c r="G12" s="404"/>
      <c r="H12" s="404"/>
      <c r="I12" s="404"/>
      <c r="J12" s="404"/>
      <c r="K12" s="404"/>
      <c r="L12" s="404"/>
      <c r="M12" s="404"/>
      <c r="N12" s="404"/>
      <c r="O12" s="405"/>
    </row>
    <row r="13" spans="1:15" ht="15" customHeight="1" x14ac:dyDescent="0.25">
      <c r="A13" s="423"/>
      <c r="B13" s="406"/>
      <c r="C13" s="407"/>
      <c r="D13" s="407"/>
      <c r="E13" s="407"/>
      <c r="F13" s="407"/>
      <c r="G13" s="407"/>
      <c r="H13" s="407"/>
      <c r="I13" s="407"/>
      <c r="J13" s="407"/>
      <c r="K13" s="407"/>
      <c r="L13" s="407"/>
      <c r="M13" s="407"/>
      <c r="N13" s="407"/>
      <c r="O13" s="408"/>
    </row>
    <row r="14" spans="1:15" ht="15" customHeight="1" thickBot="1" x14ac:dyDescent="0.3">
      <c r="A14" s="424"/>
      <c r="B14" s="409"/>
      <c r="C14" s="410"/>
      <c r="D14" s="410"/>
      <c r="E14" s="410"/>
      <c r="F14" s="410"/>
      <c r="G14" s="410"/>
      <c r="H14" s="410"/>
      <c r="I14" s="410"/>
      <c r="J14" s="410"/>
      <c r="K14" s="410"/>
      <c r="L14" s="410"/>
      <c r="M14" s="410"/>
      <c r="N14" s="410"/>
      <c r="O14" s="411"/>
    </row>
    <row r="15" spans="1:15" ht="9" customHeight="1" thickBot="1" x14ac:dyDescent="0.3">
      <c r="A15" s="14"/>
      <c r="B15" s="76"/>
      <c r="C15" s="15"/>
      <c r="D15" s="15"/>
      <c r="E15" s="15"/>
      <c r="F15" s="15"/>
      <c r="G15" s="16"/>
      <c r="H15" s="16"/>
      <c r="I15" s="16"/>
      <c r="J15" s="16"/>
      <c r="K15" s="16"/>
      <c r="L15" s="17"/>
      <c r="M15" s="17"/>
      <c r="N15" s="17"/>
      <c r="O15" s="17"/>
    </row>
    <row r="16" spans="1:15" s="18" customFormat="1" ht="37.5" customHeight="1" thickBot="1" x14ac:dyDescent="0.3">
      <c r="A16" s="51" t="s">
        <v>13</v>
      </c>
      <c r="B16" s="412" t="s">
        <v>284</v>
      </c>
      <c r="C16" s="412"/>
      <c r="D16" s="412"/>
      <c r="E16" s="412"/>
      <c r="F16" s="412"/>
      <c r="G16" s="418" t="s">
        <v>15</v>
      </c>
      <c r="H16" s="418"/>
      <c r="I16" s="413" t="s">
        <v>286</v>
      </c>
      <c r="J16" s="413"/>
      <c r="K16" s="413"/>
      <c r="L16" s="413"/>
      <c r="M16" s="413"/>
      <c r="N16" s="413"/>
      <c r="O16" s="413"/>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1" t="s">
        <v>17</v>
      </c>
      <c r="B18" s="420" t="s">
        <v>287</v>
      </c>
      <c r="C18" s="420"/>
      <c r="D18" s="420"/>
      <c r="E18" s="420"/>
      <c r="F18" s="51" t="s">
        <v>19</v>
      </c>
      <c r="G18" s="419" t="s">
        <v>288</v>
      </c>
      <c r="H18" s="419"/>
      <c r="I18" s="419"/>
      <c r="J18" s="51" t="s">
        <v>21</v>
      </c>
      <c r="K18" s="412" t="s">
        <v>285</v>
      </c>
      <c r="L18" s="412"/>
      <c r="M18" s="412"/>
      <c r="N18" s="412"/>
      <c r="O18" s="412"/>
    </row>
    <row r="19" spans="1:15" ht="9" customHeight="1" x14ac:dyDescent="0.25">
      <c r="A19" s="5"/>
      <c r="B19" s="2"/>
      <c r="C19" s="421"/>
      <c r="D19" s="421"/>
      <c r="E19" s="421"/>
      <c r="F19" s="421"/>
      <c r="G19" s="421"/>
      <c r="H19" s="421"/>
      <c r="I19" s="421"/>
      <c r="J19" s="421"/>
      <c r="K19" s="421"/>
      <c r="L19" s="421"/>
      <c r="M19" s="421"/>
      <c r="N19" s="421"/>
      <c r="O19" s="421"/>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1894836000</v>
      </c>
      <c r="C24" s="22">
        <v>2592079300</v>
      </c>
      <c r="D24" s="22">
        <v>-42024000</v>
      </c>
      <c r="E24" s="181"/>
      <c r="F24" s="181"/>
      <c r="G24" s="181"/>
      <c r="H24" s="181"/>
      <c r="I24" s="181"/>
      <c r="J24" s="181"/>
      <c r="K24" s="181"/>
      <c r="L24" s="181"/>
      <c r="M24" s="181"/>
      <c r="N24" s="190">
        <f>SUM(B24:M24)</f>
        <v>4444891300</v>
      </c>
      <c r="O24" s="182">
        <v>1</v>
      </c>
    </row>
    <row r="25" spans="1:15" ht="32.1" customHeight="1" x14ac:dyDescent="0.25">
      <c r="A25" s="21" t="s">
        <v>26</v>
      </c>
      <c r="B25" s="221">
        <v>1894833500</v>
      </c>
      <c r="C25" s="221">
        <v>2005965525</v>
      </c>
      <c r="D25" s="22">
        <v>209190054</v>
      </c>
      <c r="E25" s="181">
        <v>117803716</v>
      </c>
      <c r="F25" s="181"/>
      <c r="G25" s="181"/>
      <c r="H25" s="181"/>
      <c r="I25" s="181"/>
      <c r="J25" s="181"/>
      <c r="K25" s="181"/>
      <c r="L25" s="181"/>
      <c r="M25" s="181"/>
      <c r="N25" s="190">
        <f t="shared" ref="N25:N29" si="0">SUM(B25:M25)</f>
        <v>4227792795</v>
      </c>
      <c r="O25" s="183">
        <f>N25/N24</f>
        <v>0.95115774709721246</v>
      </c>
    </row>
    <row r="26" spans="1:15" ht="32.1" customHeight="1" x14ac:dyDescent="0.25">
      <c r="A26" s="21" t="s">
        <v>28</v>
      </c>
      <c r="B26" s="221"/>
      <c r="C26" s="221">
        <v>14542124</v>
      </c>
      <c r="D26" s="22">
        <v>267095754</v>
      </c>
      <c r="E26" s="184">
        <v>388915413</v>
      </c>
      <c r="F26" s="184"/>
      <c r="G26" s="184"/>
      <c r="H26" s="184"/>
      <c r="I26" s="184"/>
      <c r="J26" s="184"/>
      <c r="K26" s="184"/>
      <c r="L26" s="184"/>
      <c r="M26" s="184"/>
      <c r="N26" s="190">
        <f t="shared" si="0"/>
        <v>670553291</v>
      </c>
      <c r="O26" s="183">
        <f>N26/N24</f>
        <v>0.15085932270154728</v>
      </c>
    </row>
    <row r="27" spans="1:15" ht="32.1" customHeight="1" x14ac:dyDescent="0.25">
      <c r="A27" s="21" t="s">
        <v>175</v>
      </c>
      <c r="B27" s="22">
        <v>13035998</v>
      </c>
      <c r="C27" s="22">
        <v>73782867</v>
      </c>
      <c r="D27" s="22"/>
      <c r="E27" s="181"/>
      <c r="F27" s="181"/>
      <c r="G27" s="181"/>
      <c r="H27" s="181"/>
      <c r="I27" s="181"/>
      <c r="J27" s="181"/>
      <c r="K27" s="181"/>
      <c r="L27" s="181"/>
      <c r="M27" s="181"/>
      <c r="N27" s="190">
        <f t="shared" si="0"/>
        <v>86818865</v>
      </c>
      <c r="O27" s="183">
        <v>1</v>
      </c>
    </row>
    <row r="28" spans="1:15" ht="32.1" customHeight="1" x14ac:dyDescent="0.25">
      <c r="A28" s="21" t="s">
        <v>176</v>
      </c>
      <c r="B28" s="22">
        <v>0</v>
      </c>
      <c r="C28" s="22"/>
      <c r="D28" s="22"/>
      <c r="E28" s="184"/>
      <c r="F28" s="184"/>
      <c r="G28" s="184"/>
      <c r="H28" s="184"/>
      <c r="I28" s="184"/>
      <c r="J28" s="184"/>
      <c r="K28" s="184"/>
      <c r="L28" s="184"/>
      <c r="M28" s="184"/>
      <c r="N28" s="190">
        <f t="shared" si="0"/>
        <v>0</v>
      </c>
      <c r="O28" s="183">
        <f>N28/N27</f>
        <v>0</v>
      </c>
    </row>
    <row r="29" spans="1:15" ht="32.1" customHeight="1" thickBot="1" x14ac:dyDescent="0.3">
      <c r="A29" s="23" t="s">
        <v>34</v>
      </c>
      <c r="B29" s="222">
        <v>13035998</v>
      </c>
      <c r="C29" s="222">
        <v>72262000</v>
      </c>
      <c r="D29" s="24"/>
      <c r="E29" s="185"/>
      <c r="F29" s="185"/>
      <c r="G29" s="185"/>
      <c r="H29" s="185"/>
      <c r="I29" s="185"/>
      <c r="J29" s="185"/>
      <c r="K29" s="185"/>
      <c r="L29" s="185"/>
      <c r="M29" s="185"/>
      <c r="N29" s="191">
        <f t="shared" si="0"/>
        <v>85297998</v>
      </c>
      <c r="O29" s="186">
        <f>N29/N27</f>
        <v>0.98248229805814669</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40" t="s">
        <v>177</v>
      </c>
      <c r="B33" s="441"/>
      <c r="C33" s="441"/>
      <c r="D33" s="441"/>
      <c r="E33" s="441"/>
      <c r="F33" s="441"/>
      <c r="G33" s="441"/>
      <c r="H33" s="441"/>
      <c r="I33" s="442"/>
      <c r="J33" s="29"/>
    </row>
    <row r="34" spans="1:13" ht="50.25" customHeight="1" thickBot="1" x14ac:dyDescent="0.3">
      <c r="A34" s="37" t="s">
        <v>178</v>
      </c>
      <c r="B34" s="443" t="str">
        <f>+B12</f>
        <v>Iniciar 3500 casos de representación jurídica asignados por el Comité Técnico de Representación Jurídica</v>
      </c>
      <c r="C34" s="444"/>
      <c r="D34" s="444"/>
      <c r="E34" s="444"/>
      <c r="F34" s="444"/>
      <c r="G34" s="444"/>
      <c r="H34" s="444"/>
      <c r="I34" s="445"/>
      <c r="J34" s="27"/>
      <c r="M34" s="169"/>
    </row>
    <row r="35" spans="1:13" ht="18.75" customHeight="1" thickBot="1" x14ac:dyDescent="0.3">
      <c r="A35" s="453" t="s">
        <v>38</v>
      </c>
      <c r="B35" s="82">
        <v>2024</v>
      </c>
      <c r="C35" s="82">
        <v>2025</v>
      </c>
      <c r="D35" s="82">
        <v>2026</v>
      </c>
      <c r="E35" s="82">
        <v>2027</v>
      </c>
      <c r="F35" s="82" t="s">
        <v>179</v>
      </c>
      <c r="G35" s="455" t="s">
        <v>40</v>
      </c>
      <c r="H35" s="456" t="s">
        <v>289</v>
      </c>
      <c r="I35" s="457"/>
      <c r="J35" s="27"/>
      <c r="M35" s="169"/>
    </row>
    <row r="36" spans="1:13" ht="50.25" customHeight="1" thickBot="1" x14ac:dyDescent="0.3">
      <c r="A36" s="454"/>
      <c r="B36" s="223">
        <v>485</v>
      </c>
      <c r="C36" s="223">
        <v>1015</v>
      </c>
      <c r="D36" s="223">
        <v>1000</v>
      </c>
      <c r="E36" s="223">
        <v>1000</v>
      </c>
      <c r="F36" s="163">
        <f>B36+C36+D36+E36</f>
        <v>3500</v>
      </c>
      <c r="G36" s="455"/>
      <c r="H36" s="458"/>
      <c r="I36" s="459"/>
      <c r="J36" s="27"/>
      <c r="M36" s="170"/>
    </row>
    <row r="37" spans="1:13" ht="52.5" customHeight="1" thickBot="1" x14ac:dyDescent="0.3">
      <c r="A37" s="38" t="s">
        <v>42</v>
      </c>
      <c r="B37" s="446">
        <v>0.2</v>
      </c>
      <c r="C37" s="447"/>
      <c r="D37" s="450" t="s">
        <v>180</v>
      </c>
      <c r="E37" s="451"/>
      <c r="F37" s="451"/>
      <c r="G37" s="451"/>
      <c r="H37" s="451"/>
      <c r="I37" s="452"/>
    </row>
    <row r="38" spans="1:13" s="28" customFormat="1" ht="48" customHeight="1" thickBot="1" x14ac:dyDescent="0.3">
      <c r="A38" s="453" t="s">
        <v>181</v>
      </c>
      <c r="B38" s="38" t="s">
        <v>182</v>
      </c>
      <c r="C38" s="37" t="s">
        <v>86</v>
      </c>
      <c r="D38" s="438" t="s">
        <v>88</v>
      </c>
      <c r="E38" s="439"/>
      <c r="F38" s="438" t="s">
        <v>90</v>
      </c>
      <c r="G38" s="439"/>
      <c r="H38" s="39" t="s">
        <v>92</v>
      </c>
      <c r="I38" s="41" t="s">
        <v>93</v>
      </c>
      <c r="M38" s="171"/>
    </row>
    <row r="39" spans="1:13" ht="206.25" customHeight="1" thickBot="1" x14ac:dyDescent="0.3">
      <c r="A39" s="454"/>
      <c r="B39" s="224">
        <v>42</v>
      </c>
      <c r="C39" s="225">
        <v>20</v>
      </c>
      <c r="D39" s="448" t="s">
        <v>290</v>
      </c>
      <c r="E39" s="449"/>
      <c r="F39" s="448" t="s">
        <v>291</v>
      </c>
      <c r="G39" s="449"/>
      <c r="H39" s="226" t="s">
        <v>292</v>
      </c>
      <c r="I39" s="227" t="s">
        <v>293</v>
      </c>
      <c r="M39" s="169"/>
    </row>
    <row r="40" spans="1:13" s="28" customFormat="1" ht="54" customHeight="1" thickBot="1" x14ac:dyDescent="0.3">
      <c r="A40" s="453" t="s">
        <v>183</v>
      </c>
      <c r="B40" s="40" t="s">
        <v>182</v>
      </c>
      <c r="C40" s="39" t="s">
        <v>86</v>
      </c>
      <c r="D40" s="438" t="s">
        <v>88</v>
      </c>
      <c r="E40" s="439"/>
      <c r="F40" s="438" t="s">
        <v>90</v>
      </c>
      <c r="G40" s="439"/>
      <c r="H40" s="39" t="s">
        <v>92</v>
      </c>
      <c r="I40" s="41" t="s">
        <v>93</v>
      </c>
    </row>
    <row r="41" spans="1:13" ht="223.5" customHeight="1" thickBot="1" x14ac:dyDescent="0.3">
      <c r="A41" s="454"/>
      <c r="B41" s="224">
        <v>84</v>
      </c>
      <c r="C41" s="225">
        <v>79</v>
      </c>
      <c r="D41" s="448" t="s">
        <v>297</v>
      </c>
      <c r="E41" s="449"/>
      <c r="F41" s="448" t="s">
        <v>298</v>
      </c>
      <c r="G41" s="449"/>
      <c r="H41" s="226" t="s">
        <v>299</v>
      </c>
      <c r="I41" s="227" t="s">
        <v>293</v>
      </c>
    </row>
    <row r="42" spans="1:13" s="28" customFormat="1" ht="45" customHeight="1" thickBot="1" x14ac:dyDescent="0.3">
      <c r="A42" s="453" t="s">
        <v>184</v>
      </c>
      <c r="B42" s="40" t="s">
        <v>182</v>
      </c>
      <c r="C42" s="39" t="s">
        <v>86</v>
      </c>
      <c r="D42" s="438" t="s">
        <v>88</v>
      </c>
      <c r="E42" s="439"/>
      <c r="F42" s="438" t="s">
        <v>90</v>
      </c>
      <c r="G42" s="439"/>
      <c r="H42" s="39" t="s">
        <v>92</v>
      </c>
      <c r="I42" s="41" t="s">
        <v>93</v>
      </c>
    </row>
    <row r="43" spans="1:13" ht="205.5" customHeight="1" thickBot="1" x14ac:dyDescent="0.3">
      <c r="A43" s="454"/>
      <c r="B43" s="228">
        <v>104</v>
      </c>
      <c r="C43" s="32">
        <v>163</v>
      </c>
      <c r="D43" s="448" t="s">
        <v>294</v>
      </c>
      <c r="E43" s="449"/>
      <c r="F43" s="448" t="s">
        <v>295</v>
      </c>
      <c r="G43" s="449"/>
      <c r="H43" s="226" t="s">
        <v>296</v>
      </c>
      <c r="I43" s="227" t="s">
        <v>293</v>
      </c>
    </row>
    <row r="44" spans="1:13" s="28" customFormat="1" ht="44.25" customHeight="1" thickBot="1" x14ac:dyDescent="0.3">
      <c r="A44" s="453" t="s">
        <v>185</v>
      </c>
      <c r="B44" s="40" t="s">
        <v>182</v>
      </c>
      <c r="C44" s="40" t="s">
        <v>86</v>
      </c>
      <c r="D44" s="438" t="s">
        <v>88</v>
      </c>
      <c r="E44" s="439"/>
      <c r="F44" s="438" t="s">
        <v>90</v>
      </c>
      <c r="G44" s="439"/>
      <c r="H44" s="39" t="s">
        <v>92</v>
      </c>
      <c r="I44" s="39" t="s">
        <v>93</v>
      </c>
    </row>
    <row r="45" spans="1:13" ht="173.25" customHeight="1" thickBot="1" x14ac:dyDescent="0.3">
      <c r="A45" s="454"/>
      <c r="B45" s="228">
        <v>109</v>
      </c>
      <c r="C45" s="32">
        <v>157</v>
      </c>
      <c r="D45" s="448" t="s">
        <v>449</v>
      </c>
      <c r="E45" s="449"/>
      <c r="F45" s="448" t="s">
        <v>450</v>
      </c>
      <c r="G45" s="449"/>
      <c r="H45" s="226" t="s">
        <v>451</v>
      </c>
      <c r="I45" s="227" t="s">
        <v>452</v>
      </c>
    </row>
    <row r="46" spans="1:13" s="28" customFormat="1" ht="47.25" customHeight="1" thickBot="1" x14ac:dyDescent="0.3">
      <c r="A46" s="453" t="s">
        <v>186</v>
      </c>
      <c r="B46" s="40" t="s">
        <v>182</v>
      </c>
      <c r="C46" s="39" t="s">
        <v>86</v>
      </c>
      <c r="D46" s="438" t="s">
        <v>88</v>
      </c>
      <c r="E46" s="439"/>
      <c r="F46" s="438" t="s">
        <v>90</v>
      </c>
      <c r="G46" s="439"/>
      <c r="H46" s="39" t="s">
        <v>92</v>
      </c>
      <c r="I46" s="41" t="s">
        <v>93</v>
      </c>
    </row>
    <row r="47" spans="1:13" ht="120.75" customHeight="1" thickBot="1" x14ac:dyDescent="0.3">
      <c r="A47" s="454"/>
      <c r="B47" s="228">
        <v>109</v>
      </c>
      <c r="C47" s="32"/>
      <c r="D47" s="366"/>
      <c r="E47" s="367"/>
      <c r="F47" s="366"/>
      <c r="G47" s="367"/>
      <c r="H47" s="30"/>
      <c r="I47" s="31"/>
    </row>
    <row r="48" spans="1:13" s="28" customFormat="1" ht="52.5" customHeight="1" thickBot="1" x14ac:dyDescent="0.3">
      <c r="A48" s="453" t="s">
        <v>187</v>
      </c>
      <c r="B48" s="40" t="s">
        <v>182</v>
      </c>
      <c r="C48" s="39" t="s">
        <v>86</v>
      </c>
      <c r="D48" s="438" t="s">
        <v>88</v>
      </c>
      <c r="E48" s="439"/>
      <c r="F48" s="438" t="s">
        <v>90</v>
      </c>
      <c r="G48" s="439"/>
      <c r="H48" s="39" t="s">
        <v>92</v>
      </c>
      <c r="I48" s="41" t="s">
        <v>93</v>
      </c>
    </row>
    <row r="49" spans="1:9" ht="120.75" customHeight="1" thickBot="1" x14ac:dyDescent="0.3">
      <c r="A49" s="460"/>
      <c r="B49" s="228">
        <v>109</v>
      </c>
      <c r="C49" s="32"/>
      <c r="D49" s="366"/>
      <c r="E49" s="367"/>
      <c r="F49" s="366"/>
      <c r="G49" s="367"/>
      <c r="H49" s="30"/>
      <c r="I49" s="31"/>
    </row>
    <row r="50" spans="1:9" ht="35.1" customHeight="1" thickBot="1" x14ac:dyDescent="0.3">
      <c r="A50" s="453" t="s">
        <v>188</v>
      </c>
      <c r="B50" s="40" t="s">
        <v>182</v>
      </c>
      <c r="C50" s="39" t="s">
        <v>86</v>
      </c>
      <c r="D50" s="438" t="s">
        <v>88</v>
      </c>
      <c r="E50" s="439"/>
      <c r="F50" s="438" t="s">
        <v>90</v>
      </c>
      <c r="G50" s="439"/>
      <c r="H50" s="39" t="s">
        <v>92</v>
      </c>
      <c r="I50" s="41" t="s">
        <v>93</v>
      </c>
    </row>
    <row r="51" spans="1:9" ht="120.75" customHeight="1" thickBot="1" x14ac:dyDescent="0.3">
      <c r="A51" s="454"/>
      <c r="B51" s="228">
        <v>104</v>
      </c>
      <c r="C51" s="33"/>
      <c r="D51" s="366"/>
      <c r="E51" s="461"/>
      <c r="F51" s="366"/>
      <c r="G51" s="367"/>
      <c r="H51" s="30"/>
      <c r="I51" s="31"/>
    </row>
    <row r="52" spans="1:9" ht="35.1" customHeight="1" thickBot="1" x14ac:dyDescent="0.3">
      <c r="A52" s="453" t="s">
        <v>189</v>
      </c>
      <c r="B52" s="39" t="s">
        <v>182</v>
      </c>
      <c r="C52" s="37" t="s">
        <v>86</v>
      </c>
      <c r="D52" s="438" t="s">
        <v>88</v>
      </c>
      <c r="E52" s="439"/>
      <c r="F52" s="438" t="s">
        <v>90</v>
      </c>
      <c r="G52" s="439"/>
      <c r="H52" s="39" t="s">
        <v>92</v>
      </c>
      <c r="I52" s="41" t="s">
        <v>93</v>
      </c>
    </row>
    <row r="53" spans="1:9" ht="120.75" customHeight="1" thickBot="1" x14ac:dyDescent="0.3">
      <c r="A53" s="454"/>
      <c r="B53" s="228">
        <v>104</v>
      </c>
      <c r="C53" s="33"/>
      <c r="D53" s="366"/>
      <c r="E53" s="461"/>
      <c r="F53" s="366"/>
      <c r="G53" s="367"/>
      <c r="H53" s="48"/>
      <c r="I53" s="31"/>
    </row>
    <row r="54" spans="1:9" ht="35.1" customHeight="1" thickBot="1" x14ac:dyDescent="0.3">
      <c r="A54" s="453" t="s">
        <v>190</v>
      </c>
      <c r="B54" s="39" t="s">
        <v>182</v>
      </c>
      <c r="C54" s="37" t="s">
        <v>86</v>
      </c>
      <c r="D54" s="438" t="s">
        <v>88</v>
      </c>
      <c r="E54" s="439"/>
      <c r="F54" s="438" t="s">
        <v>90</v>
      </c>
      <c r="G54" s="439"/>
      <c r="H54" s="39" t="s">
        <v>92</v>
      </c>
      <c r="I54" s="41" t="s">
        <v>93</v>
      </c>
    </row>
    <row r="55" spans="1:9" ht="120.75" customHeight="1" thickBot="1" x14ac:dyDescent="0.3">
      <c r="A55" s="454"/>
      <c r="B55" s="228">
        <v>104</v>
      </c>
      <c r="C55" s="33"/>
      <c r="D55" s="366"/>
      <c r="E55" s="367"/>
      <c r="F55" s="366"/>
      <c r="G55" s="367"/>
      <c r="H55" s="30"/>
      <c r="I55" s="30"/>
    </row>
    <row r="56" spans="1:9" ht="35.1" customHeight="1" thickBot="1" x14ac:dyDescent="0.3">
      <c r="A56" s="453" t="s">
        <v>191</v>
      </c>
      <c r="B56" s="39" t="s">
        <v>182</v>
      </c>
      <c r="C56" s="37" t="s">
        <v>86</v>
      </c>
      <c r="D56" s="438" t="s">
        <v>88</v>
      </c>
      <c r="E56" s="439"/>
      <c r="F56" s="438" t="s">
        <v>90</v>
      </c>
      <c r="G56" s="439"/>
      <c r="H56" s="39" t="s">
        <v>92</v>
      </c>
      <c r="I56" s="41" t="s">
        <v>93</v>
      </c>
    </row>
    <row r="57" spans="1:9" ht="120.75" customHeight="1" thickBot="1" x14ac:dyDescent="0.3">
      <c r="A57" s="454"/>
      <c r="B57" s="228">
        <v>104</v>
      </c>
      <c r="C57" s="33"/>
      <c r="D57" s="366"/>
      <c r="E57" s="367"/>
      <c r="F57" s="366"/>
      <c r="G57" s="367"/>
      <c r="H57" s="30"/>
      <c r="I57" s="31"/>
    </row>
    <row r="58" spans="1:9" ht="35.1" customHeight="1" thickBot="1" x14ac:dyDescent="0.3">
      <c r="A58" s="453" t="s">
        <v>192</v>
      </c>
      <c r="B58" s="39" t="s">
        <v>182</v>
      </c>
      <c r="C58" s="37" t="s">
        <v>86</v>
      </c>
      <c r="D58" s="438" t="s">
        <v>88</v>
      </c>
      <c r="E58" s="439"/>
      <c r="F58" s="438" t="s">
        <v>90</v>
      </c>
      <c r="G58" s="439"/>
      <c r="H58" s="39" t="s">
        <v>92</v>
      </c>
      <c r="I58" s="41" t="s">
        <v>93</v>
      </c>
    </row>
    <row r="59" spans="1:9" ht="120.75" customHeight="1" thickBot="1" x14ac:dyDescent="0.3">
      <c r="A59" s="454"/>
      <c r="B59" s="228">
        <v>42</v>
      </c>
      <c r="C59" s="33"/>
      <c r="D59" s="366"/>
      <c r="E59" s="367"/>
      <c r="F59" s="461"/>
      <c r="G59" s="461"/>
      <c r="H59" s="30"/>
      <c r="I59" s="30"/>
    </row>
    <row r="60" spans="1:9" ht="35.1" customHeight="1" thickBot="1" x14ac:dyDescent="0.3">
      <c r="A60" s="453" t="s">
        <v>193</v>
      </c>
      <c r="B60" s="39" t="s">
        <v>182</v>
      </c>
      <c r="C60" s="37" t="s">
        <v>86</v>
      </c>
      <c r="D60" s="438" t="s">
        <v>88</v>
      </c>
      <c r="E60" s="439"/>
      <c r="F60" s="438" t="s">
        <v>90</v>
      </c>
      <c r="G60" s="439"/>
      <c r="H60" s="39" t="s">
        <v>92</v>
      </c>
      <c r="I60" s="41" t="s">
        <v>93</v>
      </c>
    </row>
    <row r="61" spans="1:9" ht="120.75" customHeight="1" thickBot="1" x14ac:dyDescent="0.3">
      <c r="A61" s="454"/>
      <c r="B61" s="30">
        <v>0</v>
      </c>
      <c r="C61" s="33"/>
      <c r="D61" s="366"/>
      <c r="E61" s="367"/>
      <c r="F61" s="366"/>
      <c r="G61" s="367"/>
      <c r="H61" s="30"/>
      <c r="I61" s="30"/>
    </row>
    <row r="62" spans="1:9" x14ac:dyDescent="0.25">
      <c r="B62" s="164">
        <f>+B47+B43+B41+B45+B49+B51+B53+B55+B57+B59+B61+B39</f>
        <v>1015</v>
      </c>
      <c r="C62" s="164">
        <f>+C47+C43+C41+C45+C49+C51+C53+C55+C57+C59+C61+C39</f>
        <v>419</v>
      </c>
    </row>
    <row r="64" spans="1:9" s="27" customFormat="1" ht="30" customHeight="1" x14ac:dyDescent="0.25">
      <c r="A64" s="1"/>
      <c r="B64" s="1"/>
      <c r="C64" s="1"/>
      <c r="D64" s="1"/>
      <c r="E64" s="1"/>
      <c r="F64" s="1"/>
      <c r="G64" s="1"/>
      <c r="H64" s="1"/>
      <c r="I64" s="1"/>
    </row>
    <row r="65" spans="1:9" ht="34.5" customHeight="1" x14ac:dyDescent="0.25">
      <c r="A65" s="382" t="s">
        <v>56</v>
      </c>
      <c r="B65" s="382"/>
      <c r="C65" s="382"/>
      <c r="D65" s="382"/>
      <c r="E65" s="382"/>
      <c r="F65" s="382"/>
      <c r="G65" s="382"/>
      <c r="H65" s="382"/>
      <c r="I65" s="382"/>
    </row>
    <row r="66" spans="1:9" ht="67.5" customHeight="1" x14ac:dyDescent="0.25">
      <c r="A66" s="42" t="s">
        <v>57</v>
      </c>
      <c r="B66" s="462" t="s">
        <v>300</v>
      </c>
      <c r="C66" s="463"/>
      <c r="D66" s="464" t="s">
        <v>301</v>
      </c>
      <c r="E66" s="465"/>
      <c r="F66" s="383" t="s">
        <v>194</v>
      </c>
      <c r="G66" s="384"/>
      <c r="H66" s="358" t="s">
        <v>195</v>
      </c>
      <c r="I66" s="359"/>
    </row>
    <row r="67" spans="1:9" ht="45.75" customHeight="1" x14ac:dyDescent="0.25">
      <c r="A67" s="42" t="s">
        <v>196</v>
      </c>
      <c r="B67" s="358">
        <v>0.1</v>
      </c>
      <c r="C67" s="359"/>
      <c r="D67" s="360">
        <v>0.1</v>
      </c>
      <c r="E67" s="361"/>
      <c r="F67" s="362"/>
      <c r="G67" s="363"/>
      <c r="H67" s="362"/>
      <c r="I67" s="363"/>
    </row>
    <row r="68" spans="1:9" ht="30" customHeight="1" x14ac:dyDescent="0.25">
      <c r="A68" s="364" t="s">
        <v>156</v>
      </c>
      <c r="B68" s="87" t="s">
        <v>84</v>
      </c>
      <c r="C68" s="87" t="s">
        <v>86</v>
      </c>
      <c r="D68" s="87" t="s">
        <v>84</v>
      </c>
      <c r="E68" s="87" t="s">
        <v>86</v>
      </c>
      <c r="F68" s="87" t="s">
        <v>84</v>
      </c>
      <c r="G68" s="87" t="s">
        <v>86</v>
      </c>
      <c r="H68" s="87" t="s">
        <v>84</v>
      </c>
      <c r="I68" s="87" t="s">
        <v>86</v>
      </c>
    </row>
    <row r="69" spans="1:9" ht="37.5" customHeight="1" x14ac:dyDescent="0.25">
      <c r="A69" s="365"/>
      <c r="B69" s="229">
        <f>B39/1015</f>
        <v>4.1379310344827586E-2</v>
      </c>
      <c r="C69" s="229">
        <f>C39/1015</f>
        <v>1.9704433497536946E-2</v>
      </c>
      <c r="D69" s="229">
        <v>4.2000000000000003E-2</v>
      </c>
      <c r="E69" s="229">
        <v>4.2000000000000003E-2</v>
      </c>
      <c r="F69" s="44"/>
      <c r="G69" s="44"/>
      <c r="H69" s="49"/>
      <c r="I69" s="44"/>
    </row>
    <row r="70" spans="1:9" ht="123" customHeight="1" x14ac:dyDescent="0.25">
      <c r="A70" s="42" t="s">
        <v>197</v>
      </c>
      <c r="B70" s="385" t="s">
        <v>302</v>
      </c>
      <c r="C70" s="386"/>
      <c r="D70" s="385" t="s">
        <v>303</v>
      </c>
      <c r="E70" s="386"/>
      <c r="F70" s="387"/>
      <c r="G70" s="388"/>
      <c r="H70" s="389"/>
      <c r="I70" s="390"/>
    </row>
    <row r="71" spans="1:9" ht="122.25" customHeight="1" x14ac:dyDescent="0.25">
      <c r="A71" s="42" t="s">
        <v>198</v>
      </c>
      <c r="B71" s="433" t="s">
        <v>304</v>
      </c>
      <c r="C71" s="434"/>
      <c r="D71" s="433" t="s">
        <v>305</v>
      </c>
      <c r="E71" s="434"/>
      <c r="F71" s="435"/>
      <c r="G71" s="374"/>
      <c r="H71" s="375"/>
      <c r="I71" s="376"/>
    </row>
    <row r="72" spans="1:9" ht="30.75" customHeight="1" x14ac:dyDescent="0.25">
      <c r="A72" s="364" t="s">
        <v>157</v>
      </c>
      <c r="B72" s="87" t="s">
        <v>84</v>
      </c>
      <c r="C72" s="87" t="s">
        <v>86</v>
      </c>
      <c r="D72" s="87" t="s">
        <v>84</v>
      </c>
      <c r="E72" s="87" t="s">
        <v>86</v>
      </c>
      <c r="F72" s="87" t="s">
        <v>84</v>
      </c>
      <c r="G72" s="87" t="s">
        <v>86</v>
      </c>
      <c r="H72" s="87" t="s">
        <v>84</v>
      </c>
      <c r="I72" s="87" t="s">
        <v>86</v>
      </c>
    </row>
    <row r="73" spans="1:9" ht="30.75" customHeight="1" x14ac:dyDescent="0.25">
      <c r="A73" s="365"/>
      <c r="B73" s="229">
        <f>B41/1015</f>
        <v>8.2758620689655171E-2</v>
      </c>
      <c r="C73" s="229">
        <f>C41/1015</f>
        <v>7.7832512315270941E-2</v>
      </c>
      <c r="D73" s="229">
        <v>8.4000000000000005E-2</v>
      </c>
      <c r="E73" s="229">
        <f>+D73</f>
        <v>8.4000000000000005E-2</v>
      </c>
      <c r="F73" s="44"/>
      <c r="G73" s="45"/>
      <c r="H73" s="49"/>
      <c r="I73" s="45"/>
    </row>
    <row r="74" spans="1:9" ht="197.25" customHeight="1" x14ac:dyDescent="0.25">
      <c r="A74" s="42" t="s">
        <v>197</v>
      </c>
      <c r="B74" s="385" t="s">
        <v>306</v>
      </c>
      <c r="C74" s="386"/>
      <c r="D74" s="385" t="s">
        <v>307</v>
      </c>
      <c r="E74" s="386"/>
      <c r="F74" s="387"/>
      <c r="G74" s="388"/>
      <c r="H74" s="436"/>
      <c r="I74" s="437"/>
    </row>
    <row r="75" spans="1:9" ht="102.75" customHeight="1" x14ac:dyDescent="0.25">
      <c r="A75" s="42" t="s">
        <v>198</v>
      </c>
      <c r="B75" s="433" t="s">
        <v>304</v>
      </c>
      <c r="C75" s="386"/>
      <c r="D75" s="433" t="s">
        <v>305</v>
      </c>
      <c r="E75" s="434"/>
      <c r="F75" s="435"/>
      <c r="G75" s="374"/>
      <c r="H75" s="375"/>
      <c r="I75" s="376"/>
    </row>
    <row r="76" spans="1:9" ht="30.75" customHeight="1" x14ac:dyDescent="0.25">
      <c r="A76" s="364" t="s">
        <v>158</v>
      </c>
      <c r="B76" s="87" t="s">
        <v>84</v>
      </c>
      <c r="C76" s="87" t="s">
        <v>86</v>
      </c>
      <c r="D76" s="87" t="s">
        <v>84</v>
      </c>
      <c r="E76" s="87" t="s">
        <v>86</v>
      </c>
      <c r="F76" s="87" t="s">
        <v>84</v>
      </c>
      <c r="G76" s="87" t="s">
        <v>86</v>
      </c>
      <c r="H76" s="87" t="s">
        <v>84</v>
      </c>
      <c r="I76" s="87" t="s">
        <v>86</v>
      </c>
    </row>
    <row r="77" spans="1:9" ht="30.75" customHeight="1" x14ac:dyDescent="0.25">
      <c r="A77" s="365"/>
      <c r="B77" s="229">
        <f>B43/1015</f>
        <v>0.10246305418719212</v>
      </c>
      <c r="C77" s="229">
        <f>C43/1015</f>
        <v>0.16059113300492611</v>
      </c>
      <c r="D77" s="229">
        <v>0.104</v>
      </c>
      <c r="E77" s="229">
        <f>+D77</f>
        <v>0.104</v>
      </c>
      <c r="F77" s="44"/>
      <c r="G77" s="45"/>
      <c r="H77" s="49"/>
      <c r="I77" s="45"/>
    </row>
    <row r="78" spans="1:9" ht="164.25" customHeight="1" x14ac:dyDescent="0.25">
      <c r="A78" s="42" t="s">
        <v>197</v>
      </c>
      <c r="B78" s="385" t="s">
        <v>308</v>
      </c>
      <c r="C78" s="386"/>
      <c r="D78" s="385" t="s">
        <v>309</v>
      </c>
      <c r="E78" s="386"/>
      <c r="F78" s="431"/>
      <c r="G78" s="432"/>
      <c r="H78" s="375"/>
      <c r="I78" s="376"/>
    </row>
    <row r="79" spans="1:9" ht="122.25" customHeight="1" x14ac:dyDescent="0.25">
      <c r="A79" s="42" t="s">
        <v>198</v>
      </c>
      <c r="B79" s="373" t="s">
        <v>310</v>
      </c>
      <c r="C79" s="374"/>
      <c r="D79" s="373" t="s">
        <v>311</v>
      </c>
      <c r="E79" s="374"/>
      <c r="F79" s="431"/>
      <c r="G79" s="432"/>
      <c r="H79" s="375"/>
      <c r="I79" s="376"/>
    </row>
    <row r="80" spans="1:9" ht="30.75" customHeight="1" x14ac:dyDescent="0.25">
      <c r="A80" s="364" t="s">
        <v>159</v>
      </c>
      <c r="B80" s="87" t="s">
        <v>84</v>
      </c>
      <c r="C80" s="87" t="s">
        <v>86</v>
      </c>
      <c r="D80" s="87" t="s">
        <v>84</v>
      </c>
      <c r="E80" s="87" t="s">
        <v>86</v>
      </c>
      <c r="F80" s="87" t="s">
        <v>84</v>
      </c>
      <c r="G80" s="87" t="s">
        <v>86</v>
      </c>
      <c r="H80" s="87" t="s">
        <v>84</v>
      </c>
      <c r="I80" s="87" t="s">
        <v>86</v>
      </c>
    </row>
    <row r="81" spans="1:9" ht="30.75" customHeight="1" x14ac:dyDescent="0.25">
      <c r="A81" s="365"/>
      <c r="B81" s="229">
        <f>B45/1015</f>
        <v>0.10738916256157635</v>
      </c>
      <c r="C81" s="229">
        <f>C45/1015</f>
        <v>0.15467980295566502</v>
      </c>
      <c r="D81" s="229">
        <v>0.104</v>
      </c>
      <c r="E81" s="229">
        <v>0.104</v>
      </c>
      <c r="F81" s="44"/>
      <c r="G81" s="45"/>
      <c r="H81" s="49"/>
      <c r="I81" s="45"/>
    </row>
    <row r="82" spans="1:9" ht="165" customHeight="1" x14ac:dyDescent="0.25">
      <c r="A82" s="42" t="s">
        <v>197</v>
      </c>
      <c r="B82" s="385" t="s">
        <v>471</v>
      </c>
      <c r="C82" s="386"/>
      <c r="D82" s="385" t="s">
        <v>453</v>
      </c>
      <c r="E82" s="386"/>
      <c r="F82" s="389"/>
      <c r="G82" s="467"/>
      <c r="H82" s="375"/>
      <c r="I82" s="376"/>
    </row>
    <row r="83" spans="1:9" ht="81" customHeight="1" x14ac:dyDescent="0.25">
      <c r="A83" s="42" t="s">
        <v>198</v>
      </c>
      <c r="B83" s="373" t="s">
        <v>472</v>
      </c>
      <c r="C83" s="374"/>
      <c r="D83" s="373" t="s">
        <v>473</v>
      </c>
      <c r="E83" s="374"/>
      <c r="F83" s="375"/>
      <c r="G83" s="376"/>
      <c r="H83" s="375"/>
      <c r="I83" s="376"/>
    </row>
    <row r="84" spans="1:9" ht="30" customHeight="1" x14ac:dyDescent="0.25">
      <c r="A84" s="364" t="s">
        <v>161</v>
      </c>
      <c r="B84" s="87" t="s">
        <v>84</v>
      </c>
      <c r="C84" s="87" t="s">
        <v>86</v>
      </c>
      <c r="D84" s="87" t="s">
        <v>84</v>
      </c>
      <c r="E84" s="87" t="s">
        <v>86</v>
      </c>
      <c r="F84" s="87" t="s">
        <v>84</v>
      </c>
      <c r="G84" s="87" t="s">
        <v>86</v>
      </c>
      <c r="H84" s="87" t="s">
        <v>84</v>
      </c>
      <c r="I84" s="87" t="s">
        <v>86</v>
      </c>
    </row>
    <row r="85" spans="1:9" ht="30" customHeight="1" x14ac:dyDescent="0.25">
      <c r="A85" s="365"/>
      <c r="B85" s="229">
        <f>B47/1015</f>
        <v>0.10738916256157635</v>
      </c>
      <c r="C85" s="229">
        <f>C47/1015</f>
        <v>0</v>
      </c>
      <c r="D85" s="229">
        <v>0.104</v>
      </c>
      <c r="E85" s="44"/>
      <c r="F85" s="44"/>
      <c r="G85" s="45"/>
      <c r="H85" s="49"/>
      <c r="I85" s="45"/>
    </row>
    <row r="86" spans="1:9" ht="80.25" customHeight="1" x14ac:dyDescent="0.25">
      <c r="A86" s="42" t="s">
        <v>197</v>
      </c>
      <c r="B86" s="377"/>
      <c r="C86" s="377"/>
      <c r="D86" s="377"/>
      <c r="E86" s="377"/>
      <c r="F86" s="368"/>
      <c r="G86" s="369"/>
      <c r="H86" s="377"/>
      <c r="I86" s="377"/>
    </row>
    <row r="87" spans="1:9" ht="80.25" customHeight="1" x14ac:dyDescent="0.25">
      <c r="A87" s="42" t="s">
        <v>198</v>
      </c>
      <c r="B87" s="368"/>
      <c r="C87" s="369"/>
      <c r="D87" s="368"/>
      <c r="E87" s="369"/>
      <c r="F87" s="368"/>
      <c r="G87" s="369"/>
      <c r="H87" s="368"/>
      <c r="I87" s="369"/>
    </row>
    <row r="88" spans="1:9" ht="29.25" customHeight="1" x14ac:dyDescent="0.25">
      <c r="A88" s="364" t="s">
        <v>162</v>
      </c>
      <c r="B88" s="87" t="s">
        <v>84</v>
      </c>
      <c r="C88" s="87" t="s">
        <v>86</v>
      </c>
      <c r="D88" s="87" t="s">
        <v>84</v>
      </c>
      <c r="E88" s="87" t="s">
        <v>86</v>
      </c>
      <c r="F88" s="87" t="s">
        <v>84</v>
      </c>
      <c r="G88" s="87" t="s">
        <v>86</v>
      </c>
      <c r="H88" s="87" t="s">
        <v>84</v>
      </c>
      <c r="I88" s="87" t="s">
        <v>86</v>
      </c>
    </row>
    <row r="89" spans="1:9" ht="29.25" customHeight="1" x14ac:dyDescent="0.25">
      <c r="A89" s="365"/>
      <c r="B89" s="229">
        <f>B49/1015</f>
        <v>0.10738916256157635</v>
      </c>
      <c r="C89" s="229">
        <f>C49/1015</f>
        <v>0</v>
      </c>
      <c r="D89" s="229">
        <v>0.104</v>
      </c>
      <c r="E89" s="44"/>
      <c r="F89" s="44"/>
      <c r="G89" s="45"/>
      <c r="H89" s="49"/>
      <c r="I89" s="45"/>
    </row>
    <row r="90" spans="1:9" ht="80.25" customHeight="1" x14ac:dyDescent="0.25">
      <c r="A90" s="42" t="s">
        <v>197</v>
      </c>
      <c r="B90" s="370"/>
      <c r="C90" s="370"/>
      <c r="D90" s="370"/>
      <c r="E90" s="370"/>
      <c r="F90" s="371"/>
      <c r="G90" s="372"/>
      <c r="H90" s="370"/>
      <c r="I90" s="370"/>
    </row>
    <row r="91" spans="1:9" ht="80.25" customHeight="1" x14ac:dyDescent="0.25">
      <c r="A91" s="42" t="s">
        <v>198</v>
      </c>
      <c r="B91" s="368"/>
      <c r="C91" s="369"/>
      <c r="D91" s="368"/>
      <c r="E91" s="369"/>
      <c r="F91" s="368"/>
      <c r="G91" s="369"/>
      <c r="H91" s="368"/>
      <c r="I91" s="369"/>
    </row>
    <row r="92" spans="1:9" ht="24.95" customHeight="1" x14ac:dyDescent="0.25">
      <c r="A92" s="364" t="s">
        <v>163</v>
      </c>
      <c r="B92" s="87" t="s">
        <v>84</v>
      </c>
      <c r="C92" s="87" t="s">
        <v>86</v>
      </c>
      <c r="D92" s="87" t="s">
        <v>84</v>
      </c>
      <c r="E92" s="87" t="s">
        <v>86</v>
      </c>
      <c r="F92" s="87" t="s">
        <v>84</v>
      </c>
      <c r="G92" s="87" t="s">
        <v>86</v>
      </c>
      <c r="H92" s="87" t="s">
        <v>84</v>
      </c>
      <c r="I92" s="87" t="s">
        <v>86</v>
      </c>
    </row>
    <row r="93" spans="1:9" ht="24.95" customHeight="1" x14ac:dyDescent="0.25">
      <c r="A93" s="365"/>
      <c r="B93" s="229">
        <f>B51/1015</f>
        <v>0.10246305418719212</v>
      </c>
      <c r="C93" s="229">
        <f>C51/1015</f>
        <v>0</v>
      </c>
      <c r="D93" s="229">
        <v>0.104</v>
      </c>
      <c r="E93" s="44"/>
      <c r="F93" s="44"/>
      <c r="G93" s="45"/>
      <c r="H93" s="49"/>
      <c r="I93" s="45"/>
    </row>
    <row r="94" spans="1:9" ht="80.25" customHeight="1" x14ac:dyDescent="0.25">
      <c r="A94" s="42" t="s">
        <v>197</v>
      </c>
      <c r="B94" s="370"/>
      <c r="C94" s="370"/>
      <c r="D94" s="370"/>
      <c r="E94" s="370"/>
      <c r="F94" s="371"/>
      <c r="G94" s="372"/>
      <c r="H94" s="370"/>
      <c r="I94" s="370"/>
    </row>
    <row r="95" spans="1:9" ht="80.25" customHeight="1" x14ac:dyDescent="0.25">
      <c r="A95" s="42" t="s">
        <v>198</v>
      </c>
      <c r="B95" s="368"/>
      <c r="C95" s="369"/>
      <c r="D95" s="368"/>
      <c r="E95" s="369"/>
      <c r="F95" s="368"/>
      <c r="G95" s="369"/>
      <c r="H95" s="368"/>
      <c r="I95" s="369"/>
    </row>
    <row r="96" spans="1:9" ht="24.95" customHeight="1" x14ac:dyDescent="0.25">
      <c r="A96" s="364" t="s">
        <v>164</v>
      </c>
      <c r="B96" s="87" t="s">
        <v>84</v>
      </c>
      <c r="C96" s="87" t="s">
        <v>86</v>
      </c>
      <c r="D96" s="87" t="s">
        <v>84</v>
      </c>
      <c r="E96" s="87" t="s">
        <v>86</v>
      </c>
      <c r="F96" s="87" t="s">
        <v>84</v>
      </c>
      <c r="G96" s="87" t="s">
        <v>86</v>
      </c>
      <c r="H96" s="87" t="s">
        <v>84</v>
      </c>
      <c r="I96" s="87" t="s">
        <v>86</v>
      </c>
    </row>
    <row r="97" spans="1:9" ht="24.95" customHeight="1" x14ac:dyDescent="0.25">
      <c r="A97" s="365"/>
      <c r="B97" s="229">
        <f>B53/1015</f>
        <v>0.10246305418719212</v>
      </c>
      <c r="C97" s="229">
        <f>C53/1015</f>
        <v>0</v>
      </c>
      <c r="D97" s="229">
        <v>0.104</v>
      </c>
      <c r="E97" s="44"/>
      <c r="F97" s="44"/>
      <c r="G97" s="45"/>
      <c r="H97" s="49"/>
      <c r="I97" s="45"/>
    </row>
    <row r="98" spans="1:9" ht="80.25" customHeight="1" x14ac:dyDescent="0.25">
      <c r="A98" s="42" t="s">
        <v>197</v>
      </c>
      <c r="B98" s="370"/>
      <c r="C98" s="370"/>
      <c r="D98" s="370"/>
      <c r="E98" s="370"/>
      <c r="F98" s="370"/>
      <c r="G98" s="370"/>
      <c r="H98" s="370"/>
      <c r="I98" s="370"/>
    </row>
    <row r="99" spans="1:9" ht="80.25" customHeight="1" x14ac:dyDescent="0.25">
      <c r="A99" s="42" t="s">
        <v>198</v>
      </c>
      <c r="B99" s="368"/>
      <c r="C99" s="369"/>
      <c r="D99" s="368"/>
      <c r="E99" s="369"/>
      <c r="F99" s="368"/>
      <c r="G99" s="369"/>
      <c r="H99" s="368"/>
      <c r="I99" s="369"/>
    </row>
    <row r="100" spans="1:9" ht="24.95" customHeight="1" x14ac:dyDescent="0.25">
      <c r="A100" s="364" t="s">
        <v>166</v>
      </c>
      <c r="B100" s="87" t="s">
        <v>84</v>
      </c>
      <c r="C100" s="87" t="s">
        <v>86</v>
      </c>
      <c r="D100" s="87" t="s">
        <v>84</v>
      </c>
      <c r="E100" s="87" t="s">
        <v>86</v>
      </c>
      <c r="F100" s="87" t="s">
        <v>84</v>
      </c>
      <c r="G100" s="87" t="s">
        <v>86</v>
      </c>
      <c r="H100" s="87" t="s">
        <v>84</v>
      </c>
      <c r="I100" s="87" t="s">
        <v>86</v>
      </c>
    </row>
    <row r="101" spans="1:9" ht="24.95" customHeight="1" x14ac:dyDescent="0.25">
      <c r="A101" s="365"/>
      <c r="B101" s="229">
        <f>B55/1015</f>
        <v>0.10246305418719212</v>
      </c>
      <c r="C101" s="229">
        <f>C55/1015</f>
        <v>0</v>
      </c>
      <c r="D101" s="229">
        <v>0.104</v>
      </c>
      <c r="E101" s="44"/>
      <c r="F101" s="44"/>
      <c r="G101" s="45"/>
      <c r="H101" s="49"/>
      <c r="I101" s="45"/>
    </row>
    <row r="102" spans="1:9" ht="80.25" customHeight="1" x14ac:dyDescent="0.25">
      <c r="A102" s="42" t="s">
        <v>197</v>
      </c>
      <c r="B102" s="370"/>
      <c r="C102" s="370"/>
      <c r="D102" s="370"/>
      <c r="E102" s="370"/>
      <c r="F102" s="370"/>
      <c r="G102" s="370"/>
      <c r="H102" s="370"/>
      <c r="I102" s="370"/>
    </row>
    <row r="103" spans="1:9" ht="80.25" customHeight="1" x14ac:dyDescent="0.25">
      <c r="A103" s="42" t="s">
        <v>198</v>
      </c>
      <c r="B103" s="368"/>
      <c r="C103" s="369"/>
      <c r="D103" s="368"/>
      <c r="E103" s="369"/>
      <c r="F103" s="368"/>
      <c r="G103" s="369"/>
      <c r="H103" s="368"/>
      <c r="I103" s="369"/>
    </row>
    <row r="104" spans="1:9" ht="24.95" customHeight="1" x14ac:dyDescent="0.25">
      <c r="A104" s="364" t="s">
        <v>167</v>
      </c>
      <c r="B104" s="87" t="s">
        <v>84</v>
      </c>
      <c r="C104" s="87" t="s">
        <v>86</v>
      </c>
      <c r="D104" s="87" t="s">
        <v>84</v>
      </c>
      <c r="E104" s="87" t="s">
        <v>86</v>
      </c>
      <c r="F104" s="87" t="s">
        <v>84</v>
      </c>
      <c r="G104" s="87" t="s">
        <v>86</v>
      </c>
      <c r="H104" s="87" t="s">
        <v>84</v>
      </c>
      <c r="I104" s="87" t="s">
        <v>86</v>
      </c>
    </row>
    <row r="105" spans="1:9" ht="24.95" customHeight="1" x14ac:dyDescent="0.25">
      <c r="A105" s="365"/>
      <c r="B105" s="229">
        <f>B57/1015</f>
        <v>0.10246305418719212</v>
      </c>
      <c r="C105" s="229">
        <f>C57/1015</f>
        <v>0</v>
      </c>
      <c r="D105" s="229">
        <v>0.104</v>
      </c>
      <c r="E105" s="44"/>
      <c r="F105" s="44"/>
      <c r="G105" s="45"/>
      <c r="H105" s="49"/>
      <c r="I105" s="45"/>
    </row>
    <row r="106" spans="1:9" ht="80.25" customHeight="1" x14ac:dyDescent="0.25">
      <c r="A106" s="42" t="s">
        <v>197</v>
      </c>
      <c r="B106" s="370"/>
      <c r="C106" s="370"/>
      <c r="D106" s="370"/>
      <c r="E106" s="370"/>
      <c r="F106" s="370"/>
      <c r="G106" s="370"/>
      <c r="H106" s="370"/>
      <c r="I106" s="370"/>
    </row>
    <row r="107" spans="1:9" ht="80.25" customHeight="1" x14ac:dyDescent="0.25">
      <c r="A107" s="42" t="s">
        <v>198</v>
      </c>
      <c r="B107" s="368"/>
      <c r="C107" s="369"/>
      <c r="D107" s="368"/>
      <c r="E107" s="369"/>
      <c r="F107" s="368"/>
      <c r="G107" s="369"/>
      <c r="H107" s="368"/>
      <c r="I107" s="369"/>
    </row>
    <row r="108" spans="1:9" ht="24.95" customHeight="1" x14ac:dyDescent="0.25">
      <c r="A108" s="364" t="s">
        <v>168</v>
      </c>
      <c r="B108" s="87" t="s">
        <v>84</v>
      </c>
      <c r="C108" s="87" t="s">
        <v>86</v>
      </c>
      <c r="D108" s="87" t="s">
        <v>84</v>
      </c>
      <c r="E108" s="87" t="s">
        <v>86</v>
      </c>
      <c r="F108" s="87" t="s">
        <v>84</v>
      </c>
      <c r="G108" s="87" t="s">
        <v>86</v>
      </c>
      <c r="H108" s="87" t="s">
        <v>84</v>
      </c>
      <c r="I108" s="87" t="s">
        <v>86</v>
      </c>
    </row>
    <row r="109" spans="1:9" ht="24.95" customHeight="1" x14ac:dyDescent="0.25">
      <c r="A109" s="365"/>
      <c r="B109" s="229">
        <f>B59/1015</f>
        <v>4.1379310344827586E-2</v>
      </c>
      <c r="C109" s="229">
        <f>C59/1015</f>
        <v>0</v>
      </c>
      <c r="D109" s="229">
        <v>4.2000000000000003E-2</v>
      </c>
      <c r="E109" s="44"/>
      <c r="F109" s="44"/>
      <c r="G109" s="45"/>
      <c r="H109" s="49"/>
      <c r="I109" s="45"/>
    </row>
    <row r="110" spans="1:9" ht="80.25" customHeight="1" x14ac:dyDescent="0.25">
      <c r="A110" s="42" t="s">
        <v>197</v>
      </c>
      <c r="B110" s="370"/>
      <c r="C110" s="370"/>
      <c r="D110" s="370"/>
      <c r="E110" s="370"/>
      <c r="F110" s="370"/>
      <c r="G110" s="370"/>
      <c r="H110" s="370"/>
      <c r="I110" s="370"/>
    </row>
    <row r="111" spans="1:9" ht="80.25" customHeight="1" x14ac:dyDescent="0.25">
      <c r="A111" s="42" t="s">
        <v>198</v>
      </c>
      <c r="B111" s="368"/>
      <c r="C111" s="369"/>
      <c r="D111" s="368"/>
      <c r="E111" s="369"/>
      <c r="F111" s="368"/>
      <c r="G111" s="369"/>
      <c r="H111" s="368"/>
      <c r="I111" s="369"/>
    </row>
    <row r="112" spans="1:9" ht="24.95" customHeight="1" x14ac:dyDescent="0.25">
      <c r="A112" s="364" t="s">
        <v>169</v>
      </c>
      <c r="B112" s="87" t="s">
        <v>84</v>
      </c>
      <c r="C112" s="87" t="s">
        <v>86</v>
      </c>
      <c r="D112" s="87" t="s">
        <v>84</v>
      </c>
      <c r="E112" s="87" t="s">
        <v>86</v>
      </c>
      <c r="F112" s="87" t="s">
        <v>84</v>
      </c>
      <c r="G112" s="87" t="s">
        <v>86</v>
      </c>
      <c r="H112" s="87" t="s">
        <v>84</v>
      </c>
      <c r="I112" s="87" t="s">
        <v>86</v>
      </c>
    </row>
    <row r="113" spans="1:9" ht="24.95" customHeight="1" x14ac:dyDescent="0.25">
      <c r="A113" s="365"/>
      <c r="B113" s="229">
        <f>B61/1015</f>
        <v>0</v>
      </c>
      <c r="C113" s="229">
        <f>C61/1015</f>
        <v>0</v>
      </c>
      <c r="D113" s="44">
        <v>0</v>
      </c>
      <c r="E113" s="155"/>
      <c r="F113" s="44"/>
      <c r="G113" s="156"/>
      <c r="H113" s="155"/>
      <c r="I113" s="156"/>
    </row>
    <row r="114" spans="1:9" ht="80.25" customHeight="1" x14ac:dyDescent="0.25">
      <c r="A114" s="42" t="s">
        <v>197</v>
      </c>
      <c r="B114" s="466"/>
      <c r="C114" s="466"/>
      <c r="D114" s="466"/>
      <c r="E114" s="466"/>
      <c r="F114" s="466"/>
      <c r="G114" s="466"/>
      <c r="H114" s="466"/>
      <c r="I114" s="466"/>
    </row>
    <row r="115" spans="1:9" ht="80.25" customHeight="1" x14ac:dyDescent="0.25">
      <c r="A115" s="42" t="s">
        <v>198</v>
      </c>
      <c r="B115" s="368"/>
      <c r="C115" s="369"/>
      <c r="D115" s="368"/>
      <c r="E115" s="369"/>
      <c r="F115" s="368"/>
      <c r="G115" s="369"/>
      <c r="H115" s="368"/>
      <c r="I115" s="369"/>
    </row>
    <row r="116" spans="1:9" ht="16.5" x14ac:dyDescent="0.25">
      <c r="A116" s="43" t="s">
        <v>199</v>
      </c>
      <c r="B116" s="47">
        <f t="shared" ref="B116:I116" si="1">(B69+B73+B77+B81+B85+B89+B93+B97+B101+B105+B109+B113)</f>
        <v>1.0000000000000002</v>
      </c>
      <c r="C116" s="47">
        <f t="shared" si="1"/>
        <v>0.41280788177339905</v>
      </c>
      <c r="D116" s="47">
        <f t="shared" si="1"/>
        <v>0.99999999999999989</v>
      </c>
      <c r="E116" s="47">
        <f t="shared" si="1"/>
        <v>0.33399999999999996</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s>
  <pageMargins left="0.25" right="0.25" top="0.75" bottom="0.75" header="0.3" footer="0.3"/>
  <pageSetup scale="21" orientation="landscape" r:id="rId9"/>
  <drawing r:id="rId10"/>
  <legacyDrawing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pageSetUpPr fitToPage="1"/>
  </sheetPr>
  <dimension ref="A1:O126"/>
  <sheetViews>
    <sheetView showGridLines="0" topLeftCell="E5" zoomScale="70" zoomScaleNormal="70" workbookViewId="0">
      <selection activeCell="N24" sqref="N24:N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414"/>
      <c r="B1" s="394" t="s">
        <v>150</v>
      </c>
      <c r="C1" s="395"/>
      <c r="D1" s="395"/>
      <c r="E1" s="395"/>
      <c r="F1" s="395"/>
      <c r="G1" s="395"/>
      <c r="H1" s="395"/>
      <c r="I1" s="395"/>
      <c r="J1" s="395"/>
      <c r="K1" s="395"/>
      <c r="L1" s="396"/>
      <c r="M1" s="391" t="s">
        <v>272</v>
      </c>
      <c r="N1" s="392"/>
      <c r="O1" s="393"/>
    </row>
    <row r="2" spans="1:15" s="77" customFormat="1" ht="18" customHeight="1" thickBot="1" x14ac:dyDescent="0.3">
      <c r="A2" s="415"/>
      <c r="B2" s="397" t="s">
        <v>151</v>
      </c>
      <c r="C2" s="398"/>
      <c r="D2" s="398"/>
      <c r="E2" s="398"/>
      <c r="F2" s="398"/>
      <c r="G2" s="398"/>
      <c r="H2" s="398"/>
      <c r="I2" s="398"/>
      <c r="J2" s="398"/>
      <c r="K2" s="398"/>
      <c r="L2" s="399"/>
      <c r="M2" s="391" t="s">
        <v>273</v>
      </c>
      <c r="N2" s="392"/>
      <c r="O2" s="393"/>
    </row>
    <row r="3" spans="1:15" s="77" customFormat="1" ht="19.899999999999999" customHeight="1" thickBot="1" x14ac:dyDescent="0.3">
      <c r="A3" s="415"/>
      <c r="B3" s="397" t="s">
        <v>0</v>
      </c>
      <c r="C3" s="398"/>
      <c r="D3" s="398"/>
      <c r="E3" s="398"/>
      <c r="F3" s="398"/>
      <c r="G3" s="398"/>
      <c r="H3" s="398"/>
      <c r="I3" s="398"/>
      <c r="J3" s="398"/>
      <c r="K3" s="398"/>
      <c r="L3" s="399"/>
      <c r="M3" s="391" t="s">
        <v>274</v>
      </c>
      <c r="N3" s="392"/>
      <c r="O3" s="393"/>
    </row>
    <row r="4" spans="1:15" s="77" customFormat="1" ht="21.75" customHeight="1" thickBot="1" x14ac:dyDescent="0.3">
      <c r="A4" s="416"/>
      <c r="B4" s="400" t="s">
        <v>152</v>
      </c>
      <c r="C4" s="401"/>
      <c r="D4" s="401"/>
      <c r="E4" s="401"/>
      <c r="F4" s="401"/>
      <c r="G4" s="401"/>
      <c r="H4" s="401"/>
      <c r="I4" s="401"/>
      <c r="J4" s="401"/>
      <c r="K4" s="401"/>
      <c r="L4" s="402"/>
      <c r="M4" s="391" t="s">
        <v>275</v>
      </c>
      <c r="N4" s="392"/>
      <c r="O4" s="393"/>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425" t="s">
        <v>281</v>
      </c>
      <c r="C6" s="426"/>
      <c r="D6" s="426"/>
      <c r="E6" s="426"/>
      <c r="F6" s="426"/>
      <c r="G6" s="426"/>
      <c r="H6" s="426"/>
      <c r="I6" s="426"/>
      <c r="J6" s="426"/>
      <c r="K6" s="427"/>
      <c r="L6" s="144" t="s">
        <v>155</v>
      </c>
      <c r="M6" s="428">
        <v>2024110010300</v>
      </c>
      <c r="N6" s="429"/>
      <c r="O6" s="430"/>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18" t="s">
        <v>6</v>
      </c>
      <c r="B8" s="144" t="s">
        <v>156</v>
      </c>
      <c r="C8" s="113"/>
      <c r="D8" s="144" t="s">
        <v>157</v>
      </c>
      <c r="E8" s="113"/>
      <c r="F8" s="144" t="s">
        <v>158</v>
      </c>
      <c r="G8" s="113"/>
      <c r="H8" s="144" t="s">
        <v>159</v>
      </c>
      <c r="I8" s="115" t="s">
        <v>282</v>
      </c>
      <c r="J8" s="381" t="s">
        <v>8</v>
      </c>
      <c r="K8" s="417"/>
      <c r="L8" s="143" t="s">
        <v>160</v>
      </c>
      <c r="M8" s="378"/>
      <c r="N8" s="378"/>
      <c r="O8" s="378"/>
    </row>
    <row r="9" spans="1:15" s="77" customFormat="1" ht="21.75" customHeight="1" thickBot="1" x14ac:dyDescent="0.3">
      <c r="A9" s="418"/>
      <c r="B9" s="145" t="s">
        <v>161</v>
      </c>
      <c r="C9" s="116"/>
      <c r="D9" s="144" t="s">
        <v>162</v>
      </c>
      <c r="E9" s="117"/>
      <c r="F9" s="144" t="s">
        <v>163</v>
      </c>
      <c r="G9" s="117"/>
      <c r="H9" s="144" t="s">
        <v>164</v>
      </c>
      <c r="I9" s="115"/>
      <c r="J9" s="381"/>
      <c r="K9" s="417"/>
      <c r="L9" s="143" t="s">
        <v>165</v>
      </c>
      <c r="M9" s="378"/>
      <c r="N9" s="378"/>
      <c r="O9" s="378"/>
    </row>
    <row r="10" spans="1:15" s="77" customFormat="1" ht="21.75" customHeight="1" thickBot="1" x14ac:dyDescent="0.3">
      <c r="A10" s="418"/>
      <c r="B10" s="144" t="s">
        <v>166</v>
      </c>
      <c r="C10" s="113"/>
      <c r="D10" s="144" t="s">
        <v>167</v>
      </c>
      <c r="E10" s="117"/>
      <c r="F10" s="144" t="s">
        <v>168</v>
      </c>
      <c r="G10" s="117"/>
      <c r="H10" s="144" t="s">
        <v>169</v>
      </c>
      <c r="I10" s="115"/>
      <c r="J10" s="381"/>
      <c r="K10" s="417"/>
      <c r="L10" s="143" t="s">
        <v>170</v>
      </c>
      <c r="M10" s="378" t="s">
        <v>282</v>
      </c>
      <c r="N10" s="378"/>
      <c r="O10" s="378"/>
    </row>
    <row r="11" spans="1:15" ht="15" customHeight="1" thickBot="1" x14ac:dyDescent="0.3">
      <c r="A11" s="6"/>
      <c r="B11" s="7"/>
      <c r="C11" s="7"/>
      <c r="D11" s="9"/>
      <c r="E11" s="8"/>
      <c r="F11" s="8"/>
      <c r="G11" s="187"/>
      <c r="H11" s="187"/>
      <c r="I11" s="10"/>
      <c r="J11" s="10"/>
      <c r="K11" s="7"/>
      <c r="L11" s="7"/>
      <c r="M11" s="7"/>
      <c r="N11" s="7"/>
      <c r="O11" s="7"/>
    </row>
    <row r="12" spans="1:15" ht="15" customHeight="1" x14ac:dyDescent="0.25">
      <c r="A12" s="422" t="s">
        <v>171</v>
      </c>
      <c r="B12" s="403" t="s">
        <v>312</v>
      </c>
      <c r="C12" s="404"/>
      <c r="D12" s="404"/>
      <c r="E12" s="404"/>
      <c r="F12" s="404"/>
      <c r="G12" s="404"/>
      <c r="H12" s="404"/>
      <c r="I12" s="404"/>
      <c r="J12" s="404"/>
      <c r="K12" s="404"/>
      <c r="L12" s="404"/>
      <c r="M12" s="404"/>
      <c r="N12" s="404"/>
      <c r="O12" s="405"/>
    </row>
    <row r="13" spans="1:15" ht="15" customHeight="1" x14ac:dyDescent="0.25">
      <c r="A13" s="423"/>
      <c r="B13" s="406"/>
      <c r="C13" s="407"/>
      <c r="D13" s="407"/>
      <c r="E13" s="407"/>
      <c r="F13" s="407"/>
      <c r="G13" s="407"/>
      <c r="H13" s="407"/>
      <c r="I13" s="407"/>
      <c r="J13" s="407"/>
      <c r="K13" s="407"/>
      <c r="L13" s="407"/>
      <c r="M13" s="407"/>
      <c r="N13" s="407"/>
      <c r="O13" s="408"/>
    </row>
    <row r="14" spans="1:15" ht="15" customHeight="1" thickBot="1" x14ac:dyDescent="0.3">
      <c r="A14" s="424"/>
      <c r="B14" s="409"/>
      <c r="C14" s="410"/>
      <c r="D14" s="410"/>
      <c r="E14" s="410"/>
      <c r="F14" s="410"/>
      <c r="G14" s="410"/>
      <c r="H14" s="410"/>
      <c r="I14" s="410"/>
      <c r="J14" s="410"/>
      <c r="K14" s="410"/>
      <c r="L14" s="410"/>
      <c r="M14" s="410"/>
      <c r="N14" s="410"/>
      <c r="O14" s="411"/>
    </row>
    <row r="15" spans="1:15" ht="9" customHeight="1" thickBot="1" x14ac:dyDescent="0.3">
      <c r="A15" s="14"/>
      <c r="B15" s="76"/>
      <c r="C15" s="15"/>
      <c r="D15" s="15"/>
      <c r="E15" s="15"/>
      <c r="F15" s="15"/>
      <c r="G15" s="16"/>
      <c r="H15" s="16"/>
      <c r="I15" s="16"/>
      <c r="J15" s="16"/>
      <c r="K15" s="16"/>
      <c r="L15" s="17"/>
      <c r="M15" s="17"/>
      <c r="N15" s="17"/>
      <c r="O15" s="17"/>
    </row>
    <row r="16" spans="1:15" s="18" customFormat="1" ht="37.5" customHeight="1" thickBot="1" x14ac:dyDescent="0.3">
      <c r="A16" s="51" t="s">
        <v>13</v>
      </c>
      <c r="B16" s="412" t="s">
        <v>284</v>
      </c>
      <c r="C16" s="412"/>
      <c r="D16" s="412"/>
      <c r="E16" s="412"/>
      <c r="F16" s="412"/>
      <c r="G16" s="418" t="s">
        <v>15</v>
      </c>
      <c r="H16" s="418"/>
      <c r="I16" s="413" t="s">
        <v>313</v>
      </c>
      <c r="J16" s="413"/>
      <c r="K16" s="413"/>
      <c r="L16" s="413"/>
      <c r="M16" s="413"/>
      <c r="N16" s="413"/>
      <c r="O16" s="413"/>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20" t="s">
        <v>287</v>
      </c>
      <c r="C18" s="420"/>
      <c r="D18" s="420"/>
      <c r="E18" s="420"/>
      <c r="F18" s="51" t="s">
        <v>19</v>
      </c>
      <c r="G18" s="419" t="s">
        <v>288</v>
      </c>
      <c r="H18" s="419"/>
      <c r="I18" s="419"/>
      <c r="J18" s="51" t="s">
        <v>21</v>
      </c>
      <c r="K18" s="412" t="s">
        <v>314</v>
      </c>
      <c r="L18" s="412"/>
      <c r="M18" s="412"/>
      <c r="N18" s="412"/>
      <c r="O18" s="412"/>
    </row>
    <row r="19" spans="1:15" ht="9" customHeight="1" x14ac:dyDescent="0.25">
      <c r="A19" s="5"/>
      <c r="B19" s="2"/>
      <c r="C19" s="421"/>
      <c r="D19" s="421"/>
      <c r="E19" s="421"/>
      <c r="F19" s="421"/>
      <c r="G19" s="421"/>
      <c r="H19" s="421"/>
      <c r="I19" s="421"/>
      <c r="J19" s="421"/>
      <c r="K19" s="421"/>
      <c r="L19" s="421"/>
      <c r="M19" s="421"/>
      <c r="N19" s="421"/>
      <c r="O19" s="421"/>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1">
        <v>381413000</v>
      </c>
      <c r="C24" s="221">
        <v>139344400</v>
      </c>
      <c r="D24" s="221">
        <v>70487000</v>
      </c>
      <c r="E24" s="221">
        <v>11237000</v>
      </c>
      <c r="F24" s="181"/>
      <c r="G24" s="181"/>
      <c r="H24" s="181"/>
      <c r="I24" s="181"/>
      <c r="J24" s="181"/>
      <c r="K24" s="181"/>
      <c r="L24" s="181"/>
      <c r="M24" s="181"/>
      <c r="N24" s="190">
        <f>SUM(B24:M24)</f>
        <v>602481400</v>
      </c>
      <c r="O24" s="182">
        <v>1</v>
      </c>
    </row>
    <row r="25" spans="1:15" ht="32.1" customHeight="1" x14ac:dyDescent="0.25">
      <c r="A25" s="21" t="s">
        <v>26</v>
      </c>
      <c r="B25" s="221">
        <v>381412000</v>
      </c>
      <c r="C25" s="221">
        <v>209234214</v>
      </c>
      <c r="D25" s="221">
        <v>78429</v>
      </c>
      <c r="E25" s="221">
        <v>-3234357</v>
      </c>
      <c r="F25" s="181"/>
      <c r="G25" s="181"/>
      <c r="H25" s="181"/>
      <c r="I25" s="181"/>
      <c r="J25" s="181"/>
      <c r="K25" s="181"/>
      <c r="L25" s="181"/>
      <c r="M25" s="181"/>
      <c r="N25" s="190">
        <f t="shared" ref="N25:N29" si="0">SUM(B25:M25)</f>
        <v>587490286</v>
      </c>
      <c r="O25" s="183">
        <f>N25/N24</f>
        <v>0.97511771483733767</v>
      </c>
    </row>
    <row r="26" spans="1:15" ht="32.1" customHeight="1" x14ac:dyDescent="0.25">
      <c r="A26" s="21" t="s">
        <v>28</v>
      </c>
      <c r="B26" s="221"/>
      <c r="C26" s="221">
        <v>4636081</v>
      </c>
      <c r="D26" s="221">
        <v>44549796</v>
      </c>
      <c r="E26" s="221">
        <v>58072010</v>
      </c>
      <c r="F26" s="184"/>
      <c r="G26" s="184"/>
      <c r="H26" s="184"/>
      <c r="I26" s="184"/>
      <c r="J26" s="184"/>
      <c r="K26" s="184"/>
      <c r="L26" s="184"/>
      <c r="M26" s="184"/>
      <c r="N26" s="190">
        <f t="shared" si="0"/>
        <v>107257887</v>
      </c>
      <c r="O26" s="183">
        <f>N26/N24</f>
        <v>0.17802688514533394</v>
      </c>
    </row>
    <row r="27" spans="1:15" ht="32.1" customHeight="1" x14ac:dyDescent="0.25">
      <c r="A27" s="21" t="s">
        <v>175</v>
      </c>
      <c r="B27" s="221"/>
      <c r="C27" s="221">
        <v>3143000</v>
      </c>
      <c r="D27" s="221"/>
      <c r="E27" s="221"/>
      <c r="F27" s="181"/>
      <c r="G27" s="181"/>
      <c r="H27" s="181"/>
      <c r="I27" s="181"/>
      <c r="J27" s="181"/>
      <c r="K27" s="181"/>
      <c r="L27" s="181"/>
      <c r="M27" s="181"/>
      <c r="N27" s="190">
        <f t="shared" si="0"/>
        <v>3143000</v>
      </c>
      <c r="O27" s="183">
        <v>1</v>
      </c>
    </row>
    <row r="28" spans="1:15" ht="32.1" customHeight="1" x14ac:dyDescent="0.25">
      <c r="A28" s="21" t="s">
        <v>176</v>
      </c>
      <c r="B28" s="221">
        <v>0</v>
      </c>
      <c r="C28" s="221"/>
      <c r="D28" s="221"/>
      <c r="E28" s="221"/>
      <c r="F28" s="184"/>
      <c r="G28" s="184"/>
      <c r="H28" s="184"/>
      <c r="I28" s="184"/>
      <c r="J28" s="184"/>
      <c r="K28" s="184"/>
      <c r="L28" s="184"/>
      <c r="M28" s="184"/>
      <c r="N28" s="190">
        <f t="shared" si="0"/>
        <v>0</v>
      </c>
      <c r="O28" s="183">
        <f>N28/N27</f>
        <v>0</v>
      </c>
    </row>
    <row r="29" spans="1:15" ht="32.1" customHeight="1" thickBot="1" x14ac:dyDescent="0.3">
      <c r="A29" s="23" t="s">
        <v>34</v>
      </c>
      <c r="B29" s="222">
        <v>0</v>
      </c>
      <c r="C29" s="222"/>
      <c r="D29" s="222"/>
      <c r="E29" s="222"/>
      <c r="F29" s="185"/>
      <c r="G29" s="185"/>
      <c r="H29" s="185"/>
      <c r="I29" s="185"/>
      <c r="J29" s="185"/>
      <c r="K29" s="185"/>
      <c r="L29" s="185"/>
      <c r="M29" s="185"/>
      <c r="N29" s="191">
        <f t="shared" si="0"/>
        <v>0</v>
      </c>
      <c r="O29" s="186">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40" t="s">
        <v>177</v>
      </c>
      <c r="B33" s="441"/>
      <c r="C33" s="441"/>
      <c r="D33" s="441"/>
      <c r="E33" s="441"/>
      <c r="F33" s="441"/>
      <c r="G33" s="441"/>
      <c r="H33" s="441"/>
      <c r="I33" s="442"/>
      <c r="J33" s="29"/>
    </row>
    <row r="34" spans="1:13" ht="50.25" customHeight="1" thickBot="1" x14ac:dyDescent="0.3">
      <c r="A34" s="37" t="s">
        <v>178</v>
      </c>
      <c r="B34" s="443" t="str">
        <f>+B12</f>
        <v xml:space="preserve">Acompañar el 100% de los casos de representación jurídica que requieran el apoyo de psicología forense. </v>
      </c>
      <c r="C34" s="444"/>
      <c r="D34" s="444"/>
      <c r="E34" s="444"/>
      <c r="F34" s="444"/>
      <c r="G34" s="444"/>
      <c r="H34" s="444"/>
      <c r="I34" s="445"/>
      <c r="J34" s="27"/>
      <c r="M34" s="169"/>
    </row>
    <row r="35" spans="1:13" ht="18.75" customHeight="1" thickBot="1" x14ac:dyDescent="0.3">
      <c r="A35" s="453" t="s">
        <v>38</v>
      </c>
      <c r="B35" s="82">
        <v>2024</v>
      </c>
      <c r="C35" s="82">
        <v>2025</v>
      </c>
      <c r="D35" s="82">
        <v>2026</v>
      </c>
      <c r="E35" s="82">
        <v>2027</v>
      </c>
      <c r="F35" s="82" t="s">
        <v>179</v>
      </c>
      <c r="G35" s="455" t="s">
        <v>40</v>
      </c>
      <c r="H35" s="456" t="s">
        <v>315</v>
      </c>
      <c r="I35" s="457"/>
      <c r="J35" s="27"/>
      <c r="M35" s="169"/>
    </row>
    <row r="36" spans="1:13" ht="50.25" customHeight="1" thickBot="1" x14ac:dyDescent="0.3">
      <c r="A36" s="454"/>
      <c r="B36" s="230">
        <v>1</v>
      </c>
      <c r="C36" s="230">
        <v>1</v>
      </c>
      <c r="D36" s="230">
        <v>1</v>
      </c>
      <c r="E36" s="230">
        <v>1</v>
      </c>
      <c r="F36" s="231">
        <f>AVERAGE(B36:E36)</f>
        <v>1</v>
      </c>
      <c r="G36" s="455"/>
      <c r="H36" s="458"/>
      <c r="I36" s="459"/>
      <c r="J36" s="27"/>
      <c r="M36" s="170"/>
    </row>
    <row r="37" spans="1:13" ht="52.5" customHeight="1" thickBot="1" x14ac:dyDescent="0.3">
      <c r="A37" s="38" t="s">
        <v>42</v>
      </c>
      <c r="B37" s="446">
        <v>0.2</v>
      </c>
      <c r="C37" s="447"/>
      <c r="D37" s="450" t="s">
        <v>180</v>
      </c>
      <c r="E37" s="451"/>
      <c r="F37" s="451"/>
      <c r="G37" s="451"/>
      <c r="H37" s="451"/>
      <c r="I37" s="452"/>
    </row>
    <row r="38" spans="1:13" s="28" customFormat="1" ht="48" customHeight="1" thickBot="1" x14ac:dyDescent="0.3">
      <c r="A38" s="453" t="s">
        <v>181</v>
      </c>
      <c r="B38" s="38" t="s">
        <v>182</v>
      </c>
      <c r="C38" s="37" t="s">
        <v>86</v>
      </c>
      <c r="D38" s="438" t="s">
        <v>88</v>
      </c>
      <c r="E38" s="439"/>
      <c r="F38" s="438" t="s">
        <v>90</v>
      </c>
      <c r="G38" s="439"/>
      <c r="H38" s="39" t="s">
        <v>92</v>
      </c>
      <c r="I38" s="41" t="s">
        <v>93</v>
      </c>
      <c r="M38" s="171"/>
    </row>
    <row r="39" spans="1:13" ht="206.25" customHeight="1" thickBot="1" x14ac:dyDescent="0.3">
      <c r="A39" s="454"/>
      <c r="B39" s="232">
        <v>1</v>
      </c>
      <c r="C39" s="233">
        <v>1</v>
      </c>
      <c r="D39" s="468" t="s">
        <v>316</v>
      </c>
      <c r="E39" s="469"/>
      <c r="F39" s="468" t="s">
        <v>317</v>
      </c>
      <c r="G39" s="469"/>
      <c r="H39" s="234" t="s">
        <v>318</v>
      </c>
      <c r="I39" s="235" t="s">
        <v>319</v>
      </c>
      <c r="M39" s="169"/>
    </row>
    <row r="40" spans="1:13" s="28" customFormat="1" ht="54" customHeight="1" thickBot="1" x14ac:dyDescent="0.3">
      <c r="A40" s="453" t="s">
        <v>183</v>
      </c>
      <c r="B40" s="40" t="s">
        <v>182</v>
      </c>
      <c r="C40" s="39" t="s">
        <v>86</v>
      </c>
      <c r="D40" s="438" t="s">
        <v>88</v>
      </c>
      <c r="E40" s="439"/>
      <c r="F40" s="438" t="s">
        <v>90</v>
      </c>
      <c r="G40" s="439"/>
      <c r="H40" s="39" t="s">
        <v>92</v>
      </c>
      <c r="I40" s="41" t="s">
        <v>93</v>
      </c>
    </row>
    <row r="41" spans="1:13" ht="223.5" customHeight="1" thickBot="1" x14ac:dyDescent="0.3">
      <c r="A41" s="454"/>
      <c r="B41" s="232">
        <v>1</v>
      </c>
      <c r="C41" s="233">
        <v>1</v>
      </c>
      <c r="D41" s="468" t="s">
        <v>320</v>
      </c>
      <c r="E41" s="469"/>
      <c r="F41" s="468" t="s">
        <v>321</v>
      </c>
      <c r="G41" s="469"/>
      <c r="H41" s="234" t="s">
        <v>322</v>
      </c>
      <c r="I41" s="235" t="s">
        <v>319</v>
      </c>
    </row>
    <row r="42" spans="1:13" s="28" customFormat="1" ht="45" customHeight="1" thickBot="1" x14ac:dyDescent="0.3">
      <c r="A42" s="453" t="s">
        <v>184</v>
      </c>
      <c r="B42" s="40" t="s">
        <v>182</v>
      </c>
      <c r="C42" s="39" t="s">
        <v>86</v>
      </c>
      <c r="D42" s="438" t="s">
        <v>88</v>
      </c>
      <c r="E42" s="439"/>
      <c r="F42" s="438" t="s">
        <v>90</v>
      </c>
      <c r="G42" s="439"/>
      <c r="H42" s="39" t="s">
        <v>92</v>
      </c>
      <c r="I42" s="41" t="s">
        <v>93</v>
      </c>
    </row>
    <row r="43" spans="1:13" ht="205.5" customHeight="1" thickBot="1" x14ac:dyDescent="0.3">
      <c r="A43" s="454"/>
      <c r="B43" s="232">
        <v>1</v>
      </c>
      <c r="C43" s="233">
        <v>1</v>
      </c>
      <c r="D43" s="468" t="s">
        <v>323</v>
      </c>
      <c r="E43" s="469"/>
      <c r="F43" s="468" t="s">
        <v>324</v>
      </c>
      <c r="G43" s="469"/>
      <c r="H43" s="234" t="s">
        <v>325</v>
      </c>
      <c r="I43" s="235" t="s">
        <v>319</v>
      </c>
    </row>
    <row r="44" spans="1:13" s="28" customFormat="1" ht="44.25" customHeight="1" thickBot="1" x14ac:dyDescent="0.3">
      <c r="A44" s="453" t="s">
        <v>185</v>
      </c>
      <c r="B44" s="40" t="s">
        <v>182</v>
      </c>
      <c r="C44" s="40" t="s">
        <v>86</v>
      </c>
      <c r="D44" s="438" t="s">
        <v>88</v>
      </c>
      <c r="E44" s="439"/>
      <c r="F44" s="438" t="s">
        <v>90</v>
      </c>
      <c r="G44" s="439"/>
      <c r="H44" s="39" t="s">
        <v>92</v>
      </c>
      <c r="I44" s="39" t="s">
        <v>93</v>
      </c>
    </row>
    <row r="45" spans="1:13" ht="183.75" customHeight="1" thickBot="1" x14ac:dyDescent="0.3">
      <c r="A45" s="454"/>
      <c r="B45" s="233">
        <v>1</v>
      </c>
      <c r="C45" s="233">
        <v>1</v>
      </c>
      <c r="D45" s="468" t="s">
        <v>454</v>
      </c>
      <c r="E45" s="469"/>
      <c r="F45" s="468" t="s">
        <v>455</v>
      </c>
      <c r="G45" s="469"/>
      <c r="H45" s="226" t="s">
        <v>456</v>
      </c>
      <c r="I45" s="235" t="s">
        <v>319</v>
      </c>
    </row>
    <row r="46" spans="1:13" s="28" customFormat="1" ht="47.25" customHeight="1" thickBot="1" x14ac:dyDescent="0.3">
      <c r="A46" s="453" t="s">
        <v>186</v>
      </c>
      <c r="B46" s="40" t="s">
        <v>182</v>
      </c>
      <c r="C46" s="39" t="s">
        <v>86</v>
      </c>
      <c r="D46" s="438" t="s">
        <v>88</v>
      </c>
      <c r="E46" s="439"/>
      <c r="F46" s="438" t="s">
        <v>90</v>
      </c>
      <c r="G46" s="439"/>
      <c r="H46" s="39" t="s">
        <v>92</v>
      </c>
      <c r="I46" s="41" t="s">
        <v>93</v>
      </c>
    </row>
    <row r="47" spans="1:13" ht="120.75" customHeight="1" thickBot="1" x14ac:dyDescent="0.3">
      <c r="A47" s="454"/>
      <c r="B47" s="233">
        <v>1</v>
      </c>
      <c r="C47" s="32"/>
      <c r="D47" s="366"/>
      <c r="E47" s="367"/>
      <c r="F47" s="366"/>
      <c r="G47" s="367"/>
      <c r="H47" s="30"/>
      <c r="I47" s="31"/>
    </row>
    <row r="48" spans="1:13" s="28" customFormat="1" ht="52.5" customHeight="1" thickBot="1" x14ac:dyDescent="0.3">
      <c r="A48" s="453" t="s">
        <v>187</v>
      </c>
      <c r="B48" s="40" t="s">
        <v>182</v>
      </c>
      <c r="C48" s="39" t="s">
        <v>86</v>
      </c>
      <c r="D48" s="438" t="s">
        <v>88</v>
      </c>
      <c r="E48" s="439"/>
      <c r="F48" s="438" t="s">
        <v>90</v>
      </c>
      <c r="G48" s="439"/>
      <c r="H48" s="39" t="s">
        <v>92</v>
      </c>
      <c r="I48" s="41" t="s">
        <v>93</v>
      </c>
    </row>
    <row r="49" spans="1:9" ht="120.75" customHeight="1" thickBot="1" x14ac:dyDescent="0.3">
      <c r="A49" s="460"/>
      <c r="B49" s="233">
        <v>1</v>
      </c>
      <c r="C49" s="32"/>
      <c r="D49" s="366"/>
      <c r="E49" s="367"/>
      <c r="F49" s="366"/>
      <c r="G49" s="367"/>
      <c r="H49" s="30"/>
      <c r="I49" s="31"/>
    </row>
    <row r="50" spans="1:9" ht="35.1" customHeight="1" thickBot="1" x14ac:dyDescent="0.3">
      <c r="A50" s="453" t="s">
        <v>188</v>
      </c>
      <c r="B50" s="40" t="s">
        <v>182</v>
      </c>
      <c r="C50" s="39" t="s">
        <v>86</v>
      </c>
      <c r="D50" s="438" t="s">
        <v>88</v>
      </c>
      <c r="E50" s="439"/>
      <c r="F50" s="438" t="s">
        <v>90</v>
      </c>
      <c r="G50" s="439"/>
      <c r="H50" s="39" t="s">
        <v>92</v>
      </c>
      <c r="I50" s="41" t="s">
        <v>93</v>
      </c>
    </row>
    <row r="51" spans="1:9" ht="120.75" customHeight="1" thickBot="1" x14ac:dyDescent="0.3">
      <c r="A51" s="454"/>
      <c r="B51" s="233">
        <v>1</v>
      </c>
      <c r="C51" s="33"/>
      <c r="D51" s="366"/>
      <c r="E51" s="461"/>
      <c r="F51" s="366"/>
      <c r="G51" s="367"/>
      <c r="H51" s="30"/>
      <c r="I51" s="31"/>
    </row>
    <row r="52" spans="1:9" ht="35.1" customHeight="1" thickBot="1" x14ac:dyDescent="0.3">
      <c r="A52" s="453" t="s">
        <v>189</v>
      </c>
      <c r="B52" s="39" t="s">
        <v>182</v>
      </c>
      <c r="C52" s="37" t="s">
        <v>86</v>
      </c>
      <c r="D52" s="438" t="s">
        <v>88</v>
      </c>
      <c r="E52" s="439"/>
      <c r="F52" s="438" t="s">
        <v>90</v>
      </c>
      <c r="G52" s="439"/>
      <c r="H52" s="39" t="s">
        <v>92</v>
      </c>
      <c r="I52" s="41" t="s">
        <v>93</v>
      </c>
    </row>
    <row r="53" spans="1:9" ht="120.75" customHeight="1" thickBot="1" x14ac:dyDescent="0.3">
      <c r="A53" s="454"/>
      <c r="B53" s="233">
        <v>1</v>
      </c>
      <c r="C53" s="33"/>
      <c r="D53" s="366"/>
      <c r="E53" s="461"/>
      <c r="F53" s="366"/>
      <c r="G53" s="367"/>
      <c r="H53" s="48"/>
      <c r="I53" s="31"/>
    </row>
    <row r="54" spans="1:9" ht="35.1" customHeight="1" thickBot="1" x14ac:dyDescent="0.3">
      <c r="A54" s="453" t="s">
        <v>190</v>
      </c>
      <c r="B54" s="39" t="s">
        <v>182</v>
      </c>
      <c r="C54" s="37" t="s">
        <v>86</v>
      </c>
      <c r="D54" s="438" t="s">
        <v>88</v>
      </c>
      <c r="E54" s="439"/>
      <c r="F54" s="438" t="s">
        <v>90</v>
      </c>
      <c r="G54" s="439"/>
      <c r="H54" s="39" t="s">
        <v>92</v>
      </c>
      <c r="I54" s="41" t="s">
        <v>93</v>
      </c>
    </row>
    <row r="55" spans="1:9" ht="120.75" customHeight="1" thickBot="1" x14ac:dyDescent="0.3">
      <c r="A55" s="454"/>
      <c r="B55" s="233">
        <v>1</v>
      </c>
      <c r="C55" s="33"/>
      <c r="D55" s="366"/>
      <c r="E55" s="367"/>
      <c r="F55" s="366"/>
      <c r="G55" s="367"/>
      <c r="H55" s="30"/>
      <c r="I55" s="30"/>
    </row>
    <row r="56" spans="1:9" ht="35.1" customHeight="1" thickBot="1" x14ac:dyDescent="0.3">
      <c r="A56" s="453" t="s">
        <v>191</v>
      </c>
      <c r="B56" s="39" t="s">
        <v>182</v>
      </c>
      <c r="C56" s="37" t="s">
        <v>86</v>
      </c>
      <c r="D56" s="438" t="s">
        <v>88</v>
      </c>
      <c r="E56" s="439"/>
      <c r="F56" s="438" t="s">
        <v>90</v>
      </c>
      <c r="G56" s="439"/>
      <c r="H56" s="39" t="s">
        <v>92</v>
      </c>
      <c r="I56" s="41" t="s">
        <v>93</v>
      </c>
    </row>
    <row r="57" spans="1:9" ht="120.75" customHeight="1" thickBot="1" x14ac:dyDescent="0.3">
      <c r="A57" s="454"/>
      <c r="B57" s="233">
        <v>1</v>
      </c>
      <c r="C57" s="33"/>
      <c r="D57" s="366"/>
      <c r="E57" s="367"/>
      <c r="F57" s="366"/>
      <c r="G57" s="367"/>
      <c r="H57" s="30"/>
      <c r="I57" s="31"/>
    </row>
    <row r="58" spans="1:9" ht="35.1" customHeight="1" thickBot="1" x14ac:dyDescent="0.3">
      <c r="A58" s="453" t="s">
        <v>192</v>
      </c>
      <c r="B58" s="39" t="s">
        <v>182</v>
      </c>
      <c r="C58" s="37" t="s">
        <v>86</v>
      </c>
      <c r="D58" s="438" t="s">
        <v>88</v>
      </c>
      <c r="E58" s="439"/>
      <c r="F58" s="438" t="s">
        <v>90</v>
      </c>
      <c r="G58" s="439"/>
      <c r="H58" s="39" t="s">
        <v>92</v>
      </c>
      <c r="I58" s="41" t="s">
        <v>93</v>
      </c>
    </row>
    <row r="59" spans="1:9" ht="120.75" customHeight="1" thickBot="1" x14ac:dyDescent="0.3">
      <c r="A59" s="454"/>
      <c r="B59" s="233">
        <v>1</v>
      </c>
      <c r="C59" s="33"/>
      <c r="D59" s="366"/>
      <c r="E59" s="367"/>
      <c r="F59" s="461"/>
      <c r="G59" s="461"/>
      <c r="H59" s="30"/>
      <c r="I59" s="30"/>
    </row>
    <row r="60" spans="1:9" ht="35.1" customHeight="1" thickBot="1" x14ac:dyDescent="0.3">
      <c r="A60" s="453" t="s">
        <v>193</v>
      </c>
      <c r="B60" s="39" t="s">
        <v>182</v>
      </c>
      <c r="C60" s="37" t="s">
        <v>86</v>
      </c>
      <c r="D60" s="438" t="s">
        <v>88</v>
      </c>
      <c r="E60" s="439"/>
      <c r="F60" s="438" t="s">
        <v>90</v>
      </c>
      <c r="G60" s="439"/>
      <c r="H60" s="39" t="s">
        <v>92</v>
      </c>
      <c r="I60" s="41" t="s">
        <v>93</v>
      </c>
    </row>
    <row r="61" spans="1:9" ht="120.75" customHeight="1" thickBot="1" x14ac:dyDescent="0.3">
      <c r="A61" s="454"/>
      <c r="B61" s="230">
        <v>1</v>
      </c>
      <c r="C61" s="33"/>
      <c r="D61" s="366"/>
      <c r="E61" s="367"/>
      <c r="F61" s="366"/>
      <c r="G61" s="367"/>
      <c r="H61" s="30"/>
      <c r="I61" s="30"/>
    </row>
    <row r="62" spans="1:9" x14ac:dyDescent="0.25">
      <c r="B62" s="164">
        <f>(+B47+B43+B41+B45+B49+B51+B53+B55+B57+B59+B61+B39)/12</f>
        <v>1</v>
      </c>
      <c r="C62" s="164">
        <f>(+C47+C43+C41+C45+C49+C51+C53+C55+C57+C59+C61+C39)/12</f>
        <v>0.33333333333333331</v>
      </c>
    </row>
    <row r="64" spans="1:9" s="27" customFormat="1" ht="30" customHeight="1" x14ac:dyDescent="0.25">
      <c r="A64" s="1"/>
      <c r="B64" s="1"/>
      <c r="C64" s="1"/>
      <c r="D64" s="1"/>
      <c r="E64" s="1"/>
      <c r="F64" s="1"/>
      <c r="G64" s="1"/>
      <c r="H64" s="1"/>
      <c r="I64" s="1"/>
    </row>
    <row r="65" spans="1:9" ht="34.5" customHeight="1" x14ac:dyDescent="0.25">
      <c r="A65" s="382" t="s">
        <v>56</v>
      </c>
      <c r="B65" s="382"/>
      <c r="C65" s="382"/>
      <c r="D65" s="382"/>
      <c r="E65" s="382"/>
      <c r="F65" s="382"/>
      <c r="G65" s="382"/>
      <c r="H65" s="382"/>
      <c r="I65" s="382"/>
    </row>
    <row r="66" spans="1:9" ht="67.5" customHeight="1" x14ac:dyDescent="0.25">
      <c r="A66" s="42" t="s">
        <v>57</v>
      </c>
      <c r="B66" s="383" t="s">
        <v>326</v>
      </c>
      <c r="C66" s="384"/>
      <c r="D66" s="383" t="s">
        <v>327</v>
      </c>
      <c r="E66" s="384"/>
      <c r="F66" s="383" t="s">
        <v>194</v>
      </c>
      <c r="G66" s="384"/>
      <c r="H66" s="358" t="s">
        <v>195</v>
      </c>
      <c r="I66" s="359"/>
    </row>
    <row r="67" spans="1:9" ht="45.75" customHeight="1" x14ac:dyDescent="0.25">
      <c r="A67" s="42" t="s">
        <v>196</v>
      </c>
      <c r="B67" s="470">
        <v>0.05</v>
      </c>
      <c r="C67" s="471"/>
      <c r="D67" s="470">
        <v>0.15</v>
      </c>
      <c r="E67" s="471"/>
      <c r="F67" s="362"/>
      <c r="G67" s="363"/>
      <c r="H67" s="362"/>
      <c r="I67" s="363"/>
    </row>
    <row r="68" spans="1:9" ht="30" customHeight="1" x14ac:dyDescent="0.25">
      <c r="A68" s="364" t="s">
        <v>156</v>
      </c>
      <c r="B68" s="87" t="s">
        <v>84</v>
      </c>
      <c r="C68" s="87" t="s">
        <v>86</v>
      </c>
      <c r="D68" s="87" t="s">
        <v>84</v>
      </c>
      <c r="E68" s="87" t="s">
        <v>86</v>
      </c>
      <c r="F68" s="87" t="s">
        <v>84</v>
      </c>
      <c r="G68" s="87" t="s">
        <v>86</v>
      </c>
      <c r="H68" s="87" t="s">
        <v>84</v>
      </c>
      <c r="I68" s="87" t="s">
        <v>86</v>
      </c>
    </row>
    <row r="69" spans="1:9" ht="37.5" customHeight="1" x14ac:dyDescent="0.25">
      <c r="A69" s="365"/>
      <c r="B69" s="229">
        <v>0.05</v>
      </c>
      <c r="C69" s="44">
        <v>0.05</v>
      </c>
      <c r="D69" s="229">
        <v>0.05</v>
      </c>
      <c r="E69" s="44">
        <f>+E39/E36</f>
        <v>0</v>
      </c>
      <c r="F69" s="44"/>
      <c r="G69" s="44"/>
      <c r="H69" s="49"/>
      <c r="I69" s="44"/>
    </row>
    <row r="70" spans="1:9" ht="123" customHeight="1" x14ac:dyDescent="0.25">
      <c r="A70" s="42" t="s">
        <v>197</v>
      </c>
      <c r="B70" s="472" t="s">
        <v>328</v>
      </c>
      <c r="C70" s="434"/>
      <c r="D70" s="472" t="s">
        <v>329</v>
      </c>
      <c r="E70" s="434"/>
      <c r="F70" s="387"/>
      <c r="G70" s="388"/>
      <c r="H70" s="389"/>
      <c r="I70" s="390"/>
    </row>
    <row r="71" spans="1:9" ht="122.25" customHeight="1" x14ac:dyDescent="0.25">
      <c r="A71" s="42" t="s">
        <v>198</v>
      </c>
      <c r="B71" s="433" t="s">
        <v>330</v>
      </c>
      <c r="C71" s="386"/>
      <c r="D71" s="385" t="s">
        <v>331</v>
      </c>
      <c r="E71" s="386"/>
      <c r="F71" s="435"/>
      <c r="G71" s="374"/>
      <c r="H71" s="375"/>
      <c r="I71" s="376"/>
    </row>
    <row r="72" spans="1:9" ht="30.75" customHeight="1" x14ac:dyDescent="0.25">
      <c r="A72" s="364" t="s">
        <v>157</v>
      </c>
      <c r="B72" s="87" t="s">
        <v>84</v>
      </c>
      <c r="C72" s="87" t="s">
        <v>86</v>
      </c>
      <c r="D72" s="87" t="s">
        <v>84</v>
      </c>
      <c r="E72" s="87" t="s">
        <v>86</v>
      </c>
      <c r="F72" s="87" t="s">
        <v>84</v>
      </c>
      <c r="G72" s="87" t="s">
        <v>86</v>
      </c>
      <c r="H72" s="87" t="s">
        <v>84</v>
      </c>
      <c r="I72" s="87" t="s">
        <v>86</v>
      </c>
    </row>
    <row r="73" spans="1:9" ht="30.75" customHeight="1" x14ac:dyDescent="0.25">
      <c r="A73" s="365"/>
      <c r="B73" s="229">
        <v>0.05</v>
      </c>
      <c r="C73" s="44">
        <v>0.05</v>
      </c>
      <c r="D73" s="229">
        <v>0.05</v>
      </c>
      <c r="E73" s="44">
        <v>0</v>
      </c>
      <c r="F73" s="44"/>
      <c r="G73" s="45"/>
      <c r="H73" s="49"/>
      <c r="I73" s="45"/>
    </row>
    <row r="74" spans="1:9" ht="197.25" customHeight="1" x14ac:dyDescent="0.25">
      <c r="A74" s="42" t="s">
        <v>197</v>
      </c>
      <c r="B74" s="472" t="s">
        <v>332</v>
      </c>
      <c r="C74" s="434"/>
      <c r="D74" s="472" t="s">
        <v>333</v>
      </c>
      <c r="E74" s="434"/>
      <c r="F74" s="387"/>
      <c r="G74" s="388"/>
      <c r="H74" s="436"/>
      <c r="I74" s="437"/>
    </row>
    <row r="75" spans="1:9" ht="102.75" customHeight="1" x14ac:dyDescent="0.25">
      <c r="A75" s="42" t="s">
        <v>198</v>
      </c>
      <c r="B75" s="433" t="s">
        <v>334</v>
      </c>
      <c r="C75" s="434"/>
      <c r="D75" s="385" t="s">
        <v>331</v>
      </c>
      <c r="E75" s="386"/>
      <c r="F75" s="435"/>
      <c r="G75" s="374"/>
      <c r="H75" s="375"/>
      <c r="I75" s="376"/>
    </row>
    <row r="76" spans="1:9" ht="30.75" customHeight="1" x14ac:dyDescent="0.25">
      <c r="A76" s="364" t="s">
        <v>158</v>
      </c>
      <c r="B76" s="87" t="s">
        <v>84</v>
      </c>
      <c r="C76" s="87" t="s">
        <v>86</v>
      </c>
      <c r="D76" s="87" t="s">
        <v>84</v>
      </c>
      <c r="E76" s="87" t="s">
        <v>86</v>
      </c>
      <c r="F76" s="87" t="s">
        <v>84</v>
      </c>
      <c r="G76" s="87" t="s">
        <v>86</v>
      </c>
      <c r="H76" s="87" t="s">
        <v>84</v>
      </c>
      <c r="I76" s="87" t="s">
        <v>86</v>
      </c>
    </row>
    <row r="77" spans="1:9" ht="30.75" customHeight="1" x14ac:dyDescent="0.25">
      <c r="A77" s="365"/>
      <c r="B77" s="229">
        <v>0.09</v>
      </c>
      <c r="C77" s="229">
        <f>+B77</f>
        <v>0.09</v>
      </c>
      <c r="D77" s="229">
        <v>0.09</v>
      </c>
      <c r="E77" s="229">
        <f>+D77</f>
        <v>0.09</v>
      </c>
      <c r="F77" s="44"/>
      <c r="G77" s="45"/>
      <c r="H77" s="49"/>
      <c r="I77" s="45"/>
    </row>
    <row r="78" spans="1:9" ht="164.25" customHeight="1" x14ac:dyDescent="0.25">
      <c r="A78" s="42" t="s">
        <v>197</v>
      </c>
      <c r="B78" s="472" t="s">
        <v>335</v>
      </c>
      <c r="C78" s="434"/>
      <c r="D78" s="385" t="s">
        <v>336</v>
      </c>
      <c r="E78" s="386"/>
      <c r="F78" s="431"/>
      <c r="G78" s="432"/>
      <c r="H78" s="375"/>
      <c r="I78" s="376"/>
    </row>
    <row r="79" spans="1:9" ht="122.25" customHeight="1" x14ac:dyDescent="0.25">
      <c r="A79" s="42" t="s">
        <v>198</v>
      </c>
      <c r="B79" s="373" t="s">
        <v>337</v>
      </c>
      <c r="C79" s="374"/>
      <c r="D79" s="373" t="s">
        <v>338</v>
      </c>
      <c r="E79" s="374"/>
      <c r="F79" s="431"/>
      <c r="G79" s="432"/>
      <c r="H79" s="375"/>
      <c r="I79" s="376"/>
    </row>
    <row r="80" spans="1:9" ht="30.75" customHeight="1" x14ac:dyDescent="0.25">
      <c r="A80" s="364" t="s">
        <v>159</v>
      </c>
      <c r="B80" s="87" t="s">
        <v>84</v>
      </c>
      <c r="C80" s="87" t="s">
        <v>86</v>
      </c>
      <c r="D80" s="87" t="s">
        <v>84</v>
      </c>
      <c r="E80" s="87" t="s">
        <v>86</v>
      </c>
      <c r="F80" s="87" t="s">
        <v>84</v>
      </c>
      <c r="G80" s="87" t="s">
        <v>86</v>
      </c>
      <c r="H80" s="87" t="s">
        <v>84</v>
      </c>
      <c r="I80" s="87" t="s">
        <v>86</v>
      </c>
    </row>
    <row r="81" spans="1:9" ht="30.75" customHeight="1" x14ac:dyDescent="0.25">
      <c r="A81" s="365"/>
      <c r="B81" s="229">
        <v>0.09</v>
      </c>
      <c r="C81" s="229">
        <f>B81</f>
        <v>0.09</v>
      </c>
      <c r="D81" s="229">
        <v>0.09</v>
      </c>
      <c r="E81" s="229">
        <f>D81</f>
        <v>0.09</v>
      </c>
      <c r="F81" s="44"/>
      <c r="G81" s="45"/>
      <c r="H81" s="49"/>
      <c r="I81" s="45"/>
    </row>
    <row r="82" spans="1:9" ht="204" customHeight="1" x14ac:dyDescent="0.25">
      <c r="A82" s="42" t="s">
        <v>197</v>
      </c>
      <c r="B82" s="473"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474"/>
      <c r="D82" s="473" t="s">
        <v>470</v>
      </c>
      <c r="E82" s="474"/>
      <c r="F82" s="389"/>
      <c r="G82" s="467"/>
      <c r="H82" s="375"/>
      <c r="I82" s="376"/>
    </row>
    <row r="83" spans="1:9" ht="81" customHeight="1" x14ac:dyDescent="0.25">
      <c r="A83" s="42" t="s">
        <v>198</v>
      </c>
      <c r="B83" s="373" t="s">
        <v>474</v>
      </c>
      <c r="C83" s="475"/>
      <c r="D83" s="373" t="s">
        <v>475</v>
      </c>
      <c r="E83" s="475"/>
      <c r="F83" s="375"/>
      <c r="G83" s="376"/>
      <c r="H83" s="375"/>
      <c r="I83" s="376"/>
    </row>
    <row r="84" spans="1:9" ht="30" customHeight="1" x14ac:dyDescent="0.25">
      <c r="A84" s="364" t="s">
        <v>161</v>
      </c>
      <c r="B84" s="87" t="s">
        <v>84</v>
      </c>
      <c r="C84" s="87" t="s">
        <v>86</v>
      </c>
      <c r="D84" s="87" t="s">
        <v>84</v>
      </c>
      <c r="E84" s="87" t="s">
        <v>86</v>
      </c>
      <c r="F84" s="87" t="s">
        <v>84</v>
      </c>
      <c r="G84" s="87" t="s">
        <v>86</v>
      </c>
      <c r="H84" s="87" t="s">
        <v>84</v>
      </c>
      <c r="I84" s="87" t="s">
        <v>86</v>
      </c>
    </row>
    <row r="85" spans="1:9" ht="30" customHeight="1" x14ac:dyDescent="0.25">
      <c r="A85" s="365"/>
      <c r="B85" s="229">
        <v>0.09</v>
      </c>
      <c r="C85" s="44"/>
      <c r="D85" s="229">
        <v>0.09</v>
      </c>
      <c r="E85" s="44"/>
      <c r="F85" s="44"/>
      <c r="G85" s="45"/>
      <c r="H85" s="49"/>
      <c r="I85" s="45"/>
    </row>
    <row r="86" spans="1:9" ht="80.25" customHeight="1" x14ac:dyDescent="0.25">
      <c r="A86" s="42" t="s">
        <v>197</v>
      </c>
      <c r="B86" s="377"/>
      <c r="C86" s="377"/>
      <c r="D86" s="377"/>
      <c r="E86" s="377"/>
      <c r="F86" s="368"/>
      <c r="G86" s="369"/>
      <c r="H86" s="377"/>
      <c r="I86" s="377"/>
    </row>
    <row r="87" spans="1:9" ht="80.25" customHeight="1" x14ac:dyDescent="0.25">
      <c r="A87" s="42" t="s">
        <v>198</v>
      </c>
      <c r="B87" s="368"/>
      <c r="C87" s="369"/>
      <c r="D87" s="368"/>
      <c r="E87" s="369"/>
      <c r="F87" s="368"/>
      <c r="G87" s="369"/>
      <c r="H87" s="368"/>
      <c r="I87" s="369"/>
    </row>
    <row r="88" spans="1:9" ht="29.25" customHeight="1" x14ac:dyDescent="0.25">
      <c r="A88" s="364" t="s">
        <v>162</v>
      </c>
      <c r="B88" s="87" t="s">
        <v>84</v>
      </c>
      <c r="C88" s="87" t="s">
        <v>86</v>
      </c>
      <c r="D88" s="87" t="s">
        <v>84</v>
      </c>
      <c r="E88" s="87" t="s">
        <v>86</v>
      </c>
      <c r="F88" s="87" t="s">
        <v>84</v>
      </c>
      <c r="G88" s="87" t="s">
        <v>86</v>
      </c>
      <c r="H88" s="87" t="s">
        <v>84</v>
      </c>
      <c r="I88" s="87" t="s">
        <v>86</v>
      </c>
    </row>
    <row r="89" spans="1:9" ht="29.25" customHeight="1" x14ac:dyDescent="0.25">
      <c r="A89" s="365"/>
      <c r="B89" s="229">
        <v>0.09</v>
      </c>
      <c r="C89" s="46"/>
      <c r="D89" s="229">
        <v>0.09</v>
      </c>
      <c r="E89" s="46"/>
      <c r="F89" s="44"/>
      <c r="G89" s="45"/>
      <c r="H89" s="49"/>
      <c r="I89" s="45"/>
    </row>
    <row r="90" spans="1:9" ht="80.25" customHeight="1" x14ac:dyDescent="0.25">
      <c r="A90" s="42" t="s">
        <v>197</v>
      </c>
      <c r="B90" s="370"/>
      <c r="C90" s="370"/>
      <c r="D90" s="370"/>
      <c r="E90" s="370"/>
      <c r="F90" s="371"/>
      <c r="G90" s="372"/>
      <c r="H90" s="370"/>
      <c r="I90" s="370"/>
    </row>
    <row r="91" spans="1:9" ht="80.25" customHeight="1" x14ac:dyDescent="0.25">
      <c r="A91" s="42" t="s">
        <v>198</v>
      </c>
      <c r="B91" s="368"/>
      <c r="C91" s="369"/>
      <c r="D91" s="368"/>
      <c r="E91" s="369"/>
      <c r="F91" s="368"/>
      <c r="G91" s="369"/>
      <c r="H91" s="368"/>
      <c r="I91" s="369"/>
    </row>
    <row r="92" spans="1:9" ht="24.95" customHeight="1" x14ac:dyDescent="0.25">
      <c r="A92" s="364" t="s">
        <v>163</v>
      </c>
      <c r="B92" s="87" t="s">
        <v>84</v>
      </c>
      <c r="C92" s="87" t="s">
        <v>86</v>
      </c>
      <c r="D92" s="87" t="s">
        <v>84</v>
      </c>
      <c r="E92" s="87" t="s">
        <v>86</v>
      </c>
      <c r="F92" s="87" t="s">
        <v>84</v>
      </c>
      <c r="G92" s="87" t="s">
        <v>86</v>
      </c>
      <c r="H92" s="87" t="s">
        <v>84</v>
      </c>
      <c r="I92" s="87" t="s">
        <v>86</v>
      </c>
    </row>
    <row r="93" spans="1:9" ht="24.95" customHeight="1" x14ac:dyDescent="0.25">
      <c r="A93" s="365"/>
      <c r="B93" s="229">
        <v>0.09</v>
      </c>
      <c r="C93" s="46"/>
      <c r="D93" s="229">
        <v>0.09</v>
      </c>
      <c r="E93" s="46"/>
      <c r="F93" s="44"/>
      <c r="G93" s="45"/>
      <c r="H93" s="49"/>
      <c r="I93" s="45"/>
    </row>
    <row r="94" spans="1:9" ht="80.25" customHeight="1" x14ac:dyDescent="0.25">
      <c r="A94" s="42" t="s">
        <v>197</v>
      </c>
      <c r="B94" s="370"/>
      <c r="C94" s="370"/>
      <c r="D94" s="370"/>
      <c r="E94" s="370"/>
      <c r="F94" s="371"/>
      <c r="G94" s="372"/>
      <c r="H94" s="370"/>
      <c r="I94" s="370"/>
    </row>
    <row r="95" spans="1:9" ht="80.25" customHeight="1" x14ac:dyDescent="0.25">
      <c r="A95" s="42" t="s">
        <v>198</v>
      </c>
      <c r="B95" s="368"/>
      <c r="C95" s="369"/>
      <c r="D95" s="368"/>
      <c r="E95" s="369"/>
      <c r="F95" s="368"/>
      <c r="G95" s="369"/>
      <c r="H95" s="368"/>
      <c r="I95" s="369"/>
    </row>
    <row r="96" spans="1:9" ht="24.95" customHeight="1" x14ac:dyDescent="0.25">
      <c r="A96" s="364" t="s">
        <v>164</v>
      </c>
      <c r="B96" s="87" t="s">
        <v>84</v>
      </c>
      <c r="C96" s="87" t="s">
        <v>86</v>
      </c>
      <c r="D96" s="87" t="s">
        <v>84</v>
      </c>
      <c r="E96" s="87" t="s">
        <v>86</v>
      </c>
      <c r="F96" s="87" t="s">
        <v>84</v>
      </c>
      <c r="G96" s="87" t="s">
        <v>86</v>
      </c>
      <c r="H96" s="87" t="s">
        <v>84</v>
      </c>
      <c r="I96" s="87" t="s">
        <v>86</v>
      </c>
    </row>
    <row r="97" spans="1:9" ht="24.95" customHeight="1" x14ac:dyDescent="0.25">
      <c r="A97" s="365"/>
      <c r="B97" s="229">
        <v>0.09</v>
      </c>
      <c r="C97" s="46"/>
      <c r="D97" s="229">
        <v>0.09</v>
      </c>
      <c r="E97" s="46"/>
      <c r="F97" s="44"/>
      <c r="G97" s="45"/>
      <c r="H97" s="49"/>
      <c r="I97" s="45"/>
    </row>
    <row r="98" spans="1:9" ht="80.25" customHeight="1" x14ac:dyDescent="0.25">
      <c r="A98" s="42" t="s">
        <v>197</v>
      </c>
      <c r="B98" s="370"/>
      <c r="C98" s="370"/>
      <c r="D98" s="370"/>
      <c r="E98" s="370"/>
      <c r="F98" s="370"/>
      <c r="G98" s="370"/>
      <c r="H98" s="370"/>
      <c r="I98" s="370"/>
    </row>
    <row r="99" spans="1:9" ht="80.25" customHeight="1" x14ac:dyDescent="0.25">
      <c r="A99" s="42" t="s">
        <v>198</v>
      </c>
      <c r="B99" s="368"/>
      <c r="C99" s="369"/>
      <c r="D99" s="368"/>
      <c r="E99" s="369"/>
      <c r="F99" s="368"/>
      <c r="G99" s="369"/>
      <c r="H99" s="368"/>
      <c r="I99" s="369"/>
    </row>
    <row r="100" spans="1:9" ht="24.95" customHeight="1" x14ac:dyDescent="0.25">
      <c r="A100" s="364" t="s">
        <v>166</v>
      </c>
      <c r="B100" s="87" t="s">
        <v>84</v>
      </c>
      <c r="C100" s="87" t="s">
        <v>86</v>
      </c>
      <c r="D100" s="87" t="s">
        <v>84</v>
      </c>
      <c r="E100" s="87" t="s">
        <v>86</v>
      </c>
      <c r="F100" s="87" t="s">
        <v>84</v>
      </c>
      <c r="G100" s="87" t="s">
        <v>86</v>
      </c>
      <c r="H100" s="87" t="s">
        <v>84</v>
      </c>
      <c r="I100" s="87" t="s">
        <v>86</v>
      </c>
    </row>
    <row r="101" spans="1:9" ht="24.95" customHeight="1" x14ac:dyDescent="0.25">
      <c r="A101" s="365"/>
      <c r="B101" s="229">
        <v>0.09</v>
      </c>
      <c r="C101" s="46"/>
      <c r="D101" s="229">
        <v>0.09</v>
      </c>
      <c r="E101" s="46"/>
      <c r="F101" s="44"/>
      <c r="G101" s="45"/>
      <c r="H101" s="49"/>
      <c r="I101" s="45"/>
    </row>
    <row r="102" spans="1:9" ht="80.25" customHeight="1" x14ac:dyDescent="0.25">
      <c r="A102" s="42" t="s">
        <v>197</v>
      </c>
      <c r="B102" s="370"/>
      <c r="C102" s="370"/>
      <c r="D102" s="370"/>
      <c r="E102" s="370"/>
      <c r="F102" s="370"/>
      <c r="G102" s="370"/>
      <c r="H102" s="370"/>
      <c r="I102" s="370"/>
    </row>
    <row r="103" spans="1:9" ht="80.25" customHeight="1" x14ac:dyDescent="0.25">
      <c r="A103" s="42" t="s">
        <v>198</v>
      </c>
      <c r="B103" s="368"/>
      <c r="C103" s="369"/>
      <c r="D103" s="368"/>
      <c r="E103" s="369"/>
      <c r="F103" s="368"/>
      <c r="G103" s="369"/>
      <c r="H103" s="368"/>
      <c r="I103" s="369"/>
    </row>
    <row r="104" spans="1:9" ht="24.95" customHeight="1" x14ac:dyDescent="0.25">
      <c r="A104" s="364" t="s">
        <v>167</v>
      </c>
      <c r="B104" s="87" t="s">
        <v>84</v>
      </c>
      <c r="C104" s="87" t="s">
        <v>86</v>
      </c>
      <c r="D104" s="87" t="s">
        <v>84</v>
      </c>
      <c r="E104" s="87" t="s">
        <v>86</v>
      </c>
      <c r="F104" s="87" t="s">
        <v>84</v>
      </c>
      <c r="G104" s="87" t="s">
        <v>86</v>
      </c>
      <c r="H104" s="87" t="s">
        <v>84</v>
      </c>
      <c r="I104" s="87" t="s">
        <v>86</v>
      </c>
    </row>
    <row r="105" spans="1:9" ht="24.95" customHeight="1" x14ac:dyDescent="0.25">
      <c r="A105" s="365"/>
      <c r="B105" s="229">
        <v>0.09</v>
      </c>
      <c r="C105" s="46"/>
      <c r="D105" s="229">
        <v>0.09</v>
      </c>
      <c r="E105" s="46"/>
      <c r="F105" s="44"/>
      <c r="G105" s="45"/>
      <c r="H105" s="49"/>
      <c r="I105" s="45"/>
    </row>
    <row r="106" spans="1:9" ht="80.25" customHeight="1" x14ac:dyDescent="0.25">
      <c r="A106" s="42" t="s">
        <v>197</v>
      </c>
      <c r="B106" s="370"/>
      <c r="C106" s="370"/>
      <c r="D106" s="370"/>
      <c r="E106" s="370"/>
      <c r="F106" s="370"/>
      <c r="G106" s="370"/>
      <c r="H106" s="370"/>
      <c r="I106" s="370"/>
    </row>
    <row r="107" spans="1:9" ht="80.25" customHeight="1" x14ac:dyDescent="0.25">
      <c r="A107" s="42" t="s">
        <v>198</v>
      </c>
      <c r="B107" s="368"/>
      <c r="C107" s="369"/>
      <c r="D107" s="368"/>
      <c r="E107" s="369"/>
      <c r="F107" s="368"/>
      <c r="G107" s="369"/>
      <c r="H107" s="368"/>
      <c r="I107" s="369"/>
    </row>
    <row r="108" spans="1:9" ht="24.95" customHeight="1" x14ac:dyDescent="0.25">
      <c r="A108" s="364" t="s">
        <v>168</v>
      </c>
      <c r="B108" s="87" t="s">
        <v>84</v>
      </c>
      <c r="C108" s="87" t="s">
        <v>86</v>
      </c>
      <c r="D108" s="87" t="s">
        <v>84</v>
      </c>
      <c r="E108" s="87" t="s">
        <v>86</v>
      </c>
      <c r="F108" s="87" t="s">
        <v>84</v>
      </c>
      <c r="G108" s="87" t="s">
        <v>86</v>
      </c>
      <c r="H108" s="87" t="s">
        <v>84</v>
      </c>
      <c r="I108" s="87" t="s">
        <v>86</v>
      </c>
    </row>
    <row r="109" spans="1:9" ht="24.95" customHeight="1" x14ac:dyDescent="0.25">
      <c r="A109" s="365"/>
      <c r="B109" s="229">
        <v>0.09</v>
      </c>
      <c r="C109" s="46"/>
      <c r="D109" s="229">
        <v>0.09</v>
      </c>
      <c r="E109" s="46"/>
      <c r="F109" s="44"/>
      <c r="G109" s="45"/>
      <c r="H109" s="49"/>
      <c r="I109" s="45"/>
    </row>
    <row r="110" spans="1:9" ht="80.25" customHeight="1" x14ac:dyDescent="0.25">
      <c r="A110" s="42" t="s">
        <v>197</v>
      </c>
      <c r="B110" s="370"/>
      <c r="C110" s="370"/>
      <c r="D110" s="370"/>
      <c r="E110" s="370"/>
      <c r="F110" s="370"/>
      <c r="G110" s="370"/>
      <c r="H110" s="370"/>
      <c r="I110" s="370"/>
    </row>
    <row r="111" spans="1:9" ht="80.25" customHeight="1" x14ac:dyDescent="0.25">
      <c r="A111" s="42" t="s">
        <v>198</v>
      </c>
      <c r="B111" s="368"/>
      <c r="C111" s="369"/>
      <c r="D111" s="368"/>
      <c r="E111" s="369"/>
      <c r="F111" s="368"/>
      <c r="G111" s="369"/>
      <c r="H111" s="368"/>
      <c r="I111" s="369"/>
    </row>
    <row r="112" spans="1:9" ht="24.95" customHeight="1" x14ac:dyDescent="0.25">
      <c r="A112" s="364" t="s">
        <v>169</v>
      </c>
      <c r="B112" s="87" t="s">
        <v>84</v>
      </c>
      <c r="C112" s="87" t="s">
        <v>86</v>
      </c>
      <c r="D112" s="87" t="s">
        <v>84</v>
      </c>
      <c r="E112" s="87" t="s">
        <v>86</v>
      </c>
      <c r="F112" s="87" t="s">
        <v>84</v>
      </c>
      <c r="G112" s="87" t="s">
        <v>86</v>
      </c>
      <c r="H112" s="87" t="s">
        <v>84</v>
      </c>
      <c r="I112" s="87" t="s">
        <v>86</v>
      </c>
    </row>
    <row r="113" spans="1:9" ht="24.95" customHeight="1" x14ac:dyDescent="0.25">
      <c r="A113" s="365"/>
      <c r="B113" s="236">
        <v>0.09</v>
      </c>
      <c r="C113" s="155"/>
      <c r="D113" s="236">
        <v>0.09</v>
      </c>
      <c r="E113" s="155"/>
      <c r="F113" s="44"/>
      <c r="G113" s="156"/>
      <c r="H113" s="155"/>
      <c r="I113" s="156"/>
    </row>
    <row r="114" spans="1:9" ht="80.25" customHeight="1" x14ac:dyDescent="0.25">
      <c r="A114" s="42" t="s">
        <v>197</v>
      </c>
      <c r="B114" s="466"/>
      <c r="C114" s="466"/>
      <c r="D114" s="466"/>
      <c r="E114" s="466"/>
      <c r="F114" s="466"/>
      <c r="G114" s="466"/>
      <c r="H114" s="466"/>
      <c r="I114" s="466"/>
    </row>
    <row r="115" spans="1:9" ht="80.25" customHeight="1" x14ac:dyDescent="0.25">
      <c r="A115" s="42" t="s">
        <v>198</v>
      </c>
      <c r="B115" s="368"/>
      <c r="C115" s="369"/>
      <c r="D115" s="368"/>
      <c r="E115" s="369"/>
      <c r="F115" s="368"/>
      <c r="G115" s="369"/>
      <c r="H115" s="368"/>
      <c r="I115" s="369"/>
    </row>
    <row r="116" spans="1:9" ht="16.5" x14ac:dyDescent="0.25">
      <c r="A116" s="43" t="s">
        <v>199</v>
      </c>
      <c r="B116" s="47">
        <f t="shared" ref="B116:I116" si="1">(B69+B73+B77+B81+B85+B89+B93+B97+B101+B105+B109+B113)</f>
        <v>0.99999999999999978</v>
      </c>
      <c r="C116" s="47">
        <f t="shared" si="1"/>
        <v>0.28000000000000003</v>
      </c>
      <c r="D116" s="47">
        <f t="shared" si="1"/>
        <v>0.99999999999999978</v>
      </c>
      <c r="E116" s="47">
        <f t="shared" si="1"/>
        <v>0.18</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s>
  <pageMargins left="0.25" right="0.25" top="0.75" bottom="0.75" header="0.3" footer="0.3"/>
  <pageSetup scale="21" orientation="landscape" r:id="rId7"/>
  <drawing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pageSetUpPr fitToPage="1"/>
  </sheetPr>
  <dimension ref="A1:O126"/>
  <sheetViews>
    <sheetView showGridLines="0" topLeftCell="D22" zoomScale="85" zoomScaleNormal="85" workbookViewId="0">
      <selection activeCell="B83" sqref="B83:G83"/>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414"/>
      <c r="B1" s="394" t="s">
        <v>150</v>
      </c>
      <c r="C1" s="395"/>
      <c r="D1" s="395"/>
      <c r="E1" s="395"/>
      <c r="F1" s="395"/>
      <c r="G1" s="395"/>
      <c r="H1" s="395"/>
      <c r="I1" s="395"/>
      <c r="J1" s="395"/>
      <c r="K1" s="395"/>
      <c r="L1" s="396"/>
      <c r="M1" s="391" t="s">
        <v>272</v>
      </c>
      <c r="N1" s="392"/>
      <c r="O1" s="393"/>
    </row>
    <row r="2" spans="1:15" s="77" customFormat="1" ht="18" customHeight="1" thickBot="1" x14ac:dyDescent="0.3">
      <c r="A2" s="415"/>
      <c r="B2" s="397" t="s">
        <v>151</v>
      </c>
      <c r="C2" s="398"/>
      <c r="D2" s="398"/>
      <c r="E2" s="398"/>
      <c r="F2" s="398"/>
      <c r="G2" s="398"/>
      <c r="H2" s="398"/>
      <c r="I2" s="398"/>
      <c r="J2" s="398"/>
      <c r="K2" s="398"/>
      <c r="L2" s="399"/>
      <c r="M2" s="391" t="s">
        <v>273</v>
      </c>
      <c r="N2" s="392"/>
      <c r="O2" s="393"/>
    </row>
    <row r="3" spans="1:15" s="77" customFormat="1" ht="19.899999999999999" customHeight="1" thickBot="1" x14ac:dyDescent="0.3">
      <c r="A3" s="415"/>
      <c r="B3" s="397" t="s">
        <v>0</v>
      </c>
      <c r="C3" s="398"/>
      <c r="D3" s="398"/>
      <c r="E3" s="398"/>
      <c r="F3" s="398"/>
      <c r="G3" s="398"/>
      <c r="H3" s="398"/>
      <c r="I3" s="398"/>
      <c r="J3" s="398"/>
      <c r="K3" s="398"/>
      <c r="L3" s="399"/>
      <c r="M3" s="391" t="s">
        <v>274</v>
      </c>
      <c r="N3" s="392"/>
      <c r="O3" s="393"/>
    </row>
    <row r="4" spans="1:15" s="77" customFormat="1" ht="21.75" customHeight="1" thickBot="1" x14ac:dyDescent="0.3">
      <c r="A4" s="416"/>
      <c r="B4" s="400" t="s">
        <v>152</v>
      </c>
      <c r="C4" s="401"/>
      <c r="D4" s="401"/>
      <c r="E4" s="401"/>
      <c r="F4" s="401"/>
      <c r="G4" s="401"/>
      <c r="H4" s="401"/>
      <c r="I4" s="401"/>
      <c r="J4" s="401"/>
      <c r="K4" s="401"/>
      <c r="L4" s="402"/>
      <c r="M4" s="391" t="s">
        <v>275</v>
      </c>
      <c r="N4" s="392"/>
      <c r="O4" s="393"/>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425" t="s">
        <v>281</v>
      </c>
      <c r="C6" s="426"/>
      <c r="D6" s="426"/>
      <c r="E6" s="426"/>
      <c r="F6" s="426"/>
      <c r="G6" s="426"/>
      <c r="H6" s="426"/>
      <c r="I6" s="426"/>
      <c r="J6" s="426"/>
      <c r="K6" s="427"/>
      <c r="L6" s="144" t="s">
        <v>155</v>
      </c>
      <c r="M6" s="428">
        <v>2024110010300</v>
      </c>
      <c r="N6" s="429"/>
      <c r="O6" s="430"/>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18" t="s">
        <v>6</v>
      </c>
      <c r="B8" s="144" t="s">
        <v>156</v>
      </c>
      <c r="C8" s="113"/>
      <c r="D8" s="144" t="s">
        <v>157</v>
      </c>
      <c r="E8" s="113"/>
      <c r="F8" s="144" t="s">
        <v>158</v>
      </c>
      <c r="G8" s="113"/>
      <c r="H8" s="144" t="s">
        <v>159</v>
      </c>
      <c r="I8" s="115" t="s">
        <v>282</v>
      </c>
      <c r="J8" s="381" t="s">
        <v>8</v>
      </c>
      <c r="K8" s="417"/>
      <c r="L8" s="143" t="s">
        <v>160</v>
      </c>
      <c r="M8" s="378"/>
      <c r="N8" s="378"/>
      <c r="O8" s="378"/>
    </row>
    <row r="9" spans="1:15" s="77" customFormat="1" ht="21.75" customHeight="1" thickBot="1" x14ac:dyDescent="0.3">
      <c r="A9" s="418"/>
      <c r="B9" s="145" t="s">
        <v>161</v>
      </c>
      <c r="C9" s="116"/>
      <c r="D9" s="144" t="s">
        <v>162</v>
      </c>
      <c r="E9" s="117"/>
      <c r="F9" s="144" t="s">
        <v>163</v>
      </c>
      <c r="G9" s="117"/>
      <c r="H9" s="144" t="s">
        <v>164</v>
      </c>
      <c r="I9" s="115"/>
      <c r="J9" s="381"/>
      <c r="K9" s="417"/>
      <c r="L9" s="143" t="s">
        <v>165</v>
      </c>
      <c r="M9" s="378"/>
      <c r="N9" s="378"/>
      <c r="O9" s="378"/>
    </row>
    <row r="10" spans="1:15" s="77" customFormat="1" ht="21.75" customHeight="1" thickBot="1" x14ac:dyDescent="0.3">
      <c r="A10" s="418"/>
      <c r="B10" s="144" t="s">
        <v>166</v>
      </c>
      <c r="C10" s="113"/>
      <c r="D10" s="144" t="s">
        <v>167</v>
      </c>
      <c r="E10" s="117"/>
      <c r="F10" s="144" t="s">
        <v>168</v>
      </c>
      <c r="G10" s="117"/>
      <c r="H10" s="144" t="s">
        <v>169</v>
      </c>
      <c r="I10" s="115"/>
      <c r="J10" s="381"/>
      <c r="K10" s="417"/>
      <c r="L10" s="143" t="s">
        <v>170</v>
      </c>
      <c r="M10" s="378" t="s">
        <v>282</v>
      </c>
      <c r="N10" s="378"/>
      <c r="O10" s="378"/>
    </row>
    <row r="11" spans="1:15" ht="15" customHeight="1" thickBot="1" x14ac:dyDescent="0.3">
      <c r="A11" s="6"/>
      <c r="B11" s="7"/>
      <c r="C11" s="7"/>
      <c r="D11" s="9"/>
      <c r="E11" s="8"/>
      <c r="F11" s="8"/>
      <c r="G11" s="187"/>
      <c r="H11" s="187"/>
      <c r="I11" s="10"/>
      <c r="J11" s="10"/>
      <c r="K11" s="7"/>
      <c r="L11" s="7"/>
      <c r="M11" s="7"/>
      <c r="N11" s="7"/>
      <c r="O11" s="7"/>
    </row>
    <row r="12" spans="1:15" ht="15" customHeight="1" x14ac:dyDescent="0.25">
      <c r="A12" s="422" t="s">
        <v>171</v>
      </c>
      <c r="B12" s="476" t="s">
        <v>339</v>
      </c>
      <c r="C12" s="404"/>
      <c r="D12" s="404"/>
      <c r="E12" s="404"/>
      <c r="F12" s="404"/>
      <c r="G12" s="404"/>
      <c r="H12" s="404"/>
      <c r="I12" s="404"/>
      <c r="J12" s="404"/>
      <c r="K12" s="404"/>
      <c r="L12" s="404"/>
      <c r="M12" s="404"/>
      <c r="N12" s="404"/>
      <c r="O12" s="405"/>
    </row>
    <row r="13" spans="1:15" ht="15" customHeight="1" x14ac:dyDescent="0.25">
      <c r="A13" s="423"/>
      <c r="B13" s="406"/>
      <c r="C13" s="407"/>
      <c r="D13" s="407"/>
      <c r="E13" s="407"/>
      <c r="F13" s="407"/>
      <c r="G13" s="407"/>
      <c r="H13" s="407"/>
      <c r="I13" s="407"/>
      <c r="J13" s="407"/>
      <c r="K13" s="407"/>
      <c r="L13" s="407"/>
      <c r="M13" s="407"/>
      <c r="N13" s="407"/>
      <c r="O13" s="408"/>
    </row>
    <row r="14" spans="1:15" ht="15" customHeight="1" thickBot="1" x14ac:dyDescent="0.3">
      <c r="A14" s="424"/>
      <c r="B14" s="409"/>
      <c r="C14" s="410"/>
      <c r="D14" s="410"/>
      <c r="E14" s="410"/>
      <c r="F14" s="410"/>
      <c r="G14" s="410"/>
      <c r="H14" s="410"/>
      <c r="I14" s="410"/>
      <c r="J14" s="410"/>
      <c r="K14" s="410"/>
      <c r="L14" s="410"/>
      <c r="M14" s="410"/>
      <c r="N14" s="410"/>
      <c r="O14" s="411"/>
    </row>
    <row r="15" spans="1:15" ht="9" customHeight="1" thickBot="1" x14ac:dyDescent="0.3">
      <c r="A15" s="14"/>
      <c r="B15" s="76"/>
      <c r="C15" s="15"/>
      <c r="D15" s="15"/>
      <c r="E15" s="15"/>
      <c r="F15" s="15"/>
      <c r="G15" s="16"/>
      <c r="H15" s="16"/>
      <c r="I15" s="16"/>
      <c r="J15" s="16"/>
      <c r="K15" s="16"/>
      <c r="L15" s="17"/>
      <c r="M15" s="17"/>
      <c r="N15" s="17"/>
      <c r="O15" s="17"/>
    </row>
    <row r="16" spans="1:15" s="18" customFormat="1" ht="37.5" customHeight="1" thickBot="1" x14ac:dyDescent="0.3">
      <c r="A16" s="51" t="s">
        <v>13</v>
      </c>
      <c r="B16" s="477" t="s">
        <v>366</v>
      </c>
      <c r="C16" s="477"/>
      <c r="D16" s="477"/>
      <c r="E16" s="477"/>
      <c r="F16" s="477"/>
      <c r="G16" s="418" t="s">
        <v>15</v>
      </c>
      <c r="H16" s="418"/>
      <c r="I16" s="478" t="s">
        <v>340</v>
      </c>
      <c r="J16" s="478"/>
      <c r="K16" s="478"/>
      <c r="L16" s="478"/>
      <c r="M16" s="478"/>
      <c r="N16" s="478"/>
      <c r="O16" s="47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20" t="s">
        <v>287</v>
      </c>
      <c r="C18" s="420"/>
      <c r="D18" s="420"/>
      <c r="E18" s="420"/>
      <c r="F18" s="51" t="s">
        <v>19</v>
      </c>
      <c r="G18" s="419" t="s">
        <v>288</v>
      </c>
      <c r="H18" s="419"/>
      <c r="I18" s="419"/>
      <c r="J18" s="51" t="s">
        <v>21</v>
      </c>
      <c r="K18" s="412" t="s">
        <v>341</v>
      </c>
      <c r="L18" s="412"/>
      <c r="M18" s="412"/>
      <c r="N18" s="412"/>
      <c r="O18" s="412"/>
    </row>
    <row r="19" spans="1:15" ht="9" customHeight="1" x14ac:dyDescent="0.25">
      <c r="A19" s="5"/>
      <c r="B19" s="2"/>
      <c r="C19" s="421"/>
      <c r="D19" s="421"/>
      <c r="E19" s="421"/>
      <c r="F19" s="421"/>
      <c r="G19" s="421"/>
      <c r="H19" s="421"/>
      <c r="I19" s="421"/>
      <c r="J19" s="421"/>
      <c r="K19" s="421"/>
      <c r="L19" s="421"/>
      <c r="M19" s="421"/>
      <c r="N19" s="421"/>
      <c r="O19" s="421"/>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1">
        <v>735224000</v>
      </c>
      <c r="C24" s="221">
        <v>1809526800</v>
      </c>
      <c r="D24" s="221">
        <v>405065000</v>
      </c>
      <c r="E24" s="221">
        <v>401628000</v>
      </c>
      <c r="F24" s="181"/>
      <c r="G24" s="181"/>
      <c r="H24" s="181"/>
      <c r="I24" s="181"/>
      <c r="J24" s="181"/>
      <c r="K24" s="181"/>
      <c r="L24" s="181"/>
      <c r="M24" s="181"/>
      <c r="N24" s="190">
        <f>SUM(B24:M24)</f>
        <v>3351443800</v>
      </c>
      <c r="O24" s="182">
        <v>1</v>
      </c>
    </row>
    <row r="25" spans="1:15" ht="32.1" customHeight="1" x14ac:dyDescent="0.25">
      <c r="A25" s="21" t="s">
        <v>26</v>
      </c>
      <c r="B25" s="221">
        <v>735220500</v>
      </c>
      <c r="C25" s="221">
        <v>1511456199</v>
      </c>
      <c r="D25" s="221">
        <v>471806488</v>
      </c>
      <c r="E25" s="221">
        <v>65853224</v>
      </c>
      <c r="F25" s="181"/>
      <c r="G25" s="181"/>
      <c r="H25" s="181"/>
      <c r="I25" s="181"/>
      <c r="J25" s="181"/>
      <c r="K25" s="181"/>
      <c r="L25" s="181"/>
      <c r="M25" s="181"/>
      <c r="N25" s="190">
        <f t="shared" ref="N25:N29" si="0">SUM(B25:M25)</f>
        <v>2784336411</v>
      </c>
      <c r="O25" s="183">
        <f>N25/N24</f>
        <v>0.83078714045570445</v>
      </c>
    </row>
    <row r="26" spans="1:15" ht="32.1" customHeight="1" x14ac:dyDescent="0.25">
      <c r="A26" s="21" t="s">
        <v>28</v>
      </c>
      <c r="B26" s="221"/>
      <c r="C26" s="221">
        <v>6080832</v>
      </c>
      <c r="D26" s="221">
        <v>133973188</v>
      </c>
      <c r="E26" s="221">
        <v>247111124</v>
      </c>
      <c r="F26" s="184"/>
      <c r="G26" s="184"/>
      <c r="H26" s="184"/>
      <c r="I26" s="184"/>
      <c r="J26" s="184"/>
      <c r="K26" s="184"/>
      <c r="L26" s="184"/>
      <c r="M26" s="184"/>
      <c r="N26" s="190">
        <f t="shared" si="0"/>
        <v>387165144</v>
      </c>
      <c r="O26" s="183">
        <f>N26/N24</f>
        <v>0.11552189656290821</v>
      </c>
    </row>
    <row r="27" spans="1:15" ht="32.1" customHeight="1" x14ac:dyDescent="0.25">
      <c r="A27" s="21" t="s">
        <v>175</v>
      </c>
      <c r="B27" s="221"/>
      <c r="C27" s="221">
        <v>83900266</v>
      </c>
      <c r="D27" s="221">
        <v>126716982</v>
      </c>
      <c r="E27" s="221"/>
      <c r="F27" s="181"/>
      <c r="G27" s="181"/>
      <c r="H27" s="181"/>
      <c r="I27" s="181"/>
      <c r="J27" s="181"/>
      <c r="K27" s="181"/>
      <c r="L27" s="181"/>
      <c r="M27" s="181"/>
      <c r="N27" s="190">
        <f t="shared" si="0"/>
        <v>210617248</v>
      </c>
      <c r="O27" s="183">
        <v>1</v>
      </c>
    </row>
    <row r="28" spans="1:15" ht="32.1" customHeight="1" x14ac:dyDescent="0.25">
      <c r="A28" s="21" t="s">
        <v>176</v>
      </c>
      <c r="B28" s="221">
        <v>0</v>
      </c>
      <c r="C28" s="221"/>
      <c r="D28" s="221"/>
      <c r="E28" s="221"/>
      <c r="F28" s="184"/>
      <c r="G28" s="184"/>
      <c r="H28" s="184"/>
      <c r="I28" s="184"/>
      <c r="J28" s="184"/>
      <c r="K28" s="184"/>
      <c r="L28" s="184"/>
      <c r="M28" s="184"/>
      <c r="N28" s="190">
        <f t="shared" si="0"/>
        <v>0</v>
      </c>
      <c r="O28" s="183">
        <f>N28/N27</f>
        <v>0</v>
      </c>
    </row>
    <row r="29" spans="1:15" ht="32.1" customHeight="1" thickBot="1" x14ac:dyDescent="0.3">
      <c r="A29" s="23" t="s">
        <v>34</v>
      </c>
      <c r="B29" s="222">
        <v>0</v>
      </c>
      <c r="C29" s="222">
        <v>68118000</v>
      </c>
      <c r="D29" s="222">
        <v>39862958</v>
      </c>
      <c r="E29" s="222">
        <v>217267</v>
      </c>
      <c r="F29" s="185"/>
      <c r="G29" s="185"/>
      <c r="H29" s="185"/>
      <c r="I29" s="185"/>
      <c r="J29" s="185"/>
      <c r="K29" s="185"/>
      <c r="L29" s="185"/>
      <c r="M29" s="185"/>
      <c r="N29" s="191">
        <f t="shared" si="0"/>
        <v>108198225</v>
      </c>
      <c r="O29" s="186">
        <f>N29/N27</f>
        <v>0.51371967883655945</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40" t="s">
        <v>177</v>
      </c>
      <c r="B33" s="441"/>
      <c r="C33" s="441"/>
      <c r="D33" s="441"/>
      <c r="E33" s="441"/>
      <c r="F33" s="441"/>
      <c r="G33" s="441"/>
      <c r="H33" s="441"/>
      <c r="I33" s="442"/>
      <c r="J33" s="29"/>
    </row>
    <row r="34" spans="1:13" ht="50.25" customHeight="1" thickBot="1" x14ac:dyDescent="0.3">
      <c r="A34" s="37" t="s">
        <v>178</v>
      </c>
      <c r="B34" s="443" t="str">
        <f>+B12</f>
        <v>Brindar a 40000 mujeres orientación y asesoría jurídica en los espacios con presencia de la SDMujer</v>
      </c>
      <c r="C34" s="444"/>
      <c r="D34" s="444"/>
      <c r="E34" s="444"/>
      <c r="F34" s="444"/>
      <c r="G34" s="444"/>
      <c r="H34" s="444"/>
      <c r="I34" s="445"/>
      <c r="J34" s="27"/>
      <c r="M34" s="169"/>
    </row>
    <row r="35" spans="1:13" ht="18.75" customHeight="1" thickBot="1" x14ac:dyDescent="0.3">
      <c r="A35" s="453" t="s">
        <v>38</v>
      </c>
      <c r="B35" s="82">
        <v>2024</v>
      </c>
      <c r="C35" s="82">
        <v>2025</v>
      </c>
      <c r="D35" s="82">
        <v>2026</v>
      </c>
      <c r="E35" s="82">
        <v>2027</v>
      </c>
      <c r="F35" s="82" t="s">
        <v>179</v>
      </c>
      <c r="G35" s="455" t="s">
        <v>40</v>
      </c>
      <c r="H35" s="456" t="s">
        <v>289</v>
      </c>
      <c r="I35" s="457"/>
      <c r="J35" s="27"/>
      <c r="M35" s="169"/>
    </row>
    <row r="36" spans="1:13" ht="50.25" customHeight="1" thickBot="1" x14ac:dyDescent="0.3">
      <c r="A36" s="454"/>
      <c r="B36" s="223">
        <v>7421</v>
      </c>
      <c r="C36" s="223">
        <v>11500</v>
      </c>
      <c r="D36" s="223">
        <v>12000</v>
      </c>
      <c r="E36" s="223">
        <v>9079</v>
      </c>
      <c r="F36" s="163">
        <f>B36+C36+D36+E36</f>
        <v>40000</v>
      </c>
      <c r="G36" s="455"/>
      <c r="H36" s="458"/>
      <c r="I36" s="459"/>
      <c r="J36" s="27"/>
      <c r="M36" s="170"/>
    </row>
    <row r="37" spans="1:13" ht="52.5" customHeight="1" thickBot="1" x14ac:dyDescent="0.3">
      <c r="A37" s="38" t="s">
        <v>42</v>
      </c>
      <c r="B37" s="446">
        <v>0.3</v>
      </c>
      <c r="C37" s="447"/>
      <c r="D37" s="450" t="s">
        <v>180</v>
      </c>
      <c r="E37" s="451"/>
      <c r="F37" s="451"/>
      <c r="G37" s="451"/>
      <c r="H37" s="451"/>
      <c r="I37" s="452"/>
    </row>
    <row r="38" spans="1:13" s="28" customFormat="1" ht="48" customHeight="1" thickBot="1" x14ac:dyDescent="0.3">
      <c r="A38" s="453" t="s">
        <v>181</v>
      </c>
      <c r="B38" s="38" t="s">
        <v>182</v>
      </c>
      <c r="C38" s="37" t="s">
        <v>86</v>
      </c>
      <c r="D38" s="438" t="s">
        <v>88</v>
      </c>
      <c r="E38" s="439"/>
      <c r="F38" s="438" t="s">
        <v>90</v>
      </c>
      <c r="G38" s="439"/>
      <c r="H38" s="39" t="s">
        <v>92</v>
      </c>
      <c r="I38" s="41" t="s">
        <v>93</v>
      </c>
      <c r="M38" s="171"/>
    </row>
    <row r="39" spans="1:13" ht="206.25" customHeight="1" thickBot="1" x14ac:dyDescent="0.3">
      <c r="A39" s="454"/>
      <c r="B39" s="239">
        <v>479</v>
      </c>
      <c r="C39" s="32">
        <v>692</v>
      </c>
      <c r="D39" s="468" t="s">
        <v>342</v>
      </c>
      <c r="E39" s="469"/>
      <c r="F39" s="468" t="s">
        <v>343</v>
      </c>
      <c r="G39" s="469"/>
      <c r="H39" s="237" t="s">
        <v>344</v>
      </c>
      <c r="I39" s="238" t="s">
        <v>345</v>
      </c>
      <c r="M39" s="169"/>
    </row>
    <row r="40" spans="1:13" s="28" customFormat="1" ht="54" customHeight="1" thickBot="1" x14ac:dyDescent="0.3">
      <c r="A40" s="453" t="s">
        <v>183</v>
      </c>
      <c r="B40" s="40" t="s">
        <v>182</v>
      </c>
      <c r="C40" s="39" t="s">
        <v>86</v>
      </c>
      <c r="D40" s="438" t="s">
        <v>88</v>
      </c>
      <c r="E40" s="439"/>
      <c r="F40" s="438" t="s">
        <v>90</v>
      </c>
      <c r="G40" s="439"/>
      <c r="H40" s="39" t="s">
        <v>92</v>
      </c>
      <c r="I40" s="41" t="s">
        <v>93</v>
      </c>
    </row>
    <row r="41" spans="1:13" ht="223.5" customHeight="1" thickBot="1" x14ac:dyDescent="0.3">
      <c r="A41" s="454"/>
      <c r="B41" s="239">
        <v>958</v>
      </c>
      <c r="C41" s="32">
        <v>983</v>
      </c>
      <c r="D41" s="468" t="s">
        <v>346</v>
      </c>
      <c r="E41" s="469"/>
      <c r="F41" s="468" t="s">
        <v>347</v>
      </c>
      <c r="G41" s="469"/>
      <c r="H41" s="237" t="s">
        <v>344</v>
      </c>
      <c r="I41" s="238" t="s">
        <v>345</v>
      </c>
    </row>
    <row r="42" spans="1:13" s="28" customFormat="1" ht="45" customHeight="1" thickBot="1" x14ac:dyDescent="0.3">
      <c r="A42" s="453" t="s">
        <v>184</v>
      </c>
      <c r="B42" s="40" t="s">
        <v>182</v>
      </c>
      <c r="C42" s="39" t="s">
        <v>86</v>
      </c>
      <c r="D42" s="438" t="s">
        <v>88</v>
      </c>
      <c r="E42" s="439"/>
      <c r="F42" s="438" t="s">
        <v>90</v>
      </c>
      <c r="G42" s="439"/>
      <c r="H42" s="39" t="s">
        <v>92</v>
      </c>
      <c r="I42" s="41" t="s">
        <v>93</v>
      </c>
    </row>
    <row r="43" spans="1:13" ht="205.5" customHeight="1" thickBot="1" x14ac:dyDescent="0.3">
      <c r="A43" s="454"/>
      <c r="B43" s="239">
        <v>1150</v>
      </c>
      <c r="C43" s="32">
        <v>1224</v>
      </c>
      <c r="D43" s="468" t="s">
        <v>348</v>
      </c>
      <c r="E43" s="469"/>
      <c r="F43" s="468" t="s">
        <v>349</v>
      </c>
      <c r="G43" s="469"/>
      <c r="H43" s="237" t="s">
        <v>350</v>
      </c>
      <c r="I43" s="238" t="s">
        <v>345</v>
      </c>
    </row>
    <row r="44" spans="1:13" s="28" customFormat="1" ht="44.25" customHeight="1" thickBot="1" x14ac:dyDescent="0.3">
      <c r="A44" s="453" t="s">
        <v>185</v>
      </c>
      <c r="B44" s="40" t="s">
        <v>182</v>
      </c>
      <c r="C44" s="40" t="s">
        <v>86</v>
      </c>
      <c r="D44" s="438" t="s">
        <v>88</v>
      </c>
      <c r="E44" s="439"/>
      <c r="F44" s="438" t="s">
        <v>90</v>
      </c>
      <c r="G44" s="439"/>
      <c r="H44" s="39" t="s">
        <v>92</v>
      </c>
      <c r="I44" s="39" t="s">
        <v>93</v>
      </c>
    </row>
    <row r="45" spans="1:13" ht="120.75" customHeight="1" thickBot="1" x14ac:dyDescent="0.3">
      <c r="A45" s="454"/>
      <c r="B45" s="239">
        <v>1150</v>
      </c>
      <c r="C45" s="692">
        <v>1505</v>
      </c>
      <c r="D45" s="693" t="s">
        <v>486</v>
      </c>
      <c r="E45" s="694"/>
      <c r="F45" s="693" t="s">
        <v>479</v>
      </c>
      <c r="G45" s="694"/>
      <c r="H45" s="237" t="s">
        <v>457</v>
      </c>
      <c r="I45" s="238" t="s">
        <v>345</v>
      </c>
    </row>
    <row r="46" spans="1:13" s="28" customFormat="1" ht="47.25" customHeight="1" thickBot="1" x14ac:dyDescent="0.3">
      <c r="A46" s="453" t="s">
        <v>186</v>
      </c>
      <c r="B46" s="40" t="s">
        <v>182</v>
      </c>
      <c r="C46" s="39" t="s">
        <v>86</v>
      </c>
      <c r="D46" s="438" t="s">
        <v>88</v>
      </c>
      <c r="E46" s="439"/>
      <c r="F46" s="438" t="s">
        <v>90</v>
      </c>
      <c r="G46" s="439"/>
      <c r="H46" s="39" t="s">
        <v>92</v>
      </c>
      <c r="I46" s="41" t="s">
        <v>93</v>
      </c>
    </row>
    <row r="47" spans="1:13" ht="120.75" customHeight="1" thickBot="1" x14ac:dyDescent="0.3">
      <c r="A47" s="454"/>
      <c r="B47" s="239">
        <v>1150</v>
      </c>
      <c r="C47" s="32"/>
      <c r="D47" s="366"/>
      <c r="E47" s="367"/>
      <c r="F47" s="366"/>
      <c r="G47" s="367"/>
      <c r="H47" s="30"/>
      <c r="I47" s="31"/>
    </row>
    <row r="48" spans="1:13" s="28" customFormat="1" ht="52.5" customHeight="1" thickBot="1" x14ac:dyDescent="0.3">
      <c r="A48" s="453" t="s">
        <v>187</v>
      </c>
      <c r="B48" s="40" t="s">
        <v>182</v>
      </c>
      <c r="C48" s="39" t="s">
        <v>86</v>
      </c>
      <c r="D48" s="438" t="s">
        <v>88</v>
      </c>
      <c r="E48" s="439"/>
      <c r="F48" s="438" t="s">
        <v>90</v>
      </c>
      <c r="G48" s="439"/>
      <c r="H48" s="39" t="s">
        <v>92</v>
      </c>
      <c r="I48" s="41" t="s">
        <v>93</v>
      </c>
    </row>
    <row r="49" spans="1:9" ht="120.75" customHeight="1" thickBot="1" x14ac:dyDescent="0.3">
      <c r="A49" s="460"/>
      <c r="B49" s="240">
        <v>1150</v>
      </c>
      <c r="C49" s="33"/>
      <c r="D49" s="366"/>
      <c r="E49" s="367"/>
      <c r="F49" s="366"/>
      <c r="G49" s="367"/>
      <c r="H49" s="30"/>
      <c r="I49" s="31"/>
    </row>
    <row r="50" spans="1:9" ht="35.1" customHeight="1" thickBot="1" x14ac:dyDescent="0.3">
      <c r="A50" s="453" t="s">
        <v>188</v>
      </c>
      <c r="B50" s="38" t="s">
        <v>182</v>
      </c>
      <c r="C50" s="37" t="s">
        <v>86</v>
      </c>
      <c r="D50" s="438" t="s">
        <v>88</v>
      </c>
      <c r="E50" s="439"/>
      <c r="F50" s="438" t="s">
        <v>90</v>
      </c>
      <c r="G50" s="439"/>
      <c r="H50" s="39" t="s">
        <v>92</v>
      </c>
      <c r="I50" s="41" t="s">
        <v>93</v>
      </c>
    </row>
    <row r="51" spans="1:9" ht="120.75" customHeight="1" thickBot="1" x14ac:dyDescent="0.3">
      <c r="A51" s="454"/>
      <c r="B51" s="240">
        <v>1150</v>
      </c>
      <c r="C51" s="33"/>
      <c r="D51" s="366"/>
      <c r="E51" s="461"/>
      <c r="F51" s="366"/>
      <c r="G51" s="367"/>
      <c r="H51" s="30"/>
      <c r="I51" s="31"/>
    </row>
    <row r="52" spans="1:9" ht="35.1" customHeight="1" thickBot="1" x14ac:dyDescent="0.3">
      <c r="A52" s="453" t="s">
        <v>189</v>
      </c>
      <c r="B52" s="38" t="s">
        <v>182</v>
      </c>
      <c r="C52" s="37" t="s">
        <v>86</v>
      </c>
      <c r="D52" s="438" t="s">
        <v>88</v>
      </c>
      <c r="E52" s="439"/>
      <c r="F52" s="438" t="s">
        <v>90</v>
      </c>
      <c r="G52" s="439"/>
      <c r="H52" s="39" t="s">
        <v>92</v>
      </c>
      <c r="I52" s="41" t="s">
        <v>93</v>
      </c>
    </row>
    <row r="53" spans="1:9" ht="120.75" customHeight="1" thickBot="1" x14ac:dyDescent="0.3">
      <c r="A53" s="454"/>
      <c r="B53" s="240">
        <v>1150</v>
      </c>
      <c r="C53" s="33"/>
      <c r="D53" s="366"/>
      <c r="E53" s="461"/>
      <c r="F53" s="366"/>
      <c r="G53" s="367"/>
      <c r="H53" s="48"/>
      <c r="I53" s="31"/>
    </row>
    <row r="54" spans="1:9" ht="35.1" customHeight="1" thickBot="1" x14ac:dyDescent="0.3">
      <c r="A54" s="453" t="s">
        <v>190</v>
      </c>
      <c r="B54" s="38" t="s">
        <v>182</v>
      </c>
      <c r="C54" s="37" t="s">
        <v>86</v>
      </c>
      <c r="D54" s="438" t="s">
        <v>88</v>
      </c>
      <c r="E54" s="439"/>
      <c r="F54" s="438" t="s">
        <v>90</v>
      </c>
      <c r="G54" s="439"/>
      <c r="H54" s="39" t="s">
        <v>92</v>
      </c>
      <c r="I54" s="41" t="s">
        <v>93</v>
      </c>
    </row>
    <row r="55" spans="1:9" ht="120.75" customHeight="1" thickBot="1" x14ac:dyDescent="0.3">
      <c r="A55" s="454"/>
      <c r="B55" s="240">
        <v>1150</v>
      </c>
      <c r="C55" s="33"/>
      <c r="D55" s="366"/>
      <c r="E55" s="367"/>
      <c r="F55" s="366"/>
      <c r="G55" s="367"/>
      <c r="H55" s="30"/>
      <c r="I55" s="30"/>
    </row>
    <row r="56" spans="1:9" ht="35.1" customHeight="1" thickBot="1" x14ac:dyDescent="0.3">
      <c r="A56" s="453" t="s">
        <v>191</v>
      </c>
      <c r="B56" s="38" t="s">
        <v>182</v>
      </c>
      <c r="C56" s="37" t="s">
        <v>86</v>
      </c>
      <c r="D56" s="438" t="s">
        <v>88</v>
      </c>
      <c r="E56" s="439"/>
      <c r="F56" s="438" t="s">
        <v>90</v>
      </c>
      <c r="G56" s="439"/>
      <c r="H56" s="39" t="s">
        <v>92</v>
      </c>
      <c r="I56" s="41" t="s">
        <v>93</v>
      </c>
    </row>
    <row r="57" spans="1:9" ht="120.75" customHeight="1" thickBot="1" x14ac:dyDescent="0.3">
      <c r="A57" s="454"/>
      <c r="B57" s="240">
        <v>1150</v>
      </c>
      <c r="C57" s="33"/>
      <c r="D57" s="366"/>
      <c r="E57" s="367"/>
      <c r="F57" s="366"/>
      <c r="G57" s="367"/>
      <c r="H57" s="30"/>
      <c r="I57" s="31"/>
    </row>
    <row r="58" spans="1:9" ht="35.1" customHeight="1" thickBot="1" x14ac:dyDescent="0.3">
      <c r="A58" s="453" t="s">
        <v>192</v>
      </c>
      <c r="B58" s="38" t="s">
        <v>182</v>
      </c>
      <c r="C58" s="37" t="s">
        <v>86</v>
      </c>
      <c r="D58" s="438" t="s">
        <v>88</v>
      </c>
      <c r="E58" s="439"/>
      <c r="F58" s="438" t="s">
        <v>90</v>
      </c>
      <c r="G58" s="439"/>
      <c r="H58" s="39" t="s">
        <v>92</v>
      </c>
      <c r="I58" s="41" t="s">
        <v>93</v>
      </c>
    </row>
    <row r="59" spans="1:9" ht="120.75" customHeight="1" thickBot="1" x14ac:dyDescent="0.3">
      <c r="A59" s="454"/>
      <c r="B59" s="240">
        <v>479</v>
      </c>
      <c r="C59" s="33"/>
      <c r="D59" s="366"/>
      <c r="E59" s="367"/>
      <c r="F59" s="461"/>
      <c r="G59" s="461"/>
      <c r="H59" s="30"/>
      <c r="I59" s="30"/>
    </row>
    <row r="60" spans="1:9" ht="35.1" customHeight="1" thickBot="1" x14ac:dyDescent="0.3">
      <c r="A60" s="453" t="s">
        <v>193</v>
      </c>
      <c r="B60" s="38" t="s">
        <v>182</v>
      </c>
      <c r="C60" s="37" t="s">
        <v>86</v>
      </c>
      <c r="D60" s="438" t="s">
        <v>88</v>
      </c>
      <c r="E60" s="439"/>
      <c r="F60" s="438" t="s">
        <v>90</v>
      </c>
      <c r="G60" s="439"/>
      <c r="H60" s="39" t="s">
        <v>92</v>
      </c>
      <c r="I60" s="41" t="s">
        <v>93</v>
      </c>
    </row>
    <row r="61" spans="1:9" ht="120.75" customHeight="1" thickBot="1" x14ac:dyDescent="0.3">
      <c r="A61" s="454"/>
      <c r="B61" s="240">
        <v>384</v>
      </c>
      <c r="C61" s="33"/>
      <c r="D61" s="366"/>
      <c r="E61" s="367"/>
      <c r="F61" s="366"/>
      <c r="G61" s="367"/>
      <c r="H61" s="30"/>
      <c r="I61" s="30"/>
    </row>
    <row r="62" spans="1:9" x14ac:dyDescent="0.25">
      <c r="B62" s="164">
        <f>+B47+B43+B41+B45+B49+B51+B53+B55+B57+B59+B61+B39</f>
        <v>11500</v>
      </c>
      <c r="C62" s="164">
        <f>+C47+C43+C41+C45+C49+C51+C53+C55+C57+C59+C61+C39</f>
        <v>4404</v>
      </c>
      <c r="D62" s="1">
        <f>C62/B62</f>
        <v>0.38295652173913042</v>
      </c>
    </row>
    <row r="64" spans="1:9" s="27" customFormat="1" ht="30" customHeight="1" x14ac:dyDescent="0.25">
      <c r="A64" s="1"/>
      <c r="B64" s="1"/>
      <c r="C64" s="1"/>
      <c r="D64" s="1"/>
      <c r="E64" s="1"/>
      <c r="F64" s="1"/>
      <c r="G64" s="1"/>
      <c r="H64" s="1"/>
      <c r="I64" s="1"/>
    </row>
    <row r="65" spans="1:9" ht="34.5" customHeight="1" x14ac:dyDescent="0.25">
      <c r="A65" s="382" t="s">
        <v>56</v>
      </c>
      <c r="B65" s="382"/>
      <c r="C65" s="382"/>
      <c r="D65" s="382"/>
      <c r="E65" s="382"/>
      <c r="F65" s="382"/>
      <c r="G65" s="382"/>
      <c r="H65" s="382"/>
      <c r="I65" s="382"/>
    </row>
    <row r="66" spans="1:9" ht="67.5" customHeight="1" x14ac:dyDescent="0.25">
      <c r="A66" s="42" t="s">
        <v>57</v>
      </c>
      <c r="B66" s="383" t="s">
        <v>351</v>
      </c>
      <c r="C66" s="384"/>
      <c r="D66" s="383" t="s">
        <v>352</v>
      </c>
      <c r="E66" s="384"/>
      <c r="F66" s="383" t="s">
        <v>353</v>
      </c>
      <c r="G66" s="384"/>
      <c r="H66" s="358" t="s">
        <v>195</v>
      </c>
      <c r="I66" s="359"/>
    </row>
    <row r="67" spans="1:9" ht="45.75" customHeight="1" x14ac:dyDescent="0.25">
      <c r="A67" s="42" t="s">
        <v>196</v>
      </c>
      <c r="B67" s="470">
        <v>0.1</v>
      </c>
      <c r="C67" s="471"/>
      <c r="D67" s="470">
        <v>0.1</v>
      </c>
      <c r="E67" s="471"/>
      <c r="F67" s="470">
        <v>0.1</v>
      </c>
      <c r="G67" s="471"/>
      <c r="H67" s="362"/>
      <c r="I67" s="363"/>
    </row>
    <row r="68" spans="1:9" ht="30" customHeight="1" x14ac:dyDescent="0.25">
      <c r="A68" s="364" t="s">
        <v>156</v>
      </c>
      <c r="B68" s="87" t="s">
        <v>84</v>
      </c>
      <c r="C68" s="87" t="s">
        <v>86</v>
      </c>
      <c r="D68" s="87" t="s">
        <v>84</v>
      </c>
      <c r="E68" s="87" t="s">
        <v>86</v>
      </c>
      <c r="F68" s="87" t="s">
        <v>84</v>
      </c>
      <c r="G68" s="87" t="s">
        <v>86</v>
      </c>
      <c r="H68" s="87" t="s">
        <v>84</v>
      </c>
      <c r="I68" s="87" t="s">
        <v>86</v>
      </c>
    </row>
    <row r="69" spans="1:9" ht="37.5" customHeight="1" x14ac:dyDescent="0.25">
      <c r="A69" s="365"/>
      <c r="B69" s="229">
        <f>B39/11500</f>
        <v>4.1652173913043475E-2</v>
      </c>
      <c r="C69" s="229">
        <f>B69</f>
        <v>4.1652173913043475E-2</v>
      </c>
      <c r="D69" s="229">
        <f t="shared" ref="D69:G69" si="1">C69</f>
        <v>4.1652173913043475E-2</v>
      </c>
      <c r="E69" s="229">
        <f t="shared" si="1"/>
        <v>4.1652173913043475E-2</v>
      </c>
      <c r="F69" s="229">
        <f t="shared" si="1"/>
        <v>4.1652173913043475E-2</v>
      </c>
      <c r="G69" s="229">
        <f t="shared" si="1"/>
        <v>4.1652173913043475E-2</v>
      </c>
      <c r="H69" s="49"/>
      <c r="I69" s="44"/>
    </row>
    <row r="70" spans="1:9" ht="123" customHeight="1" x14ac:dyDescent="0.25">
      <c r="A70" s="42" t="s">
        <v>197</v>
      </c>
      <c r="B70" s="472" t="s">
        <v>354</v>
      </c>
      <c r="C70" s="434"/>
      <c r="D70" s="472" t="s">
        <v>355</v>
      </c>
      <c r="E70" s="434"/>
      <c r="F70" s="472" t="s">
        <v>356</v>
      </c>
      <c r="G70" s="434"/>
      <c r="H70" s="389"/>
      <c r="I70" s="390"/>
    </row>
    <row r="71" spans="1:9" ht="122.25" customHeight="1" x14ac:dyDescent="0.25">
      <c r="A71" s="42" t="s">
        <v>198</v>
      </c>
      <c r="B71" s="433" t="s">
        <v>357</v>
      </c>
      <c r="C71" s="434"/>
      <c r="D71" s="433" t="s">
        <v>357</v>
      </c>
      <c r="E71" s="434"/>
      <c r="F71" s="433" t="s">
        <v>357</v>
      </c>
      <c r="G71" s="434"/>
      <c r="H71" s="375"/>
      <c r="I71" s="376"/>
    </row>
    <row r="72" spans="1:9" ht="30.75" customHeight="1" x14ac:dyDescent="0.25">
      <c r="A72" s="364" t="s">
        <v>157</v>
      </c>
      <c r="B72" s="87" t="s">
        <v>84</v>
      </c>
      <c r="C72" s="87" t="s">
        <v>86</v>
      </c>
      <c r="D72" s="87" t="s">
        <v>84</v>
      </c>
      <c r="E72" s="87" t="s">
        <v>86</v>
      </c>
      <c r="F72" s="87" t="s">
        <v>84</v>
      </c>
      <c r="G72" s="87" t="s">
        <v>86</v>
      </c>
      <c r="H72" s="87" t="s">
        <v>84</v>
      </c>
      <c r="I72" s="87" t="s">
        <v>86</v>
      </c>
    </row>
    <row r="73" spans="1:9" ht="30.75" customHeight="1" x14ac:dyDescent="0.25">
      <c r="A73" s="365"/>
      <c r="B73" s="229">
        <f>+B41/C36</f>
        <v>8.330434782608695E-2</v>
      </c>
      <c r="C73" s="229">
        <f>+B73</f>
        <v>8.330434782608695E-2</v>
      </c>
      <c r="D73" s="229">
        <v>8.3299999999999999E-2</v>
      </c>
      <c r="E73" s="229">
        <f>+D73</f>
        <v>8.3299999999999999E-2</v>
      </c>
      <c r="F73" s="49">
        <v>8.3299999999999999E-2</v>
      </c>
      <c r="G73" s="241">
        <f>+F73</f>
        <v>8.3299999999999999E-2</v>
      </c>
      <c r="H73" s="49"/>
      <c r="I73" s="45"/>
    </row>
    <row r="74" spans="1:9" ht="197.25" customHeight="1" x14ac:dyDescent="0.25">
      <c r="A74" s="42" t="s">
        <v>197</v>
      </c>
      <c r="B74" s="472" t="s">
        <v>358</v>
      </c>
      <c r="C74" s="434"/>
      <c r="D74" s="472" t="s">
        <v>359</v>
      </c>
      <c r="E74" s="434"/>
      <c r="F74" s="472" t="s">
        <v>360</v>
      </c>
      <c r="G74" s="434"/>
      <c r="H74" s="436"/>
      <c r="I74" s="437"/>
    </row>
    <row r="75" spans="1:9" ht="102.75" customHeight="1" x14ac:dyDescent="0.25">
      <c r="A75" s="42" t="s">
        <v>198</v>
      </c>
      <c r="B75" s="433" t="s">
        <v>357</v>
      </c>
      <c r="C75" s="434"/>
      <c r="D75" s="433" t="s">
        <v>357</v>
      </c>
      <c r="E75" s="434"/>
      <c r="F75" s="433" t="s">
        <v>357</v>
      </c>
      <c r="G75" s="434"/>
      <c r="H75" s="375"/>
      <c r="I75" s="376"/>
    </row>
    <row r="76" spans="1:9" ht="30.75" customHeight="1" x14ac:dyDescent="0.25">
      <c r="A76" s="364" t="s">
        <v>158</v>
      </c>
      <c r="B76" s="87" t="s">
        <v>84</v>
      </c>
      <c r="C76" s="87" t="s">
        <v>86</v>
      </c>
      <c r="D76" s="87" t="s">
        <v>84</v>
      </c>
      <c r="E76" s="87" t="s">
        <v>86</v>
      </c>
      <c r="F76" s="87" t="s">
        <v>84</v>
      </c>
      <c r="G76" s="87" t="s">
        <v>86</v>
      </c>
      <c r="H76" s="87" t="s">
        <v>84</v>
      </c>
      <c r="I76" s="87" t="s">
        <v>86</v>
      </c>
    </row>
    <row r="77" spans="1:9" ht="30.75" customHeight="1" x14ac:dyDescent="0.25">
      <c r="A77" s="365"/>
      <c r="B77" s="229">
        <f>+B43/C36</f>
        <v>0.1</v>
      </c>
      <c r="C77" s="44">
        <f>+B77</f>
        <v>0.1</v>
      </c>
      <c r="D77" s="229">
        <v>0.1</v>
      </c>
      <c r="E77" s="44">
        <f>+D77</f>
        <v>0.1</v>
      </c>
      <c r="F77" s="49">
        <v>0.1</v>
      </c>
      <c r="G77" s="45">
        <f>+F77</f>
        <v>0.1</v>
      </c>
      <c r="H77" s="49"/>
      <c r="I77" s="45"/>
    </row>
    <row r="78" spans="1:9" ht="164.25" customHeight="1" x14ac:dyDescent="0.25">
      <c r="A78" s="42" t="s">
        <v>197</v>
      </c>
      <c r="B78" s="472" t="s">
        <v>361</v>
      </c>
      <c r="C78" s="434"/>
      <c r="D78" s="472" t="s">
        <v>362</v>
      </c>
      <c r="E78" s="434"/>
      <c r="F78" s="472" t="s">
        <v>363</v>
      </c>
      <c r="G78" s="434"/>
      <c r="H78" s="375"/>
      <c r="I78" s="376"/>
    </row>
    <row r="79" spans="1:9" ht="122.25" customHeight="1" x14ac:dyDescent="0.25">
      <c r="A79" s="42" t="s">
        <v>198</v>
      </c>
      <c r="B79" s="373" t="s">
        <v>364</v>
      </c>
      <c r="C79" s="374"/>
      <c r="D79" s="373" t="s">
        <v>364</v>
      </c>
      <c r="E79" s="374"/>
      <c r="F79" s="373" t="s">
        <v>364</v>
      </c>
      <c r="G79" s="376"/>
      <c r="H79" s="375"/>
      <c r="I79" s="376"/>
    </row>
    <row r="80" spans="1:9" ht="30.75" customHeight="1" x14ac:dyDescent="0.25">
      <c r="A80" s="364" t="s">
        <v>159</v>
      </c>
      <c r="B80" s="87" t="s">
        <v>84</v>
      </c>
      <c r="C80" s="87" t="s">
        <v>86</v>
      </c>
      <c r="D80" s="87" t="s">
        <v>84</v>
      </c>
      <c r="E80" s="87" t="s">
        <v>86</v>
      </c>
      <c r="F80" s="87" t="s">
        <v>84</v>
      </c>
      <c r="G80" s="87" t="s">
        <v>86</v>
      </c>
      <c r="H80" s="87" t="s">
        <v>84</v>
      </c>
      <c r="I80" s="87" t="s">
        <v>86</v>
      </c>
    </row>
    <row r="81" spans="1:9" ht="30.75" customHeight="1" x14ac:dyDescent="0.25">
      <c r="A81" s="365"/>
      <c r="B81" s="229">
        <f>+B45/C36</f>
        <v>0.1</v>
      </c>
      <c r="C81" s="338">
        <v>0.1</v>
      </c>
      <c r="D81" s="229">
        <v>0.1</v>
      </c>
      <c r="E81" s="338">
        <v>0.1</v>
      </c>
      <c r="F81" s="49">
        <v>0.1</v>
      </c>
      <c r="G81" s="338">
        <v>0.1</v>
      </c>
      <c r="H81" s="49"/>
      <c r="I81" s="45"/>
    </row>
    <row r="82" spans="1:9" ht="87" customHeight="1" x14ac:dyDescent="0.25">
      <c r="A82" s="42" t="s">
        <v>197</v>
      </c>
      <c r="B82" s="472" t="s">
        <v>481</v>
      </c>
      <c r="C82" s="434"/>
      <c r="D82" s="472" t="s">
        <v>480</v>
      </c>
      <c r="E82" s="434"/>
      <c r="F82" s="472" t="s">
        <v>482</v>
      </c>
      <c r="G82" s="434"/>
      <c r="H82" s="375"/>
      <c r="I82" s="376"/>
    </row>
    <row r="83" spans="1:9" ht="81" customHeight="1" x14ac:dyDescent="0.25">
      <c r="A83" s="42" t="s">
        <v>198</v>
      </c>
      <c r="B83" s="483" t="s">
        <v>483</v>
      </c>
      <c r="C83" s="695"/>
      <c r="D83" s="483" t="s">
        <v>483</v>
      </c>
      <c r="E83" s="695"/>
      <c r="F83" s="483" t="s">
        <v>483</v>
      </c>
      <c r="G83" s="695"/>
      <c r="H83" s="375"/>
      <c r="I83" s="376"/>
    </row>
    <row r="84" spans="1:9" ht="30" customHeight="1" x14ac:dyDescent="0.25">
      <c r="A84" s="364" t="s">
        <v>161</v>
      </c>
      <c r="B84" s="87" t="s">
        <v>84</v>
      </c>
      <c r="C84" s="87" t="s">
        <v>86</v>
      </c>
      <c r="D84" s="87" t="s">
        <v>84</v>
      </c>
      <c r="E84" s="87" t="s">
        <v>86</v>
      </c>
      <c r="F84" s="87" t="s">
        <v>84</v>
      </c>
      <c r="G84" s="87" t="s">
        <v>86</v>
      </c>
      <c r="H84" s="87" t="s">
        <v>84</v>
      </c>
      <c r="I84" s="87" t="s">
        <v>86</v>
      </c>
    </row>
    <row r="85" spans="1:9" ht="30" customHeight="1" x14ac:dyDescent="0.25">
      <c r="A85" s="365"/>
      <c r="B85" s="229">
        <f>+B47/C36</f>
        <v>0.1</v>
      </c>
      <c r="C85" s="44"/>
      <c r="D85" s="229">
        <v>0.1</v>
      </c>
      <c r="E85" s="44"/>
      <c r="F85" s="49">
        <v>0.1</v>
      </c>
      <c r="G85" s="45"/>
      <c r="H85" s="49"/>
      <c r="I85" s="45"/>
    </row>
    <row r="86" spans="1:9" ht="80.25" customHeight="1" x14ac:dyDescent="0.25">
      <c r="A86" s="42" t="s">
        <v>197</v>
      </c>
      <c r="B86" s="377"/>
      <c r="C86" s="377"/>
      <c r="D86" s="377"/>
      <c r="E86" s="377"/>
      <c r="F86" s="377"/>
      <c r="G86" s="377"/>
      <c r="H86" s="377"/>
      <c r="I86" s="377"/>
    </row>
    <row r="87" spans="1:9" ht="80.25" customHeight="1" x14ac:dyDescent="0.25">
      <c r="A87" s="42" t="s">
        <v>198</v>
      </c>
      <c r="B87" s="368"/>
      <c r="C87" s="369"/>
      <c r="D87" s="368"/>
      <c r="E87" s="369"/>
      <c r="F87" s="368"/>
      <c r="G87" s="369"/>
      <c r="H87" s="368"/>
      <c r="I87" s="369"/>
    </row>
    <row r="88" spans="1:9" ht="29.25" customHeight="1" x14ac:dyDescent="0.25">
      <c r="A88" s="364" t="s">
        <v>162</v>
      </c>
      <c r="B88" s="87" t="s">
        <v>84</v>
      </c>
      <c r="C88" s="87" t="s">
        <v>86</v>
      </c>
      <c r="D88" s="87" t="s">
        <v>84</v>
      </c>
      <c r="E88" s="87" t="s">
        <v>86</v>
      </c>
      <c r="F88" s="87" t="s">
        <v>84</v>
      </c>
      <c r="G88" s="87" t="s">
        <v>86</v>
      </c>
      <c r="H88" s="87" t="s">
        <v>84</v>
      </c>
      <c r="I88" s="87" t="s">
        <v>86</v>
      </c>
    </row>
    <row r="89" spans="1:9" ht="29.25" customHeight="1" x14ac:dyDescent="0.25">
      <c r="A89" s="365"/>
      <c r="B89" s="229">
        <f>+B49/C36</f>
        <v>0.1</v>
      </c>
      <c r="C89" s="46"/>
      <c r="D89" s="229">
        <v>0.1</v>
      </c>
      <c r="E89" s="44"/>
      <c r="F89" s="49">
        <v>0.1</v>
      </c>
      <c r="G89" s="45"/>
      <c r="H89" s="49"/>
      <c r="I89" s="45"/>
    </row>
    <row r="90" spans="1:9" ht="80.25" customHeight="1" x14ac:dyDescent="0.25">
      <c r="A90" s="42" t="s">
        <v>197</v>
      </c>
      <c r="B90" s="370"/>
      <c r="C90" s="370"/>
      <c r="D90" s="370"/>
      <c r="E90" s="370"/>
      <c r="F90" s="370"/>
      <c r="G90" s="370"/>
      <c r="H90" s="370"/>
      <c r="I90" s="370"/>
    </row>
    <row r="91" spans="1:9" ht="80.25" customHeight="1" x14ac:dyDescent="0.25">
      <c r="A91" s="42" t="s">
        <v>198</v>
      </c>
      <c r="B91" s="368"/>
      <c r="C91" s="369"/>
      <c r="D91" s="368"/>
      <c r="E91" s="369"/>
      <c r="F91" s="368"/>
      <c r="G91" s="369"/>
      <c r="H91" s="368"/>
      <c r="I91" s="369"/>
    </row>
    <row r="92" spans="1:9" ht="24.95" customHeight="1" x14ac:dyDescent="0.25">
      <c r="A92" s="364" t="s">
        <v>163</v>
      </c>
      <c r="B92" s="87" t="s">
        <v>84</v>
      </c>
      <c r="C92" s="87" t="s">
        <v>86</v>
      </c>
      <c r="D92" s="87" t="s">
        <v>84</v>
      </c>
      <c r="E92" s="87" t="s">
        <v>86</v>
      </c>
      <c r="F92" s="87" t="s">
        <v>84</v>
      </c>
      <c r="G92" s="87" t="s">
        <v>86</v>
      </c>
      <c r="H92" s="87" t="s">
        <v>84</v>
      </c>
      <c r="I92" s="87" t="s">
        <v>86</v>
      </c>
    </row>
    <row r="93" spans="1:9" ht="24.95" customHeight="1" x14ac:dyDescent="0.25">
      <c r="A93" s="365"/>
      <c r="B93" s="229">
        <f>+B51/C36</f>
        <v>0.1</v>
      </c>
      <c r="C93" s="46"/>
      <c r="D93" s="229">
        <v>0.1</v>
      </c>
      <c r="E93" s="44"/>
      <c r="F93" s="49">
        <v>0.1</v>
      </c>
      <c r="G93" s="45"/>
      <c r="H93" s="49"/>
      <c r="I93" s="45"/>
    </row>
    <row r="94" spans="1:9" ht="80.25" customHeight="1" x14ac:dyDescent="0.25">
      <c r="A94" s="42" t="s">
        <v>197</v>
      </c>
      <c r="B94" s="370"/>
      <c r="C94" s="370"/>
      <c r="D94" s="370"/>
      <c r="E94" s="370"/>
      <c r="F94" s="370"/>
      <c r="G94" s="370"/>
      <c r="H94" s="370"/>
      <c r="I94" s="370"/>
    </row>
    <row r="95" spans="1:9" ht="80.25" customHeight="1" x14ac:dyDescent="0.25">
      <c r="A95" s="42" t="s">
        <v>198</v>
      </c>
      <c r="B95" s="368"/>
      <c r="C95" s="369"/>
      <c r="D95" s="368"/>
      <c r="E95" s="369"/>
      <c r="F95" s="368"/>
      <c r="G95" s="369"/>
      <c r="H95" s="368"/>
      <c r="I95" s="369"/>
    </row>
    <row r="96" spans="1:9" ht="24.95" customHeight="1" x14ac:dyDescent="0.25">
      <c r="A96" s="364" t="s">
        <v>164</v>
      </c>
      <c r="B96" s="87" t="s">
        <v>84</v>
      </c>
      <c r="C96" s="87" t="s">
        <v>86</v>
      </c>
      <c r="D96" s="87" t="s">
        <v>84</v>
      </c>
      <c r="E96" s="87" t="s">
        <v>86</v>
      </c>
      <c r="F96" s="87" t="s">
        <v>84</v>
      </c>
      <c r="G96" s="87" t="s">
        <v>86</v>
      </c>
      <c r="H96" s="87" t="s">
        <v>84</v>
      </c>
      <c r="I96" s="87" t="s">
        <v>86</v>
      </c>
    </row>
    <row r="97" spans="1:9" ht="24.95" customHeight="1" x14ac:dyDescent="0.25">
      <c r="A97" s="365"/>
      <c r="B97" s="229">
        <f>+B53/C36</f>
        <v>0.1</v>
      </c>
      <c r="C97" s="46"/>
      <c r="D97" s="229">
        <v>0.1</v>
      </c>
      <c r="E97" s="44"/>
      <c r="F97" s="49">
        <v>0.1</v>
      </c>
      <c r="G97" s="45"/>
      <c r="H97" s="49"/>
      <c r="I97" s="45"/>
    </row>
    <row r="98" spans="1:9" ht="80.25" customHeight="1" x14ac:dyDescent="0.25">
      <c r="A98" s="42" t="s">
        <v>197</v>
      </c>
      <c r="B98" s="370"/>
      <c r="C98" s="370"/>
      <c r="D98" s="370"/>
      <c r="E98" s="370"/>
      <c r="F98" s="370"/>
      <c r="G98" s="370"/>
      <c r="H98" s="370"/>
      <c r="I98" s="370"/>
    </row>
    <row r="99" spans="1:9" ht="80.25" customHeight="1" x14ac:dyDescent="0.25">
      <c r="A99" s="42" t="s">
        <v>198</v>
      </c>
      <c r="B99" s="368"/>
      <c r="C99" s="369"/>
      <c r="D99" s="368"/>
      <c r="E99" s="369"/>
      <c r="F99" s="368"/>
      <c r="G99" s="369"/>
      <c r="H99" s="368"/>
      <c r="I99" s="369"/>
    </row>
    <row r="100" spans="1:9" ht="24.95" customHeight="1" x14ac:dyDescent="0.25">
      <c r="A100" s="364" t="s">
        <v>166</v>
      </c>
      <c r="B100" s="87" t="s">
        <v>84</v>
      </c>
      <c r="C100" s="87" t="s">
        <v>86</v>
      </c>
      <c r="D100" s="87" t="s">
        <v>84</v>
      </c>
      <c r="E100" s="87" t="s">
        <v>86</v>
      </c>
      <c r="F100" s="87" t="s">
        <v>84</v>
      </c>
      <c r="G100" s="87" t="s">
        <v>86</v>
      </c>
      <c r="H100" s="87" t="s">
        <v>84</v>
      </c>
      <c r="I100" s="87" t="s">
        <v>86</v>
      </c>
    </row>
    <row r="101" spans="1:9" ht="24.95" customHeight="1" x14ac:dyDescent="0.25">
      <c r="A101" s="365"/>
      <c r="B101" s="229">
        <f>+B55/C36</f>
        <v>0.1</v>
      </c>
      <c r="C101" s="46"/>
      <c r="D101" s="229">
        <v>0.1</v>
      </c>
      <c r="E101" s="44"/>
      <c r="F101" s="49">
        <v>0.1</v>
      </c>
      <c r="G101" s="45"/>
      <c r="H101" s="49"/>
      <c r="I101" s="45"/>
    </row>
    <row r="102" spans="1:9" ht="80.25" customHeight="1" x14ac:dyDescent="0.25">
      <c r="A102" s="42" t="s">
        <v>197</v>
      </c>
      <c r="B102" s="370"/>
      <c r="C102" s="370"/>
      <c r="D102" s="370"/>
      <c r="E102" s="370"/>
      <c r="F102" s="370"/>
      <c r="G102" s="370"/>
      <c r="H102" s="370"/>
      <c r="I102" s="370"/>
    </row>
    <row r="103" spans="1:9" ht="80.25" customHeight="1" x14ac:dyDescent="0.25">
      <c r="A103" s="42" t="s">
        <v>198</v>
      </c>
      <c r="B103" s="368"/>
      <c r="C103" s="369"/>
      <c r="D103" s="368"/>
      <c r="E103" s="369"/>
      <c r="F103" s="368"/>
      <c r="G103" s="369"/>
      <c r="H103" s="368"/>
      <c r="I103" s="369"/>
    </row>
    <row r="104" spans="1:9" ht="24.95" customHeight="1" x14ac:dyDescent="0.25">
      <c r="A104" s="364" t="s">
        <v>167</v>
      </c>
      <c r="B104" s="87" t="s">
        <v>84</v>
      </c>
      <c r="C104" s="87" t="s">
        <v>86</v>
      </c>
      <c r="D104" s="87" t="s">
        <v>84</v>
      </c>
      <c r="E104" s="87" t="s">
        <v>86</v>
      </c>
      <c r="F104" s="87" t="s">
        <v>84</v>
      </c>
      <c r="G104" s="87" t="s">
        <v>86</v>
      </c>
      <c r="H104" s="87" t="s">
        <v>84</v>
      </c>
      <c r="I104" s="87" t="s">
        <v>86</v>
      </c>
    </row>
    <row r="105" spans="1:9" ht="24.95" customHeight="1" x14ac:dyDescent="0.25">
      <c r="A105" s="365"/>
      <c r="B105" s="229">
        <f>+B57/C36</f>
        <v>0.1</v>
      </c>
      <c r="C105" s="46"/>
      <c r="D105" s="229">
        <v>0.1</v>
      </c>
      <c r="E105" s="44"/>
      <c r="F105" s="49">
        <v>0.1</v>
      </c>
      <c r="G105" s="45"/>
      <c r="H105" s="49"/>
      <c r="I105" s="45"/>
    </row>
    <row r="106" spans="1:9" ht="80.25" customHeight="1" x14ac:dyDescent="0.25">
      <c r="A106" s="42" t="s">
        <v>197</v>
      </c>
      <c r="B106" s="370"/>
      <c r="C106" s="370"/>
      <c r="D106" s="370"/>
      <c r="E106" s="370"/>
      <c r="F106" s="370"/>
      <c r="G106" s="370"/>
      <c r="H106" s="370"/>
      <c r="I106" s="370"/>
    </row>
    <row r="107" spans="1:9" ht="80.25" customHeight="1" x14ac:dyDescent="0.25">
      <c r="A107" s="42" t="s">
        <v>198</v>
      </c>
      <c r="B107" s="368"/>
      <c r="C107" s="369"/>
      <c r="D107" s="368"/>
      <c r="E107" s="369"/>
      <c r="F107" s="368"/>
      <c r="G107" s="369"/>
      <c r="H107" s="368"/>
      <c r="I107" s="369"/>
    </row>
    <row r="108" spans="1:9" ht="24.95" customHeight="1" x14ac:dyDescent="0.25">
      <c r="A108" s="364" t="s">
        <v>168</v>
      </c>
      <c r="B108" s="87" t="s">
        <v>84</v>
      </c>
      <c r="C108" s="87" t="s">
        <v>86</v>
      </c>
      <c r="D108" s="87" t="s">
        <v>84</v>
      </c>
      <c r="E108" s="87" t="s">
        <v>86</v>
      </c>
      <c r="F108" s="87" t="s">
        <v>84</v>
      </c>
      <c r="G108" s="87" t="s">
        <v>86</v>
      </c>
      <c r="H108" s="87" t="s">
        <v>84</v>
      </c>
      <c r="I108" s="87" t="s">
        <v>86</v>
      </c>
    </row>
    <row r="109" spans="1:9" ht="24.95" customHeight="1" x14ac:dyDescent="0.25">
      <c r="A109" s="365"/>
      <c r="B109" s="229">
        <f>+B59/C36</f>
        <v>4.1652173913043475E-2</v>
      </c>
      <c r="C109" s="46"/>
      <c r="D109" s="229">
        <v>4.1700000000000001E-2</v>
      </c>
      <c r="E109" s="44"/>
      <c r="F109" s="49">
        <v>4.1700000000000001E-2</v>
      </c>
      <c r="G109" s="45"/>
      <c r="H109" s="49"/>
      <c r="I109" s="45"/>
    </row>
    <row r="110" spans="1:9" ht="80.25" customHeight="1" x14ac:dyDescent="0.25">
      <c r="A110" s="42" t="s">
        <v>197</v>
      </c>
      <c r="B110" s="370"/>
      <c r="C110" s="370"/>
      <c r="D110" s="370"/>
      <c r="E110" s="370"/>
      <c r="F110" s="370"/>
      <c r="G110" s="370"/>
      <c r="H110" s="370"/>
      <c r="I110" s="370"/>
    </row>
    <row r="111" spans="1:9" ht="80.25" customHeight="1" x14ac:dyDescent="0.25">
      <c r="A111" s="42" t="s">
        <v>198</v>
      </c>
      <c r="B111" s="368"/>
      <c r="C111" s="369"/>
      <c r="D111" s="368"/>
      <c r="E111" s="369"/>
      <c r="F111" s="368"/>
      <c r="G111" s="369"/>
      <c r="H111" s="368"/>
      <c r="I111" s="369"/>
    </row>
    <row r="112" spans="1:9" ht="24.95" customHeight="1" x14ac:dyDescent="0.25">
      <c r="A112" s="364" t="s">
        <v>169</v>
      </c>
      <c r="B112" s="87" t="s">
        <v>84</v>
      </c>
      <c r="C112" s="87" t="s">
        <v>86</v>
      </c>
      <c r="D112" s="87" t="s">
        <v>84</v>
      </c>
      <c r="E112" s="87" t="s">
        <v>86</v>
      </c>
      <c r="F112" s="87" t="s">
        <v>84</v>
      </c>
      <c r="G112" s="87" t="s">
        <v>86</v>
      </c>
      <c r="H112" s="87" t="s">
        <v>84</v>
      </c>
      <c r="I112" s="87" t="s">
        <v>86</v>
      </c>
    </row>
    <row r="113" spans="1:9" ht="24.95" customHeight="1" x14ac:dyDescent="0.25">
      <c r="A113" s="365"/>
      <c r="B113" s="236">
        <f>+B61/C36</f>
        <v>3.3391304347826084E-2</v>
      </c>
      <c r="C113" s="155"/>
      <c r="D113" s="236">
        <v>3.3399999999999999E-2</v>
      </c>
      <c r="E113" s="155"/>
      <c r="F113" s="236">
        <v>3.3399999999999999E-2</v>
      </c>
      <c r="G113" s="156"/>
      <c r="H113" s="155"/>
      <c r="I113" s="156"/>
    </row>
    <row r="114" spans="1:9" ht="80.25" customHeight="1" x14ac:dyDescent="0.25">
      <c r="A114" s="42" t="s">
        <v>197</v>
      </c>
      <c r="B114" s="466"/>
      <c r="C114" s="466"/>
      <c r="D114" s="466"/>
      <c r="E114" s="466"/>
      <c r="F114" s="466"/>
      <c r="G114" s="466"/>
      <c r="H114" s="466"/>
      <c r="I114" s="466"/>
    </row>
    <row r="115" spans="1:9" ht="80.25" customHeight="1" x14ac:dyDescent="0.25">
      <c r="A115" s="42" t="s">
        <v>198</v>
      </c>
      <c r="B115" s="368"/>
      <c r="C115" s="369"/>
      <c r="D115" s="368"/>
      <c r="E115" s="369"/>
      <c r="F115" s="368"/>
      <c r="G115" s="369"/>
      <c r="H115" s="368"/>
      <c r="I115" s="369"/>
    </row>
    <row r="116" spans="1:9" ht="16.5" x14ac:dyDescent="0.25">
      <c r="A116" s="43" t="s">
        <v>199</v>
      </c>
      <c r="B116" s="47">
        <f t="shared" ref="B116:G116" si="2">(B69+B73+B77+B81+B85+B89+B93+B97+B101+B105+B109+B113)</f>
        <v>0.99999999999999989</v>
      </c>
      <c r="C116" s="47">
        <f t="shared" si="2"/>
        <v>0.32495652173913048</v>
      </c>
      <c r="D116" s="47">
        <f>(D69+D73+D77+D81+D85+D89+D93+D97+D101+D105+D109+D113)</f>
        <v>1.0000521739130435</v>
      </c>
      <c r="E116" s="47">
        <f t="shared" si="2"/>
        <v>0.32495217391304348</v>
      </c>
      <c r="F116" s="47">
        <f t="shared" si="2"/>
        <v>1.0000521739130435</v>
      </c>
      <c r="G116" s="47">
        <f t="shared" si="2"/>
        <v>0.32495217391304348</v>
      </c>
      <c r="H116" s="47">
        <f t="shared" ref="H116:I116" si="3">(H69+H73+H77+H81+H85+H89+H93+H97+H101+H105+H109+H113)</f>
        <v>0</v>
      </c>
      <c r="I116" s="47">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s>
  <pageMargins left="0.25" right="0.25" top="0.75" bottom="0.75" header="0.3" footer="0.3"/>
  <pageSetup scale="21" orientation="landscape" r:id="rId13"/>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pageSetUpPr fitToPage="1"/>
  </sheetPr>
  <dimension ref="A1:O126"/>
  <sheetViews>
    <sheetView showGridLines="0" topLeftCell="J8" zoomScale="85" zoomScaleNormal="85" workbookViewId="0">
      <selection activeCell="N24" sqref="N24:N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414"/>
      <c r="B1" s="394" t="s">
        <v>150</v>
      </c>
      <c r="C1" s="395"/>
      <c r="D1" s="395"/>
      <c r="E1" s="395"/>
      <c r="F1" s="395"/>
      <c r="G1" s="395"/>
      <c r="H1" s="395"/>
      <c r="I1" s="395"/>
      <c r="J1" s="395"/>
      <c r="K1" s="395"/>
      <c r="L1" s="396"/>
      <c r="M1" s="391" t="s">
        <v>272</v>
      </c>
      <c r="N1" s="392"/>
      <c r="O1" s="393"/>
    </row>
    <row r="2" spans="1:15" s="77" customFormat="1" ht="18" customHeight="1" thickBot="1" x14ac:dyDescent="0.3">
      <c r="A2" s="415"/>
      <c r="B2" s="397" t="s">
        <v>151</v>
      </c>
      <c r="C2" s="398"/>
      <c r="D2" s="398"/>
      <c r="E2" s="398"/>
      <c r="F2" s="398"/>
      <c r="G2" s="398"/>
      <c r="H2" s="398"/>
      <c r="I2" s="398"/>
      <c r="J2" s="398"/>
      <c r="K2" s="398"/>
      <c r="L2" s="399"/>
      <c r="M2" s="391" t="s">
        <v>273</v>
      </c>
      <c r="N2" s="392"/>
      <c r="O2" s="393"/>
    </row>
    <row r="3" spans="1:15" s="77" customFormat="1" ht="19.899999999999999" customHeight="1" thickBot="1" x14ac:dyDescent="0.3">
      <c r="A3" s="415"/>
      <c r="B3" s="397" t="s">
        <v>0</v>
      </c>
      <c r="C3" s="398"/>
      <c r="D3" s="398"/>
      <c r="E3" s="398"/>
      <c r="F3" s="398"/>
      <c r="G3" s="398"/>
      <c r="H3" s="398"/>
      <c r="I3" s="398"/>
      <c r="J3" s="398"/>
      <c r="K3" s="398"/>
      <c r="L3" s="399"/>
      <c r="M3" s="391" t="s">
        <v>274</v>
      </c>
      <c r="N3" s="392"/>
      <c r="O3" s="393"/>
    </row>
    <row r="4" spans="1:15" s="77" customFormat="1" ht="21.75" customHeight="1" thickBot="1" x14ac:dyDescent="0.3">
      <c r="A4" s="416"/>
      <c r="B4" s="400" t="s">
        <v>152</v>
      </c>
      <c r="C4" s="401"/>
      <c r="D4" s="401"/>
      <c r="E4" s="401"/>
      <c r="F4" s="401"/>
      <c r="G4" s="401"/>
      <c r="H4" s="401"/>
      <c r="I4" s="401"/>
      <c r="J4" s="401"/>
      <c r="K4" s="401"/>
      <c r="L4" s="402"/>
      <c r="M4" s="391" t="s">
        <v>275</v>
      </c>
      <c r="N4" s="392"/>
      <c r="O4" s="393"/>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425" t="s">
        <v>281</v>
      </c>
      <c r="C6" s="426"/>
      <c r="D6" s="426"/>
      <c r="E6" s="426"/>
      <c r="F6" s="426"/>
      <c r="G6" s="426"/>
      <c r="H6" s="426"/>
      <c r="I6" s="426"/>
      <c r="J6" s="426"/>
      <c r="K6" s="427"/>
      <c r="L6" s="144" t="s">
        <v>155</v>
      </c>
      <c r="M6" s="428">
        <v>2024110010300</v>
      </c>
      <c r="N6" s="429"/>
      <c r="O6" s="430"/>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18" t="s">
        <v>6</v>
      </c>
      <c r="B8" s="144" t="s">
        <v>156</v>
      </c>
      <c r="C8" s="113"/>
      <c r="D8" s="144" t="s">
        <v>157</v>
      </c>
      <c r="E8" s="113"/>
      <c r="F8" s="144" t="s">
        <v>158</v>
      </c>
      <c r="G8" s="113"/>
      <c r="H8" s="144" t="s">
        <v>159</v>
      </c>
      <c r="I8" s="115" t="s">
        <v>282</v>
      </c>
      <c r="J8" s="381" t="s">
        <v>8</v>
      </c>
      <c r="K8" s="417"/>
      <c r="L8" s="143" t="s">
        <v>160</v>
      </c>
      <c r="M8" s="378"/>
      <c r="N8" s="378"/>
      <c r="O8" s="378"/>
    </row>
    <row r="9" spans="1:15" s="77" customFormat="1" ht="21.75" customHeight="1" thickBot="1" x14ac:dyDescent="0.3">
      <c r="A9" s="418"/>
      <c r="B9" s="145" t="s">
        <v>161</v>
      </c>
      <c r="C9" s="116"/>
      <c r="D9" s="144" t="s">
        <v>162</v>
      </c>
      <c r="E9" s="117"/>
      <c r="F9" s="144" t="s">
        <v>163</v>
      </c>
      <c r="G9" s="117"/>
      <c r="H9" s="144" t="s">
        <v>164</v>
      </c>
      <c r="I9" s="115"/>
      <c r="J9" s="381"/>
      <c r="K9" s="417"/>
      <c r="L9" s="143" t="s">
        <v>165</v>
      </c>
      <c r="M9" s="378"/>
      <c r="N9" s="378"/>
      <c r="O9" s="378"/>
    </row>
    <row r="10" spans="1:15" s="77" customFormat="1" ht="21.75" customHeight="1" thickBot="1" x14ac:dyDescent="0.3">
      <c r="A10" s="418"/>
      <c r="B10" s="144" t="s">
        <v>166</v>
      </c>
      <c r="C10" s="113"/>
      <c r="D10" s="144" t="s">
        <v>167</v>
      </c>
      <c r="E10" s="117"/>
      <c r="F10" s="144" t="s">
        <v>168</v>
      </c>
      <c r="G10" s="117"/>
      <c r="H10" s="144" t="s">
        <v>169</v>
      </c>
      <c r="I10" s="115"/>
      <c r="J10" s="381"/>
      <c r="K10" s="417"/>
      <c r="L10" s="143" t="s">
        <v>170</v>
      </c>
      <c r="M10" s="378" t="s">
        <v>282</v>
      </c>
      <c r="N10" s="378"/>
      <c r="O10" s="378"/>
    </row>
    <row r="11" spans="1:15" ht="15" customHeight="1" thickBot="1" x14ac:dyDescent="0.3">
      <c r="A11" s="6"/>
      <c r="B11" s="7"/>
      <c r="C11" s="7"/>
      <c r="D11" s="9"/>
      <c r="E11" s="8"/>
      <c r="F11" s="8"/>
      <c r="G11" s="187"/>
      <c r="H11" s="187"/>
      <c r="I11" s="10"/>
      <c r="J11" s="10"/>
      <c r="K11" s="7"/>
      <c r="L11" s="7"/>
      <c r="M11" s="7"/>
      <c r="N11" s="7"/>
      <c r="O11" s="7"/>
    </row>
    <row r="12" spans="1:15" ht="15" customHeight="1" x14ac:dyDescent="0.25">
      <c r="A12" s="422" t="s">
        <v>171</v>
      </c>
      <c r="B12" s="476" t="s">
        <v>365</v>
      </c>
      <c r="C12" s="404"/>
      <c r="D12" s="404"/>
      <c r="E12" s="404"/>
      <c r="F12" s="404"/>
      <c r="G12" s="404"/>
      <c r="H12" s="404"/>
      <c r="I12" s="404"/>
      <c r="J12" s="404"/>
      <c r="K12" s="404"/>
      <c r="L12" s="404"/>
      <c r="M12" s="404"/>
      <c r="N12" s="404"/>
      <c r="O12" s="405"/>
    </row>
    <row r="13" spans="1:15" ht="15" customHeight="1" x14ac:dyDescent="0.25">
      <c r="A13" s="423"/>
      <c r="B13" s="406"/>
      <c r="C13" s="407"/>
      <c r="D13" s="407"/>
      <c r="E13" s="407"/>
      <c r="F13" s="407"/>
      <c r="G13" s="407"/>
      <c r="H13" s="407"/>
      <c r="I13" s="407"/>
      <c r="J13" s="407"/>
      <c r="K13" s="407"/>
      <c r="L13" s="407"/>
      <c r="M13" s="407"/>
      <c r="N13" s="407"/>
      <c r="O13" s="408"/>
    </row>
    <row r="14" spans="1:15" ht="15" customHeight="1" thickBot="1" x14ac:dyDescent="0.3">
      <c r="A14" s="424"/>
      <c r="B14" s="409"/>
      <c r="C14" s="410"/>
      <c r="D14" s="410"/>
      <c r="E14" s="410"/>
      <c r="F14" s="410"/>
      <c r="G14" s="410"/>
      <c r="H14" s="410"/>
      <c r="I14" s="410"/>
      <c r="J14" s="410"/>
      <c r="K14" s="410"/>
      <c r="L14" s="410"/>
      <c r="M14" s="410"/>
      <c r="N14" s="410"/>
      <c r="O14" s="411"/>
    </row>
    <row r="15" spans="1:15" ht="9" customHeight="1" thickBot="1" x14ac:dyDescent="0.3">
      <c r="A15" s="14"/>
      <c r="B15" s="76"/>
      <c r="C15" s="15"/>
      <c r="D15" s="15"/>
      <c r="E15" s="15"/>
      <c r="F15" s="15"/>
      <c r="G15" s="16"/>
      <c r="H15" s="16"/>
      <c r="I15" s="16"/>
      <c r="J15" s="16"/>
      <c r="K15" s="16"/>
      <c r="L15" s="17"/>
      <c r="M15" s="17"/>
      <c r="N15" s="17"/>
      <c r="O15" s="17"/>
    </row>
    <row r="16" spans="1:15" s="18" customFormat="1" ht="37.5" customHeight="1" thickBot="1" x14ac:dyDescent="0.3">
      <c r="A16" s="51" t="s">
        <v>13</v>
      </c>
      <c r="B16" s="477" t="s">
        <v>366</v>
      </c>
      <c r="C16" s="477"/>
      <c r="D16" s="477"/>
      <c r="E16" s="477"/>
      <c r="F16" s="477"/>
      <c r="G16" s="418" t="s">
        <v>15</v>
      </c>
      <c r="H16" s="418"/>
      <c r="I16" s="478" t="s">
        <v>367</v>
      </c>
      <c r="J16" s="478"/>
      <c r="K16" s="478"/>
      <c r="L16" s="478"/>
      <c r="M16" s="478"/>
      <c r="N16" s="478"/>
      <c r="O16" s="47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20" t="s">
        <v>287</v>
      </c>
      <c r="C18" s="420"/>
      <c r="D18" s="420"/>
      <c r="E18" s="420"/>
      <c r="F18" s="51" t="s">
        <v>19</v>
      </c>
      <c r="G18" s="419" t="s">
        <v>288</v>
      </c>
      <c r="H18" s="419"/>
      <c r="I18" s="419"/>
      <c r="J18" s="51" t="s">
        <v>21</v>
      </c>
      <c r="K18" s="412" t="s">
        <v>341</v>
      </c>
      <c r="L18" s="412"/>
      <c r="M18" s="412"/>
      <c r="N18" s="412"/>
      <c r="O18" s="412"/>
    </row>
    <row r="19" spans="1:15" ht="9" customHeight="1" x14ac:dyDescent="0.25">
      <c r="A19" s="5"/>
      <c r="B19" s="2"/>
      <c r="C19" s="479"/>
      <c r="D19" s="479"/>
      <c r="E19" s="479"/>
      <c r="F19" s="479"/>
      <c r="G19" s="479"/>
      <c r="H19" s="479"/>
      <c r="I19" s="479"/>
      <c r="J19" s="479"/>
      <c r="K19" s="479"/>
      <c r="L19" s="479"/>
      <c r="M19" s="479"/>
      <c r="N19" s="479"/>
      <c r="O19" s="479"/>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1">
        <v>469910000</v>
      </c>
      <c r="C24" s="221">
        <v>826729800</v>
      </c>
      <c r="D24" s="221">
        <v>657874000</v>
      </c>
      <c r="E24" s="181"/>
      <c r="F24" s="181"/>
      <c r="G24" s="181"/>
      <c r="H24" s="181"/>
      <c r="I24" s="181"/>
      <c r="J24" s="181"/>
      <c r="K24" s="181"/>
      <c r="L24" s="181"/>
      <c r="M24" s="181"/>
      <c r="N24" s="190">
        <f>SUM(B24:M24)</f>
        <v>1954513800</v>
      </c>
      <c r="O24" s="182">
        <v>1</v>
      </c>
    </row>
    <row r="25" spans="1:15" ht="32.1" customHeight="1" x14ac:dyDescent="0.25">
      <c r="A25" s="21" t="s">
        <v>26</v>
      </c>
      <c r="B25" s="221">
        <v>469910000</v>
      </c>
      <c r="C25" s="221">
        <v>940089125</v>
      </c>
      <c r="D25" s="221">
        <v>337938684</v>
      </c>
      <c r="E25" s="181">
        <v>126584840</v>
      </c>
      <c r="F25" s="181"/>
      <c r="G25" s="181"/>
      <c r="H25" s="181"/>
      <c r="I25" s="181"/>
      <c r="J25" s="181"/>
      <c r="K25" s="181"/>
      <c r="L25" s="181"/>
      <c r="M25" s="181"/>
      <c r="N25" s="190">
        <f t="shared" ref="N25:N29" si="0">SUM(B25:M25)</f>
        <v>1874522649</v>
      </c>
      <c r="O25" s="183">
        <f>N25/N24</f>
        <v>0.95907363202040319</v>
      </c>
    </row>
    <row r="26" spans="1:15" ht="32.1" customHeight="1" x14ac:dyDescent="0.25">
      <c r="A26" s="21" t="s">
        <v>28</v>
      </c>
      <c r="B26" s="221"/>
      <c r="C26" s="221">
        <v>10562391</v>
      </c>
      <c r="D26" s="221">
        <v>86424949</v>
      </c>
      <c r="E26" s="184">
        <v>156569577</v>
      </c>
      <c r="F26" s="184"/>
      <c r="G26" s="184"/>
      <c r="H26" s="184"/>
      <c r="I26" s="184"/>
      <c r="J26" s="184"/>
      <c r="K26" s="184"/>
      <c r="L26" s="184"/>
      <c r="M26" s="184"/>
      <c r="N26" s="190">
        <f t="shared" si="0"/>
        <v>253556917</v>
      </c>
      <c r="O26" s="183">
        <f>N26/N24</f>
        <v>0.12972889574890697</v>
      </c>
    </row>
    <row r="27" spans="1:15" ht="32.1" customHeight="1" x14ac:dyDescent="0.25">
      <c r="A27" s="21" t="s">
        <v>175</v>
      </c>
      <c r="B27" s="221">
        <v>6517999</v>
      </c>
      <c r="C27" s="221">
        <v>32590000</v>
      </c>
      <c r="D27" s="221"/>
      <c r="E27" s="181"/>
      <c r="F27" s="181"/>
      <c r="G27" s="181"/>
      <c r="H27" s="181"/>
      <c r="I27" s="181"/>
      <c r="J27" s="181"/>
      <c r="K27" s="181"/>
      <c r="L27" s="181"/>
      <c r="M27" s="181"/>
      <c r="N27" s="190">
        <f t="shared" si="0"/>
        <v>39107999</v>
      </c>
      <c r="O27" s="183">
        <v>1</v>
      </c>
    </row>
    <row r="28" spans="1:15" ht="32.1" customHeight="1" x14ac:dyDescent="0.25">
      <c r="A28" s="21" t="s">
        <v>176</v>
      </c>
      <c r="B28" s="221">
        <v>0</v>
      </c>
      <c r="C28" s="221"/>
      <c r="D28" s="221"/>
      <c r="E28" s="184"/>
      <c r="F28" s="184"/>
      <c r="G28" s="184"/>
      <c r="H28" s="184"/>
      <c r="I28" s="184"/>
      <c r="J28" s="184"/>
      <c r="K28" s="184"/>
      <c r="L28" s="184"/>
      <c r="M28" s="184"/>
      <c r="N28" s="190">
        <f t="shared" si="0"/>
        <v>0</v>
      </c>
      <c r="O28" s="183">
        <f>N28/N27</f>
        <v>0</v>
      </c>
    </row>
    <row r="29" spans="1:15" ht="32.1" customHeight="1" thickBot="1" x14ac:dyDescent="0.3">
      <c r="A29" s="23" t="s">
        <v>34</v>
      </c>
      <c r="B29" s="222">
        <v>6517999</v>
      </c>
      <c r="C29" s="222">
        <v>32590000</v>
      </c>
      <c r="D29" s="222"/>
      <c r="E29" s="185"/>
      <c r="F29" s="185"/>
      <c r="G29" s="185"/>
      <c r="H29" s="185"/>
      <c r="I29" s="185"/>
      <c r="J29" s="185"/>
      <c r="K29" s="185"/>
      <c r="L29" s="185"/>
      <c r="M29" s="185"/>
      <c r="N29" s="191">
        <f t="shared" si="0"/>
        <v>39107999</v>
      </c>
      <c r="O29" s="186">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40" t="s">
        <v>177</v>
      </c>
      <c r="B33" s="441"/>
      <c r="C33" s="441"/>
      <c r="D33" s="441"/>
      <c r="E33" s="441"/>
      <c r="F33" s="441"/>
      <c r="G33" s="441"/>
      <c r="H33" s="441"/>
      <c r="I33" s="442"/>
      <c r="J33" s="29"/>
    </row>
    <row r="34" spans="1:13" ht="50.25" customHeight="1" thickBot="1" x14ac:dyDescent="0.3">
      <c r="A34" s="37" t="s">
        <v>178</v>
      </c>
      <c r="B34" s="443" t="str">
        <f>+B12</f>
        <v>Realizar a 15000 mujeres acompañamiento psicosocial en los espacios con presencia de la SDMujer</v>
      </c>
      <c r="C34" s="444"/>
      <c r="D34" s="444"/>
      <c r="E34" s="444"/>
      <c r="F34" s="444"/>
      <c r="G34" s="444"/>
      <c r="H34" s="444"/>
      <c r="I34" s="445"/>
      <c r="J34" s="27"/>
      <c r="M34" s="169"/>
    </row>
    <row r="35" spans="1:13" ht="18.75" customHeight="1" thickBot="1" x14ac:dyDescent="0.3">
      <c r="A35" s="453" t="s">
        <v>38</v>
      </c>
      <c r="B35" s="82">
        <v>2024</v>
      </c>
      <c r="C35" s="82">
        <v>2025</v>
      </c>
      <c r="D35" s="82">
        <v>2026</v>
      </c>
      <c r="E35" s="82">
        <v>2027</v>
      </c>
      <c r="F35" s="82" t="s">
        <v>179</v>
      </c>
      <c r="G35" s="455" t="s">
        <v>40</v>
      </c>
      <c r="H35" s="456" t="s">
        <v>289</v>
      </c>
      <c r="I35" s="457"/>
      <c r="J35" s="27"/>
      <c r="M35" s="169"/>
    </row>
    <row r="36" spans="1:13" ht="50.25" customHeight="1" thickBot="1" x14ac:dyDescent="0.3">
      <c r="A36" s="454"/>
      <c r="B36" s="223">
        <v>3603</v>
      </c>
      <c r="C36" s="223">
        <v>4200</v>
      </c>
      <c r="D36" s="223">
        <v>4200</v>
      </c>
      <c r="E36" s="223">
        <v>2997</v>
      </c>
      <c r="F36" s="163">
        <f>B36+C36+D36+E36</f>
        <v>15000</v>
      </c>
      <c r="G36" s="455"/>
      <c r="H36" s="458"/>
      <c r="I36" s="459"/>
      <c r="J36" s="27"/>
      <c r="M36" s="170"/>
    </row>
    <row r="37" spans="1:13" ht="52.5" customHeight="1" thickBot="1" x14ac:dyDescent="0.3">
      <c r="A37" s="38" t="s">
        <v>42</v>
      </c>
      <c r="B37" s="446">
        <v>0.2</v>
      </c>
      <c r="C37" s="447"/>
      <c r="D37" s="450" t="s">
        <v>180</v>
      </c>
      <c r="E37" s="451"/>
      <c r="F37" s="451"/>
      <c r="G37" s="451"/>
      <c r="H37" s="451"/>
      <c r="I37" s="452"/>
    </row>
    <row r="38" spans="1:13" s="28" customFormat="1" ht="48" customHeight="1" thickBot="1" x14ac:dyDescent="0.3">
      <c r="A38" s="453" t="s">
        <v>181</v>
      </c>
      <c r="B38" s="38" t="s">
        <v>182</v>
      </c>
      <c r="C38" s="37" t="s">
        <v>86</v>
      </c>
      <c r="D38" s="438" t="s">
        <v>88</v>
      </c>
      <c r="E38" s="439"/>
      <c r="F38" s="438" t="s">
        <v>90</v>
      </c>
      <c r="G38" s="439"/>
      <c r="H38" s="39" t="s">
        <v>92</v>
      </c>
      <c r="I38" s="41" t="s">
        <v>93</v>
      </c>
      <c r="M38" s="171"/>
    </row>
    <row r="39" spans="1:13" ht="206.25" customHeight="1" thickBot="1" x14ac:dyDescent="0.3">
      <c r="A39" s="454"/>
      <c r="B39" s="242">
        <v>250</v>
      </c>
      <c r="C39" s="32">
        <v>249</v>
      </c>
      <c r="D39" s="468" t="s">
        <v>368</v>
      </c>
      <c r="E39" s="469"/>
      <c r="F39" s="468" t="s">
        <v>369</v>
      </c>
      <c r="G39" s="469"/>
      <c r="H39" s="237" t="s">
        <v>370</v>
      </c>
      <c r="I39" s="238" t="s">
        <v>371</v>
      </c>
      <c r="M39" s="169"/>
    </row>
    <row r="40" spans="1:13" s="28" customFormat="1" ht="54" customHeight="1" thickBot="1" x14ac:dyDescent="0.3">
      <c r="A40" s="453" t="s">
        <v>183</v>
      </c>
      <c r="B40" s="40" t="s">
        <v>182</v>
      </c>
      <c r="C40" s="39" t="s">
        <v>86</v>
      </c>
      <c r="D40" s="438" t="s">
        <v>88</v>
      </c>
      <c r="E40" s="439"/>
      <c r="F40" s="438" t="s">
        <v>90</v>
      </c>
      <c r="G40" s="439"/>
      <c r="H40" s="39" t="s">
        <v>92</v>
      </c>
      <c r="I40" s="41" t="s">
        <v>93</v>
      </c>
    </row>
    <row r="41" spans="1:13" ht="223.5" customHeight="1" thickBot="1" x14ac:dyDescent="0.3">
      <c r="A41" s="454"/>
      <c r="B41" s="242">
        <v>450</v>
      </c>
      <c r="C41" s="32">
        <v>389</v>
      </c>
      <c r="D41" s="468" t="s">
        <v>372</v>
      </c>
      <c r="E41" s="469"/>
      <c r="F41" s="468" t="s">
        <v>373</v>
      </c>
      <c r="G41" s="469"/>
      <c r="H41" s="237" t="s">
        <v>374</v>
      </c>
      <c r="I41" s="238" t="s">
        <v>371</v>
      </c>
    </row>
    <row r="42" spans="1:13" s="28" customFormat="1" ht="45" customHeight="1" thickBot="1" x14ac:dyDescent="0.3">
      <c r="A42" s="453" t="s">
        <v>184</v>
      </c>
      <c r="B42" s="40" t="s">
        <v>182</v>
      </c>
      <c r="C42" s="39" t="s">
        <v>86</v>
      </c>
      <c r="D42" s="438" t="s">
        <v>88</v>
      </c>
      <c r="E42" s="439"/>
      <c r="F42" s="438" t="s">
        <v>90</v>
      </c>
      <c r="G42" s="439"/>
      <c r="H42" s="39" t="s">
        <v>92</v>
      </c>
      <c r="I42" s="41" t="s">
        <v>93</v>
      </c>
    </row>
    <row r="43" spans="1:13" ht="205.5" customHeight="1" thickBot="1" x14ac:dyDescent="0.3">
      <c r="A43" s="454"/>
      <c r="B43" s="242">
        <v>350</v>
      </c>
      <c r="C43" s="32">
        <v>629</v>
      </c>
      <c r="D43" s="468" t="s">
        <v>375</v>
      </c>
      <c r="E43" s="469"/>
      <c r="F43" s="468" t="s">
        <v>376</v>
      </c>
      <c r="G43" s="469"/>
      <c r="H43" s="237" t="s">
        <v>377</v>
      </c>
      <c r="I43" s="238" t="s">
        <v>371</v>
      </c>
    </row>
    <row r="44" spans="1:13" s="28" customFormat="1" ht="44.25" customHeight="1" thickBot="1" x14ac:dyDescent="0.3">
      <c r="A44" s="453" t="s">
        <v>185</v>
      </c>
      <c r="B44" s="40" t="s">
        <v>182</v>
      </c>
      <c r="C44" s="40" t="s">
        <v>86</v>
      </c>
      <c r="D44" s="438" t="s">
        <v>88</v>
      </c>
      <c r="E44" s="439"/>
      <c r="F44" s="438" t="s">
        <v>90</v>
      </c>
      <c r="G44" s="439"/>
      <c r="H44" s="39" t="s">
        <v>92</v>
      </c>
      <c r="I44" s="39" t="s">
        <v>93</v>
      </c>
    </row>
    <row r="45" spans="1:13" ht="234.75" customHeight="1" thickBot="1" x14ac:dyDescent="0.3">
      <c r="A45" s="454"/>
      <c r="B45" s="242">
        <v>350</v>
      </c>
      <c r="C45" s="32">
        <v>740</v>
      </c>
      <c r="D45" s="468" t="s">
        <v>458</v>
      </c>
      <c r="E45" s="469"/>
      <c r="F45" s="468" t="s">
        <v>459</v>
      </c>
      <c r="G45" s="469"/>
      <c r="H45" s="237" t="s">
        <v>377</v>
      </c>
      <c r="I45" s="238" t="s">
        <v>371</v>
      </c>
    </row>
    <row r="46" spans="1:13" s="28" customFormat="1" ht="47.25" customHeight="1" thickBot="1" x14ac:dyDescent="0.3">
      <c r="A46" s="453" t="s">
        <v>186</v>
      </c>
      <c r="B46" s="40" t="s">
        <v>182</v>
      </c>
      <c r="C46" s="39" t="s">
        <v>86</v>
      </c>
      <c r="D46" s="438" t="s">
        <v>88</v>
      </c>
      <c r="E46" s="439"/>
      <c r="F46" s="438" t="s">
        <v>90</v>
      </c>
      <c r="G46" s="439"/>
      <c r="H46" s="39" t="s">
        <v>92</v>
      </c>
      <c r="I46" s="41" t="s">
        <v>93</v>
      </c>
    </row>
    <row r="47" spans="1:13" ht="120.75" customHeight="1" thickBot="1" x14ac:dyDescent="0.3">
      <c r="A47" s="454"/>
      <c r="B47" s="242">
        <v>350</v>
      </c>
      <c r="C47" s="32"/>
      <c r="D47" s="366"/>
      <c r="E47" s="367"/>
      <c r="F47" s="366"/>
      <c r="G47" s="367"/>
      <c r="H47" s="30"/>
      <c r="I47" s="31"/>
    </row>
    <row r="48" spans="1:13" s="28" customFormat="1" ht="52.5" customHeight="1" thickBot="1" x14ac:dyDescent="0.3">
      <c r="A48" s="453" t="s">
        <v>187</v>
      </c>
      <c r="B48" s="40" t="s">
        <v>182</v>
      </c>
      <c r="C48" s="39" t="s">
        <v>86</v>
      </c>
      <c r="D48" s="438" t="s">
        <v>88</v>
      </c>
      <c r="E48" s="439"/>
      <c r="F48" s="438" t="s">
        <v>90</v>
      </c>
      <c r="G48" s="439"/>
      <c r="H48" s="39" t="s">
        <v>92</v>
      </c>
      <c r="I48" s="41" t="s">
        <v>93</v>
      </c>
    </row>
    <row r="49" spans="1:9" ht="120.75" customHeight="1" thickBot="1" x14ac:dyDescent="0.3">
      <c r="A49" s="460"/>
      <c r="B49" s="243">
        <v>350</v>
      </c>
      <c r="C49" s="33"/>
      <c r="D49" s="366"/>
      <c r="E49" s="367"/>
      <c r="F49" s="366"/>
      <c r="G49" s="367"/>
      <c r="H49" s="30"/>
      <c r="I49" s="31"/>
    </row>
    <row r="50" spans="1:9" ht="35.1" customHeight="1" thickBot="1" x14ac:dyDescent="0.3">
      <c r="A50" s="453" t="s">
        <v>188</v>
      </c>
      <c r="B50" s="38" t="s">
        <v>182</v>
      </c>
      <c r="C50" s="37" t="s">
        <v>86</v>
      </c>
      <c r="D50" s="438" t="s">
        <v>88</v>
      </c>
      <c r="E50" s="439"/>
      <c r="F50" s="438" t="s">
        <v>90</v>
      </c>
      <c r="G50" s="439"/>
      <c r="H50" s="39" t="s">
        <v>92</v>
      </c>
      <c r="I50" s="41" t="s">
        <v>93</v>
      </c>
    </row>
    <row r="51" spans="1:9" ht="120.75" customHeight="1" thickBot="1" x14ac:dyDescent="0.3">
      <c r="A51" s="454"/>
      <c r="B51" s="243">
        <v>350</v>
      </c>
      <c r="C51" s="33"/>
      <c r="D51" s="366"/>
      <c r="E51" s="461"/>
      <c r="F51" s="366"/>
      <c r="G51" s="367"/>
      <c r="H51" s="30"/>
      <c r="I51" s="31"/>
    </row>
    <row r="52" spans="1:9" ht="35.1" customHeight="1" thickBot="1" x14ac:dyDescent="0.3">
      <c r="A52" s="453" t="s">
        <v>189</v>
      </c>
      <c r="B52" s="38" t="s">
        <v>182</v>
      </c>
      <c r="C52" s="37" t="s">
        <v>86</v>
      </c>
      <c r="D52" s="438" t="s">
        <v>88</v>
      </c>
      <c r="E52" s="439"/>
      <c r="F52" s="438" t="s">
        <v>90</v>
      </c>
      <c r="G52" s="439"/>
      <c r="H52" s="39" t="s">
        <v>92</v>
      </c>
      <c r="I52" s="41" t="s">
        <v>93</v>
      </c>
    </row>
    <row r="53" spans="1:9" ht="120.75" customHeight="1" thickBot="1" x14ac:dyDescent="0.3">
      <c r="A53" s="454"/>
      <c r="B53" s="243">
        <v>350</v>
      </c>
      <c r="C53" s="33"/>
      <c r="D53" s="366"/>
      <c r="E53" s="461"/>
      <c r="F53" s="366"/>
      <c r="G53" s="367"/>
      <c r="H53" s="48"/>
      <c r="I53" s="31"/>
    </row>
    <row r="54" spans="1:9" ht="35.1" customHeight="1" thickBot="1" x14ac:dyDescent="0.3">
      <c r="A54" s="453" t="s">
        <v>190</v>
      </c>
      <c r="B54" s="38" t="s">
        <v>182</v>
      </c>
      <c r="C54" s="37" t="s">
        <v>86</v>
      </c>
      <c r="D54" s="438" t="s">
        <v>88</v>
      </c>
      <c r="E54" s="439"/>
      <c r="F54" s="438" t="s">
        <v>90</v>
      </c>
      <c r="G54" s="439"/>
      <c r="H54" s="39" t="s">
        <v>92</v>
      </c>
      <c r="I54" s="41" t="s">
        <v>93</v>
      </c>
    </row>
    <row r="55" spans="1:9" ht="120.75" customHeight="1" thickBot="1" x14ac:dyDescent="0.3">
      <c r="A55" s="454"/>
      <c r="B55" s="243">
        <v>350</v>
      </c>
      <c r="C55" s="33"/>
      <c r="D55" s="366"/>
      <c r="E55" s="367"/>
      <c r="F55" s="366"/>
      <c r="G55" s="367"/>
      <c r="H55" s="30"/>
      <c r="I55" s="30"/>
    </row>
    <row r="56" spans="1:9" ht="35.1" customHeight="1" thickBot="1" x14ac:dyDescent="0.3">
      <c r="A56" s="453" t="s">
        <v>191</v>
      </c>
      <c r="B56" s="38" t="s">
        <v>182</v>
      </c>
      <c r="C56" s="37" t="s">
        <v>86</v>
      </c>
      <c r="D56" s="438" t="s">
        <v>88</v>
      </c>
      <c r="E56" s="439"/>
      <c r="F56" s="438" t="s">
        <v>90</v>
      </c>
      <c r="G56" s="439"/>
      <c r="H56" s="39" t="s">
        <v>92</v>
      </c>
      <c r="I56" s="41" t="s">
        <v>93</v>
      </c>
    </row>
    <row r="57" spans="1:9" ht="120.75" customHeight="1" thickBot="1" x14ac:dyDescent="0.3">
      <c r="A57" s="454"/>
      <c r="B57" s="243">
        <v>350</v>
      </c>
      <c r="C57" s="33"/>
      <c r="D57" s="366"/>
      <c r="E57" s="367"/>
      <c r="F57" s="366"/>
      <c r="G57" s="367"/>
      <c r="H57" s="30"/>
      <c r="I57" s="31"/>
    </row>
    <row r="58" spans="1:9" ht="35.1" customHeight="1" thickBot="1" x14ac:dyDescent="0.3">
      <c r="A58" s="453" t="s">
        <v>192</v>
      </c>
      <c r="B58" s="38" t="s">
        <v>182</v>
      </c>
      <c r="C58" s="37" t="s">
        <v>86</v>
      </c>
      <c r="D58" s="438" t="s">
        <v>88</v>
      </c>
      <c r="E58" s="439"/>
      <c r="F58" s="438" t="s">
        <v>90</v>
      </c>
      <c r="G58" s="439"/>
      <c r="H58" s="39" t="s">
        <v>92</v>
      </c>
      <c r="I58" s="41" t="s">
        <v>93</v>
      </c>
    </row>
    <row r="59" spans="1:9" ht="120.75" customHeight="1" thickBot="1" x14ac:dyDescent="0.3">
      <c r="A59" s="454"/>
      <c r="B59" s="243">
        <v>350</v>
      </c>
      <c r="C59" s="33"/>
      <c r="D59" s="366"/>
      <c r="E59" s="367"/>
      <c r="F59" s="461"/>
      <c r="G59" s="461"/>
      <c r="H59" s="30"/>
      <c r="I59" s="30"/>
    </row>
    <row r="60" spans="1:9" ht="35.1" customHeight="1" thickBot="1" x14ac:dyDescent="0.3">
      <c r="A60" s="453" t="s">
        <v>193</v>
      </c>
      <c r="B60" s="38" t="s">
        <v>182</v>
      </c>
      <c r="C60" s="37" t="s">
        <v>86</v>
      </c>
      <c r="D60" s="438" t="s">
        <v>88</v>
      </c>
      <c r="E60" s="439"/>
      <c r="F60" s="438" t="s">
        <v>90</v>
      </c>
      <c r="G60" s="439"/>
      <c r="H60" s="39" t="s">
        <v>92</v>
      </c>
      <c r="I60" s="41" t="s">
        <v>93</v>
      </c>
    </row>
    <row r="61" spans="1:9" ht="120.75" customHeight="1" thickBot="1" x14ac:dyDescent="0.3">
      <c r="A61" s="454"/>
      <c r="B61" s="243">
        <v>350</v>
      </c>
      <c r="C61" s="33"/>
      <c r="D61" s="366"/>
      <c r="E61" s="367"/>
      <c r="F61" s="366"/>
      <c r="G61" s="367"/>
      <c r="H61" s="30"/>
      <c r="I61" s="30"/>
    </row>
    <row r="62" spans="1:9" x14ac:dyDescent="0.25">
      <c r="B62" s="164">
        <f>+B47+B43+B41+B45+B49+B51+B53+B55+B57+B59+B61+B39</f>
        <v>4200</v>
      </c>
      <c r="C62" s="164">
        <f>+C47+C43+C41+C45+C49+C51+C53+C55+C57+C59+C61+C39</f>
        <v>2007</v>
      </c>
      <c r="D62" s="1">
        <f>C62/B62</f>
        <v>0.47785714285714287</v>
      </c>
    </row>
    <row r="64" spans="1:9" s="27" customFormat="1" ht="30" customHeight="1" x14ac:dyDescent="0.25">
      <c r="A64" s="1"/>
      <c r="B64" s="1"/>
      <c r="C64" s="1"/>
      <c r="D64" s="1"/>
      <c r="E64" s="1"/>
      <c r="F64" s="1"/>
      <c r="G64" s="1"/>
      <c r="H64" s="1"/>
      <c r="I64" s="1"/>
    </row>
    <row r="65" spans="1:9" ht="34.5" customHeight="1" x14ac:dyDescent="0.25">
      <c r="A65" s="382" t="s">
        <v>56</v>
      </c>
      <c r="B65" s="382"/>
      <c r="C65" s="382"/>
      <c r="D65" s="382"/>
      <c r="E65" s="382"/>
      <c r="F65" s="382"/>
      <c r="G65" s="382"/>
      <c r="H65" s="382"/>
      <c r="I65" s="382"/>
    </row>
    <row r="66" spans="1:9" ht="67.5" customHeight="1" x14ac:dyDescent="0.25">
      <c r="A66" s="42" t="s">
        <v>57</v>
      </c>
      <c r="B66" s="383" t="s">
        <v>378</v>
      </c>
      <c r="C66" s="384"/>
      <c r="D66" s="383" t="s">
        <v>379</v>
      </c>
      <c r="E66" s="384"/>
      <c r="F66" s="383" t="s">
        <v>380</v>
      </c>
      <c r="G66" s="384"/>
      <c r="H66" s="358" t="s">
        <v>195</v>
      </c>
      <c r="I66" s="359"/>
    </row>
    <row r="67" spans="1:9" ht="45.75" customHeight="1" x14ac:dyDescent="0.25">
      <c r="A67" s="42" t="s">
        <v>196</v>
      </c>
      <c r="B67" s="470">
        <v>0.05</v>
      </c>
      <c r="C67" s="471"/>
      <c r="D67" s="470">
        <v>0.08</v>
      </c>
      <c r="E67" s="471"/>
      <c r="F67" s="470">
        <v>7.0000000000000007E-2</v>
      </c>
      <c r="G67" s="471"/>
      <c r="H67" s="362"/>
      <c r="I67" s="363"/>
    </row>
    <row r="68" spans="1:9" ht="30" customHeight="1" x14ac:dyDescent="0.25">
      <c r="A68" s="364" t="s">
        <v>156</v>
      </c>
      <c r="B68" s="87" t="s">
        <v>84</v>
      </c>
      <c r="C68" s="87" t="s">
        <v>86</v>
      </c>
      <c r="D68" s="87" t="s">
        <v>84</v>
      </c>
      <c r="E68" s="87" t="s">
        <v>86</v>
      </c>
      <c r="F68" s="87" t="s">
        <v>84</v>
      </c>
      <c r="G68" s="87" t="s">
        <v>86</v>
      </c>
      <c r="H68" s="87" t="s">
        <v>84</v>
      </c>
      <c r="I68" s="87" t="s">
        <v>86</v>
      </c>
    </row>
    <row r="69" spans="1:9" ht="37.5" customHeight="1" x14ac:dyDescent="0.25">
      <c r="A69" s="365"/>
      <c r="B69" s="229">
        <f>+B39/C36</f>
        <v>5.9523809523809521E-2</v>
      </c>
      <c r="C69" s="229">
        <f>+B69</f>
        <v>5.9523809523809521E-2</v>
      </c>
      <c r="D69" s="229">
        <v>0.114</v>
      </c>
      <c r="E69" s="229">
        <f>+D69</f>
        <v>0.114</v>
      </c>
      <c r="F69" s="49">
        <v>0.114</v>
      </c>
      <c r="G69" s="229">
        <f>+F69</f>
        <v>0.114</v>
      </c>
      <c r="H69" s="49"/>
      <c r="I69" s="44"/>
    </row>
    <row r="70" spans="1:9" ht="123" customHeight="1" x14ac:dyDescent="0.25">
      <c r="A70" s="42" t="s">
        <v>197</v>
      </c>
      <c r="B70" s="480" t="s">
        <v>381</v>
      </c>
      <c r="C70" s="481"/>
      <c r="D70" s="480" t="s">
        <v>382</v>
      </c>
      <c r="E70" s="481"/>
      <c r="F70" s="480" t="s">
        <v>383</v>
      </c>
      <c r="G70" s="481"/>
      <c r="H70" s="389"/>
      <c r="I70" s="390"/>
    </row>
    <row r="71" spans="1:9" ht="122.25" customHeight="1" x14ac:dyDescent="0.25">
      <c r="A71" s="42" t="s">
        <v>198</v>
      </c>
      <c r="B71" s="433" t="s">
        <v>384</v>
      </c>
      <c r="C71" s="481"/>
      <c r="D71" s="433" t="s">
        <v>384</v>
      </c>
      <c r="E71" s="434"/>
      <c r="F71" s="433" t="s">
        <v>384</v>
      </c>
      <c r="G71" s="481"/>
      <c r="H71" s="375"/>
      <c r="I71" s="376"/>
    </row>
    <row r="72" spans="1:9" ht="30.75" customHeight="1" x14ac:dyDescent="0.25">
      <c r="A72" s="364" t="s">
        <v>157</v>
      </c>
      <c r="B72" s="87" t="s">
        <v>84</v>
      </c>
      <c r="C72" s="87" t="s">
        <v>86</v>
      </c>
      <c r="D72" s="87" t="s">
        <v>84</v>
      </c>
      <c r="E72" s="87" t="s">
        <v>86</v>
      </c>
      <c r="F72" s="87" t="s">
        <v>84</v>
      </c>
      <c r="G72" s="87" t="s">
        <v>86</v>
      </c>
      <c r="H72" s="87" t="s">
        <v>84</v>
      </c>
      <c r="I72" s="87" t="s">
        <v>86</v>
      </c>
    </row>
    <row r="73" spans="1:9" ht="30.75" customHeight="1" x14ac:dyDescent="0.25">
      <c r="A73" s="365"/>
      <c r="B73" s="229">
        <f>+B41/C36</f>
        <v>0.10714285714285714</v>
      </c>
      <c r="C73" s="229">
        <f>+B73</f>
        <v>0.10714285714285714</v>
      </c>
      <c r="D73" s="229">
        <v>0.2281</v>
      </c>
      <c r="E73" s="229">
        <f>+D73</f>
        <v>0.2281</v>
      </c>
      <c r="F73" s="49">
        <v>0.2281</v>
      </c>
      <c r="G73" s="241">
        <f>+F73</f>
        <v>0.2281</v>
      </c>
      <c r="H73" s="49"/>
      <c r="I73" s="45"/>
    </row>
    <row r="74" spans="1:9" ht="197.25" customHeight="1" x14ac:dyDescent="0.25">
      <c r="A74" s="42" t="s">
        <v>197</v>
      </c>
      <c r="B74" s="480" t="s">
        <v>385</v>
      </c>
      <c r="C74" s="481"/>
      <c r="D74" s="480" t="s">
        <v>386</v>
      </c>
      <c r="E74" s="481"/>
      <c r="F74" s="480" t="s">
        <v>387</v>
      </c>
      <c r="G74" s="481"/>
      <c r="H74" s="436"/>
      <c r="I74" s="437"/>
    </row>
    <row r="75" spans="1:9" ht="102.75" customHeight="1" x14ac:dyDescent="0.25">
      <c r="A75" s="42" t="s">
        <v>198</v>
      </c>
      <c r="B75" s="433" t="s">
        <v>384</v>
      </c>
      <c r="C75" s="481"/>
      <c r="D75" s="433" t="s">
        <v>384</v>
      </c>
      <c r="E75" s="481"/>
      <c r="F75" s="433" t="s">
        <v>384</v>
      </c>
      <c r="G75" s="481"/>
      <c r="H75" s="375"/>
      <c r="I75" s="376"/>
    </row>
    <row r="76" spans="1:9" ht="30.75" customHeight="1" x14ac:dyDescent="0.25">
      <c r="A76" s="364" t="s">
        <v>158</v>
      </c>
      <c r="B76" s="87" t="s">
        <v>84</v>
      </c>
      <c r="C76" s="87" t="s">
        <v>86</v>
      </c>
      <c r="D76" s="87" t="s">
        <v>84</v>
      </c>
      <c r="E76" s="87" t="s">
        <v>86</v>
      </c>
      <c r="F76" s="87" t="s">
        <v>84</v>
      </c>
      <c r="G76" s="87" t="s">
        <v>86</v>
      </c>
      <c r="H76" s="87" t="s">
        <v>84</v>
      </c>
      <c r="I76" s="87" t="s">
        <v>86</v>
      </c>
    </row>
    <row r="77" spans="1:9" ht="30.75" customHeight="1" x14ac:dyDescent="0.25">
      <c r="A77" s="365"/>
      <c r="B77" s="229">
        <f>+B43/C36</f>
        <v>8.3333333333333329E-2</v>
      </c>
      <c r="C77" s="229">
        <f>+B77</f>
        <v>8.3333333333333329E-2</v>
      </c>
      <c r="D77" s="236">
        <v>6.5799999999999997E-2</v>
      </c>
      <c r="E77" s="229">
        <f>+D77</f>
        <v>6.5799999999999997E-2</v>
      </c>
      <c r="F77" s="236">
        <v>6.5799999999999997E-2</v>
      </c>
      <c r="G77" s="45">
        <f>+F77</f>
        <v>6.5799999999999997E-2</v>
      </c>
      <c r="H77" s="49"/>
      <c r="I77" s="45"/>
    </row>
    <row r="78" spans="1:9" ht="164.25" customHeight="1" x14ac:dyDescent="0.25">
      <c r="A78" s="42" t="s">
        <v>197</v>
      </c>
      <c r="B78" s="480" t="s">
        <v>388</v>
      </c>
      <c r="C78" s="481"/>
      <c r="D78" s="480" t="s">
        <v>389</v>
      </c>
      <c r="E78" s="481"/>
      <c r="F78" s="480" t="s">
        <v>390</v>
      </c>
      <c r="G78" s="481"/>
      <c r="H78" s="375"/>
      <c r="I78" s="376"/>
    </row>
    <row r="79" spans="1:9" ht="122.25" customHeight="1" x14ac:dyDescent="0.25">
      <c r="A79" s="42" t="s">
        <v>198</v>
      </c>
      <c r="B79" s="373" t="s">
        <v>391</v>
      </c>
      <c r="C79" s="482"/>
      <c r="D79" s="373" t="s">
        <v>391</v>
      </c>
      <c r="E79" s="374"/>
      <c r="F79" s="373" t="s">
        <v>391</v>
      </c>
      <c r="G79" s="376"/>
      <c r="H79" s="375"/>
      <c r="I79" s="376"/>
    </row>
    <row r="80" spans="1:9" ht="30.75" customHeight="1" x14ac:dyDescent="0.25">
      <c r="A80" s="364" t="s">
        <v>159</v>
      </c>
      <c r="B80" s="87" t="s">
        <v>84</v>
      </c>
      <c r="C80" s="87" t="s">
        <v>86</v>
      </c>
      <c r="D80" s="87" t="s">
        <v>84</v>
      </c>
      <c r="E80" s="87" t="s">
        <v>86</v>
      </c>
      <c r="F80" s="87" t="s">
        <v>84</v>
      </c>
      <c r="G80" s="87" t="s">
        <v>86</v>
      </c>
      <c r="H80" s="87" t="s">
        <v>84</v>
      </c>
      <c r="I80" s="87" t="s">
        <v>86</v>
      </c>
    </row>
    <row r="81" spans="1:9" ht="30.75" customHeight="1" x14ac:dyDescent="0.25">
      <c r="A81" s="365"/>
      <c r="B81" s="229">
        <f>+B45/C36</f>
        <v>8.3333333333333329E-2</v>
      </c>
      <c r="C81" s="229">
        <f>B81</f>
        <v>8.3333333333333329E-2</v>
      </c>
      <c r="D81" s="236">
        <v>6.5799999999999997E-2</v>
      </c>
      <c r="E81" s="229">
        <f>D81</f>
        <v>6.5799999999999997E-2</v>
      </c>
      <c r="F81" s="236">
        <v>6.5799999999999997E-2</v>
      </c>
      <c r="G81" s="241">
        <f>F81</f>
        <v>6.5799999999999997E-2</v>
      </c>
      <c r="H81" s="49"/>
      <c r="I81" s="45"/>
    </row>
    <row r="82" spans="1:9" ht="87" customHeight="1" x14ac:dyDescent="0.25">
      <c r="A82" s="42" t="s">
        <v>197</v>
      </c>
      <c r="B82" s="480" t="s">
        <v>460</v>
      </c>
      <c r="C82" s="481"/>
      <c r="D82" s="480" t="s">
        <v>461</v>
      </c>
      <c r="E82" s="481"/>
      <c r="F82" s="480" t="s">
        <v>462</v>
      </c>
      <c r="G82" s="481"/>
      <c r="H82" s="375"/>
      <c r="I82" s="376"/>
    </row>
    <row r="83" spans="1:9" ht="81" customHeight="1" x14ac:dyDescent="0.25">
      <c r="A83" s="42" t="s">
        <v>198</v>
      </c>
      <c r="B83" s="373" t="s">
        <v>476</v>
      </c>
      <c r="C83" s="482"/>
      <c r="D83" s="373" t="s">
        <v>476</v>
      </c>
      <c r="E83" s="482"/>
      <c r="F83" s="483" t="s">
        <v>476</v>
      </c>
      <c r="G83" s="482"/>
      <c r="H83" s="375"/>
      <c r="I83" s="376"/>
    </row>
    <row r="84" spans="1:9" ht="30" customHeight="1" x14ac:dyDescent="0.25">
      <c r="A84" s="364" t="s">
        <v>161</v>
      </c>
      <c r="B84" s="87" t="s">
        <v>84</v>
      </c>
      <c r="C84" s="87" t="s">
        <v>86</v>
      </c>
      <c r="D84" s="87" t="s">
        <v>84</v>
      </c>
      <c r="E84" s="87" t="s">
        <v>86</v>
      </c>
      <c r="F84" s="87" t="s">
        <v>84</v>
      </c>
      <c r="G84" s="87" t="s">
        <v>86</v>
      </c>
      <c r="H84" s="87" t="s">
        <v>84</v>
      </c>
      <c r="I84" s="87" t="s">
        <v>86</v>
      </c>
    </row>
    <row r="85" spans="1:9" ht="30" customHeight="1" x14ac:dyDescent="0.25">
      <c r="A85" s="365"/>
      <c r="B85" s="229">
        <f>+B47/C36</f>
        <v>8.3333333333333329E-2</v>
      </c>
      <c r="C85" s="44"/>
      <c r="D85" s="236">
        <v>6.5799999999999997E-2</v>
      </c>
      <c r="E85" s="44"/>
      <c r="F85" s="236">
        <v>6.5799999999999997E-2</v>
      </c>
      <c r="G85" s="45"/>
      <c r="H85" s="49"/>
      <c r="I85" s="45"/>
    </row>
    <row r="86" spans="1:9" ht="80.25" customHeight="1" x14ac:dyDescent="0.25">
      <c r="A86" s="42" t="s">
        <v>197</v>
      </c>
      <c r="B86" s="484"/>
      <c r="C86" s="484"/>
      <c r="D86" s="377"/>
      <c r="E86" s="377"/>
      <c r="F86" s="377"/>
      <c r="G86" s="377"/>
      <c r="H86" s="377"/>
      <c r="I86" s="377"/>
    </row>
    <row r="87" spans="1:9" ht="80.25" customHeight="1" x14ac:dyDescent="0.25">
      <c r="A87" s="42" t="s">
        <v>198</v>
      </c>
      <c r="B87" s="485"/>
      <c r="C87" s="486"/>
      <c r="D87" s="368"/>
      <c r="E87" s="369"/>
      <c r="F87" s="368"/>
      <c r="G87" s="369"/>
      <c r="H87" s="368"/>
      <c r="I87" s="369"/>
    </row>
    <row r="88" spans="1:9" ht="29.25" customHeight="1" x14ac:dyDescent="0.25">
      <c r="A88" s="364" t="s">
        <v>162</v>
      </c>
      <c r="B88" s="87" t="s">
        <v>84</v>
      </c>
      <c r="C88" s="87" t="s">
        <v>86</v>
      </c>
      <c r="D88" s="87" t="s">
        <v>84</v>
      </c>
      <c r="E88" s="87" t="s">
        <v>86</v>
      </c>
      <c r="F88" s="87" t="s">
        <v>84</v>
      </c>
      <c r="G88" s="87" t="s">
        <v>86</v>
      </c>
      <c r="H88" s="87" t="s">
        <v>84</v>
      </c>
      <c r="I88" s="87" t="s">
        <v>86</v>
      </c>
    </row>
    <row r="89" spans="1:9" ht="29.25" customHeight="1" x14ac:dyDescent="0.25">
      <c r="A89" s="365"/>
      <c r="B89" s="229">
        <f>+B49/C36</f>
        <v>8.3333333333333329E-2</v>
      </c>
      <c r="C89" s="46"/>
      <c r="D89" s="236">
        <v>6.5799999999999997E-2</v>
      </c>
      <c r="E89" s="44"/>
      <c r="F89" s="236">
        <v>6.5799999999999997E-2</v>
      </c>
      <c r="G89" s="45"/>
      <c r="H89" s="49"/>
      <c r="I89" s="45"/>
    </row>
    <row r="90" spans="1:9" ht="80.25" customHeight="1" x14ac:dyDescent="0.25">
      <c r="A90" s="42" t="s">
        <v>197</v>
      </c>
      <c r="B90" s="487"/>
      <c r="C90" s="487"/>
      <c r="D90" s="370"/>
      <c r="E90" s="370"/>
      <c r="F90" s="370"/>
      <c r="G90" s="370"/>
      <c r="H90" s="370"/>
      <c r="I90" s="370"/>
    </row>
    <row r="91" spans="1:9" ht="80.25" customHeight="1" x14ac:dyDescent="0.25">
      <c r="A91" s="42" t="s">
        <v>198</v>
      </c>
      <c r="B91" s="485"/>
      <c r="C91" s="486"/>
      <c r="D91" s="368"/>
      <c r="E91" s="369"/>
      <c r="F91" s="368"/>
      <c r="G91" s="369"/>
      <c r="H91" s="368"/>
      <c r="I91" s="369"/>
    </row>
    <row r="92" spans="1:9" ht="24.95" customHeight="1" x14ac:dyDescent="0.25">
      <c r="A92" s="364" t="s">
        <v>163</v>
      </c>
      <c r="B92" s="87" t="s">
        <v>84</v>
      </c>
      <c r="C92" s="87" t="s">
        <v>86</v>
      </c>
      <c r="D92" s="87" t="s">
        <v>84</v>
      </c>
      <c r="E92" s="87" t="s">
        <v>86</v>
      </c>
      <c r="F92" s="87" t="s">
        <v>84</v>
      </c>
      <c r="G92" s="87" t="s">
        <v>86</v>
      </c>
      <c r="H92" s="87" t="s">
        <v>84</v>
      </c>
      <c r="I92" s="87" t="s">
        <v>86</v>
      </c>
    </row>
    <row r="93" spans="1:9" ht="24.95" customHeight="1" x14ac:dyDescent="0.25">
      <c r="A93" s="365"/>
      <c r="B93" s="229">
        <f>+B51/C36</f>
        <v>8.3333333333333329E-2</v>
      </c>
      <c r="C93" s="46"/>
      <c r="D93" s="236">
        <v>6.5799999999999997E-2</v>
      </c>
      <c r="E93" s="44"/>
      <c r="F93" s="236">
        <v>6.5799999999999997E-2</v>
      </c>
      <c r="G93" s="45"/>
      <c r="H93" s="49"/>
      <c r="I93" s="45"/>
    </row>
    <row r="94" spans="1:9" ht="80.25" customHeight="1" x14ac:dyDescent="0.25">
      <c r="A94" s="42" t="s">
        <v>197</v>
      </c>
      <c r="B94" s="487"/>
      <c r="C94" s="487"/>
      <c r="D94" s="370"/>
      <c r="E94" s="370"/>
      <c r="F94" s="370"/>
      <c r="G94" s="370"/>
      <c r="H94" s="370"/>
      <c r="I94" s="370"/>
    </row>
    <row r="95" spans="1:9" ht="80.25" customHeight="1" x14ac:dyDescent="0.25">
      <c r="A95" s="42" t="s">
        <v>198</v>
      </c>
      <c r="B95" s="485"/>
      <c r="C95" s="486"/>
      <c r="D95" s="368"/>
      <c r="E95" s="369"/>
      <c r="F95" s="368"/>
      <c r="G95" s="369"/>
      <c r="H95" s="368"/>
      <c r="I95" s="369"/>
    </row>
    <row r="96" spans="1:9" ht="24.95" customHeight="1" x14ac:dyDescent="0.25">
      <c r="A96" s="364" t="s">
        <v>164</v>
      </c>
      <c r="B96" s="87" t="s">
        <v>84</v>
      </c>
      <c r="C96" s="87" t="s">
        <v>86</v>
      </c>
      <c r="D96" s="87" t="s">
        <v>84</v>
      </c>
      <c r="E96" s="87" t="s">
        <v>86</v>
      </c>
      <c r="F96" s="87" t="s">
        <v>84</v>
      </c>
      <c r="G96" s="87" t="s">
        <v>86</v>
      </c>
      <c r="H96" s="87" t="s">
        <v>84</v>
      </c>
      <c r="I96" s="87" t="s">
        <v>86</v>
      </c>
    </row>
    <row r="97" spans="1:9" ht="24.95" customHeight="1" x14ac:dyDescent="0.25">
      <c r="A97" s="365"/>
      <c r="B97" s="229">
        <f>+B53/C36</f>
        <v>8.3333333333333329E-2</v>
      </c>
      <c r="C97" s="46"/>
      <c r="D97" s="236">
        <v>6.5799999999999997E-2</v>
      </c>
      <c r="E97" s="44"/>
      <c r="F97" s="236">
        <v>6.5799999999999997E-2</v>
      </c>
      <c r="G97" s="45"/>
      <c r="H97" s="49"/>
      <c r="I97" s="45"/>
    </row>
    <row r="98" spans="1:9" ht="80.25" customHeight="1" x14ac:dyDescent="0.25">
      <c r="A98" s="42" t="s">
        <v>197</v>
      </c>
      <c r="B98" s="487"/>
      <c r="C98" s="487"/>
      <c r="D98" s="370"/>
      <c r="E98" s="370"/>
      <c r="F98" s="370"/>
      <c r="G98" s="370"/>
      <c r="H98" s="370"/>
      <c r="I98" s="370"/>
    </row>
    <row r="99" spans="1:9" ht="80.25" customHeight="1" x14ac:dyDescent="0.25">
      <c r="A99" s="42" t="s">
        <v>198</v>
      </c>
      <c r="B99" s="485"/>
      <c r="C99" s="486"/>
      <c r="D99" s="368"/>
      <c r="E99" s="369"/>
      <c r="F99" s="368"/>
      <c r="G99" s="369"/>
      <c r="H99" s="368"/>
      <c r="I99" s="369"/>
    </row>
    <row r="100" spans="1:9" ht="24.95" customHeight="1" x14ac:dyDescent="0.25">
      <c r="A100" s="364" t="s">
        <v>166</v>
      </c>
      <c r="B100" s="87" t="s">
        <v>84</v>
      </c>
      <c r="C100" s="87" t="s">
        <v>86</v>
      </c>
      <c r="D100" s="87" t="s">
        <v>84</v>
      </c>
      <c r="E100" s="87" t="s">
        <v>86</v>
      </c>
      <c r="F100" s="87" t="s">
        <v>84</v>
      </c>
      <c r="G100" s="87" t="s">
        <v>86</v>
      </c>
      <c r="H100" s="87" t="s">
        <v>84</v>
      </c>
      <c r="I100" s="87" t="s">
        <v>86</v>
      </c>
    </row>
    <row r="101" spans="1:9" ht="24.95" customHeight="1" x14ac:dyDescent="0.25">
      <c r="A101" s="365"/>
      <c r="B101" s="229">
        <f>+B55/C36</f>
        <v>8.3333333333333329E-2</v>
      </c>
      <c r="C101" s="46"/>
      <c r="D101" s="236">
        <v>6.5799999999999997E-2</v>
      </c>
      <c r="E101" s="44"/>
      <c r="F101" s="236">
        <v>6.5799999999999997E-2</v>
      </c>
      <c r="G101" s="45"/>
      <c r="H101" s="49"/>
      <c r="I101" s="45"/>
    </row>
    <row r="102" spans="1:9" ht="80.25" customHeight="1" x14ac:dyDescent="0.25">
      <c r="A102" s="42" t="s">
        <v>197</v>
      </c>
      <c r="B102" s="487"/>
      <c r="C102" s="487"/>
      <c r="D102" s="370"/>
      <c r="E102" s="370"/>
      <c r="F102" s="370"/>
      <c r="G102" s="370"/>
      <c r="H102" s="370"/>
      <c r="I102" s="370"/>
    </row>
    <row r="103" spans="1:9" ht="80.25" customHeight="1" x14ac:dyDescent="0.25">
      <c r="A103" s="42" t="s">
        <v>198</v>
      </c>
      <c r="B103" s="485"/>
      <c r="C103" s="486"/>
      <c r="D103" s="368"/>
      <c r="E103" s="369"/>
      <c r="F103" s="368"/>
      <c r="G103" s="369"/>
      <c r="H103" s="368"/>
      <c r="I103" s="369"/>
    </row>
    <row r="104" spans="1:9" ht="24.95" customHeight="1" x14ac:dyDescent="0.25">
      <c r="A104" s="364" t="s">
        <v>167</v>
      </c>
      <c r="B104" s="87" t="s">
        <v>84</v>
      </c>
      <c r="C104" s="87" t="s">
        <v>86</v>
      </c>
      <c r="D104" s="87" t="s">
        <v>84</v>
      </c>
      <c r="E104" s="87" t="s">
        <v>86</v>
      </c>
      <c r="F104" s="87" t="s">
        <v>84</v>
      </c>
      <c r="G104" s="87" t="s">
        <v>86</v>
      </c>
      <c r="H104" s="87" t="s">
        <v>84</v>
      </c>
      <c r="I104" s="87" t="s">
        <v>86</v>
      </c>
    </row>
    <row r="105" spans="1:9" ht="24.95" customHeight="1" x14ac:dyDescent="0.25">
      <c r="A105" s="365"/>
      <c r="B105" s="229">
        <f>+B57/C36</f>
        <v>8.3333333333333329E-2</v>
      </c>
      <c r="C105" s="46"/>
      <c r="D105" s="236">
        <v>6.5799999999999997E-2</v>
      </c>
      <c r="E105" s="44"/>
      <c r="F105" s="236">
        <v>6.5799999999999997E-2</v>
      </c>
      <c r="G105" s="45"/>
      <c r="H105" s="49"/>
      <c r="I105" s="45"/>
    </row>
    <row r="106" spans="1:9" ht="80.25" customHeight="1" x14ac:dyDescent="0.25">
      <c r="A106" s="42" t="s">
        <v>197</v>
      </c>
      <c r="B106" s="487"/>
      <c r="C106" s="487"/>
      <c r="D106" s="370"/>
      <c r="E106" s="370"/>
      <c r="F106" s="370"/>
      <c r="G106" s="370"/>
      <c r="H106" s="370"/>
      <c r="I106" s="370"/>
    </row>
    <row r="107" spans="1:9" ht="80.25" customHeight="1" x14ac:dyDescent="0.25">
      <c r="A107" s="42" t="s">
        <v>198</v>
      </c>
      <c r="B107" s="485"/>
      <c r="C107" s="486"/>
      <c r="D107" s="368"/>
      <c r="E107" s="369"/>
      <c r="F107" s="368"/>
      <c r="G107" s="369"/>
      <c r="H107" s="368"/>
      <c r="I107" s="369"/>
    </row>
    <row r="108" spans="1:9" ht="24.95" customHeight="1" x14ac:dyDescent="0.25">
      <c r="A108" s="364" t="s">
        <v>168</v>
      </c>
      <c r="B108" s="87" t="s">
        <v>84</v>
      </c>
      <c r="C108" s="87" t="s">
        <v>86</v>
      </c>
      <c r="D108" s="87" t="s">
        <v>84</v>
      </c>
      <c r="E108" s="87" t="s">
        <v>86</v>
      </c>
      <c r="F108" s="87" t="s">
        <v>84</v>
      </c>
      <c r="G108" s="87" t="s">
        <v>86</v>
      </c>
      <c r="H108" s="87" t="s">
        <v>84</v>
      </c>
      <c r="I108" s="87" t="s">
        <v>86</v>
      </c>
    </row>
    <row r="109" spans="1:9" ht="24.95" customHeight="1" x14ac:dyDescent="0.25">
      <c r="A109" s="365"/>
      <c r="B109" s="229">
        <f>+B59/C36</f>
        <v>8.3333333333333329E-2</v>
      </c>
      <c r="C109" s="46"/>
      <c r="D109" s="236">
        <v>6.5799999999999997E-2</v>
      </c>
      <c r="E109" s="44"/>
      <c r="F109" s="236">
        <v>6.5799999999999997E-2</v>
      </c>
      <c r="G109" s="45"/>
      <c r="H109" s="49"/>
      <c r="I109" s="45"/>
    </row>
    <row r="110" spans="1:9" ht="80.25" customHeight="1" x14ac:dyDescent="0.25">
      <c r="A110" s="42" t="s">
        <v>197</v>
      </c>
      <c r="B110" s="487"/>
      <c r="C110" s="487"/>
      <c r="D110" s="370"/>
      <c r="E110" s="370"/>
      <c r="F110" s="370"/>
      <c r="G110" s="370"/>
      <c r="H110" s="370"/>
      <c r="I110" s="370"/>
    </row>
    <row r="111" spans="1:9" ht="80.25" customHeight="1" x14ac:dyDescent="0.25">
      <c r="A111" s="42" t="s">
        <v>198</v>
      </c>
      <c r="B111" s="485"/>
      <c r="C111" s="486"/>
      <c r="D111" s="368"/>
      <c r="E111" s="369"/>
      <c r="F111" s="368"/>
      <c r="G111" s="369"/>
      <c r="H111" s="368"/>
      <c r="I111" s="369"/>
    </row>
    <row r="112" spans="1:9" ht="24.95" customHeight="1" x14ac:dyDescent="0.25">
      <c r="A112" s="364" t="s">
        <v>169</v>
      </c>
      <c r="B112" s="87" t="s">
        <v>84</v>
      </c>
      <c r="C112" s="87" t="s">
        <v>86</v>
      </c>
      <c r="D112" s="87" t="s">
        <v>84</v>
      </c>
      <c r="E112" s="87" t="s">
        <v>86</v>
      </c>
      <c r="F112" s="87" t="s">
        <v>84</v>
      </c>
      <c r="G112" s="87" t="s">
        <v>86</v>
      </c>
      <c r="H112" s="87" t="s">
        <v>84</v>
      </c>
      <c r="I112" s="87" t="s">
        <v>86</v>
      </c>
    </row>
    <row r="113" spans="1:9" ht="24.95" customHeight="1" x14ac:dyDescent="0.25">
      <c r="A113" s="365"/>
      <c r="B113" s="229">
        <f>+B61/C36</f>
        <v>8.3333333333333329E-2</v>
      </c>
      <c r="C113" s="155"/>
      <c r="D113" s="236">
        <v>6.5799999999999997E-2</v>
      </c>
      <c r="E113" s="155"/>
      <c r="F113" s="236">
        <v>6.5799999999999997E-2</v>
      </c>
      <c r="G113" s="156"/>
      <c r="H113" s="155"/>
      <c r="I113" s="156"/>
    </row>
    <row r="114" spans="1:9" ht="80.25" customHeight="1" x14ac:dyDescent="0.25">
      <c r="A114" s="42" t="s">
        <v>197</v>
      </c>
      <c r="B114" s="488"/>
      <c r="C114" s="488"/>
      <c r="D114" s="466"/>
      <c r="E114" s="466"/>
      <c r="F114" s="466"/>
      <c r="G114" s="466"/>
      <c r="H114" s="466"/>
      <c r="I114" s="466"/>
    </row>
    <row r="115" spans="1:9" ht="80.25" customHeight="1" x14ac:dyDescent="0.25">
      <c r="A115" s="42" t="s">
        <v>198</v>
      </c>
      <c r="B115" s="485"/>
      <c r="C115" s="486"/>
      <c r="D115" s="368"/>
      <c r="E115" s="369"/>
      <c r="F115" s="368"/>
      <c r="G115" s="369"/>
      <c r="H115" s="368"/>
      <c r="I115" s="369"/>
    </row>
    <row r="116" spans="1:9" ht="16.5" x14ac:dyDescent="0.25">
      <c r="A116" s="43" t="s">
        <v>199</v>
      </c>
      <c r="B116" s="47">
        <f t="shared" ref="B116:I116" si="1">(B69+B73+B77+B81+B85+B89+B93+B97+B101+B105+B109+B113)</f>
        <v>1</v>
      </c>
      <c r="C116" s="47">
        <f t="shared" si="1"/>
        <v>0.33333333333333331</v>
      </c>
      <c r="D116" s="47">
        <f t="shared" si="1"/>
        <v>1.0000999999999998</v>
      </c>
      <c r="E116" s="47">
        <f t="shared" si="1"/>
        <v>0.47370000000000001</v>
      </c>
      <c r="F116" s="47">
        <f t="shared" si="1"/>
        <v>1.0000999999999998</v>
      </c>
      <c r="G116" s="47">
        <f t="shared" si="1"/>
        <v>0.47370000000000001</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s>
  <pageMargins left="0.25" right="0.25" top="0.75" bottom="0.75" header="0.3" footer="0.3"/>
  <pageSetup scale="21" orientation="landscape" r:id="rId13"/>
  <drawing r:id="rId14"/>
  <legacyDrawing r:id="rId1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pageSetUpPr fitToPage="1"/>
  </sheetPr>
  <dimension ref="A1:O126"/>
  <sheetViews>
    <sheetView showGridLines="0" topLeftCell="A78" zoomScale="85" zoomScaleNormal="85" workbookViewId="0">
      <selection activeCell="D82" sqref="D82:E82"/>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414"/>
      <c r="B1" s="394" t="s">
        <v>150</v>
      </c>
      <c r="C1" s="395"/>
      <c r="D1" s="395"/>
      <c r="E1" s="395"/>
      <c r="F1" s="395"/>
      <c r="G1" s="395"/>
      <c r="H1" s="395"/>
      <c r="I1" s="395"/>
      <c r="J1" s="395"/>
      <c r="K1" s="395"/>
      <c r="L1" s="396"/>
      <c r="M1" s="391" t="s">
        <v>272</v>
      </c>
      <c r="N1" s="392"/>
      <c r="O1" s="393"/>
    </row>
    <row r="2" spans="1:15" s="77" customFormat="1" ht="18" customHeight="1" thickBot="1" x14ac:dyDescent="0.3">
      <c r="A2" s="415"/>
      <c r="B2" s="397" t="s">
        <v>151</v>
      </c>
      <c r="C2" s="398"/>
      <c r="D2" s="398"/>
      <c r="E2" s="398"/>
      <c r="F2" s="398"/>
      <c r="G2" s="398"/>
      <c r="H2" s="398"/>
      <c r="I2" s="398"/>
      <c r="J2" s="398"/>
      <c r="K2" s="398"/>
      <c r="L2" s="399"/>
      <c r="M2" s="391" t="s">
        <v>273</v>
      </c>
      <c r="N2" s="392"/>
      <c r="O2" s="393"/>
    </row>
    <row r="3" spans="1:15" s="77" customFormat="1" ht="19.899999999999999" customHeight="1" thickBot="1" x14ac:dyDescent="0.3">
      <c r="A3" s="415"/>
      <c r="B3" s="397" t="s">
        <v>0</v>
      </c>
      <c r="C3" s="398"/>
      <c r="D3" s="398"/>
      <c r="E3" s="398"/>
      <c r="F3" s="398"/>
      <c r="G3" s="398"/>
      <c r="H3" s="398"/>
      <c r="I3" s="398"/>
      <c r="J3" s="398"/>
      <c r="K3" s="398"/>
      <c r="L3" s="399"/>
      <c r="M3" s="391" t="s">
        <v>274</v>
      </c>
      <c r="N3" s="392"/>
      <c r="O3" s="393"/>
    </row>
    <row r="4" spans="1:15" s="77" customFormat="1" ht="21.75" customHeight="1" thickBot="1" x14ac:dyDescent="0.3">
      <c r="A4" s="416"/>
      <c r="B4" s="400" t="s">
        <v>152</v>
      </c>
      <c r="C4" s="401"/>
      <c r="D4" s="401"/>
      <c r="E4" s="401"/>
      <c r="F4" s="401"/>
      <c r="G4" s="401"/>
      <c r="H4" s="401"/>
      <c r="I4" s="401"/>
      <c r="J4" s="401"/>
      <c r="K4" s="401"/>
      <c r="L4" s="402"/>
      <c r="M4" s="391" t="s">
        <v>275</v>
      </c>
      <c r="N4" s="392"/>
      <c r="O4" s="393"/>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425" t="s">
        <v>281</v>
      </c>
      <c r="C6" s="426"/>
      <c r="D6" s="426"/>
      <c r="E6" s="426"/>
      <c r="F6" s="426"/>
      <c r="G6" s="426"/>
      <c r="H6" s="426"/>
      <c r="I6" s="426"/>
      <c r="J6" s="426"/>
      <c r="K6" s="427"/>
      <c r="L6" s="144" t="s">
        <v>155</v>
      </c>
      <c r="M6" s="428">
        <v>2024110010300</v>
      </c>
      <c r="N6" s="429"/>
      <c r="O6" s="430"/>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18" t="s">
        <v>6</v>
      </c>
      <c r="B8" s="144" t="s">
        <v>156</v>
      </c>
      <c r="C8" s="113"/>
      <c r="D8" s="144" t="s">
        <v>157</v>
      </c>
      <c r="E8" s="113"/>
      <c r="F8" s="144" t="s">
        <v>158</v>
      </c>
      <c r="G8" s="113"/>
      <c r="H8" s="144" t="s">
        <v>159</v>
      </c>
      <c r="I8" s="115" t="s">
        <v>282</v>
      </c>
      <c r="J8" s="381" t="s">
        <v>8</v>
      </c>
      <c r="K8" s="417"/>
      <c r="L8" s="143" t="s">
        <v>160</v>
      </c>
      <c r="M8" s="378"/>
      <c r="N8" s="378"/>
      <c r="O8" s="378"/>
    </row>
    <row r="9" spans="1:15" s="77" customFormat="1" ht="21.75" customHeight="1" thickBot="1" x14ac:dyDescent="0.3">
      <c r="A9" s="418"/>
      <c r="B9" s="145" t="s">
        <v>161</v>
      </c>
      <c r="C9" s="116"/>
      <c r="D9" s="144" t="s">
        <v>162</v>
      </c>
      <c r="E9" s="117"/>
      <c r="F9" s="144" t="s">
        <v>163</v>
      </c>
      <c r="G9" s="117"/>
      <c r="H9" s="144" t="s">
        <v>164</v>
      </c>
      <c r="I9" s="115"/>
      <c r="J9" s="381"/>
      <c r="K9" s="417"/>
      <c r="L9" s="143" t="s">
        <v>165</v>
      </c>
      <c r="M9" s="378"/>
      <c r="N9" s="378"/>
      <c r="O9" s="378"/>
    </row>
    <row r="10" spans="1:15" s="77" customFormat="1" ht="21.75" customHeight="1" thickBot="1" x14ac:dyDescent="0.3">
      <c r="A10" s="418"/>
      <c r="B10" s="144" t="s">
        <v>166</v>
      </c>
      <c r="C10" s="113"/>
      <c r="D10" s="144" t="s">
        <v>167</v>
      </c>
      <c r="E10" s="117"/>
      <c r="F10" s="144" t="s">
        <v>168</v>
      </c>
      <c r="G10" s="117"/>
      <c r="H10" s="144" t="s">
        <v>169</v>
      </c>
      <c r="I10" s="115"/>
      <c r="J10" s="381"/>
      <c r="K10" s="417"/>
      <c r="L10" s="143" t="s">
        <v>170</v>
      </c>
      <c r="M10" s="378" t="s">
        <v>282</v>
      </c>
      <c r="N10" s="378"/>
      <c r="O10" s="378"/>
    </row>
    <row r="11" spans="1:15" ht="15" customHeight="1" thickBot="1" x14ac:dyDescent="0.3">
      <c r="A11" s="6"/>
      <c r="B11" s="7"/>
      <c r="C11" s="7"/>
      <c r="D11" s="9"/>
      <c r="E11" s="8"/>
      <c r="F11" s="8"/>
      <c r="G11" s="187"/>
      <c r="H11" s="187"/>
      <c r="I11" s="10"/>
      <c r="J11" s="10"/>
      <c r="K11" s="7"/>
      <c r="L11" s="7"/>
      <c r="M11" s="7"/>
      <c r="N11" s="7"/>
      <c r="O11" s="7"/>
    </row>
    <row r="12" spans="1:15" ht="15" customHeight="1" x14ac:dyDescent="0.25">
      <c r="A12" s="422" t="s">
        <v>171</v>
      </c>
      <c r="B12" s="476" t="s">
        <v>392</v>
      </c>
      <c r="C12" s="404"/>
      <c r="D12" s="404"/>
      <c r="E12" s="404"/>
      <c r="F12" s="404"/>
      <c r="G12" s="404"/>
      <c r="H12" s="404"/>
      <c r="I12" s="404"/>
      <c r="J12" s="404"/>
      <c r="K12" s="404"/>
      <c r="L12" s="404"/>
      <c r="M12" s="404"/>
      <c r="N12" s="404"/>
      <c r="O12" s="405"/>
    </row>
    <row r="13" spans="1:15" ht="15" customHeight="1" x14ac:dyDescent="0.25">
      <c r="A13" s="423"/>
      <c r="B13" s="406"/>
      <c r="C13" s="407"/>
      <c r="D13" s="407"/>
      <c r="E13" s="407"/>
      <c r="F13" s="407"/>
      <c r="G13" s="407"/>
      <c r="H13" s="407"/>
      <c r="I13" s="407"/>
      <c r="J13" s="407"/>
      <c r="K13" s="407"/>
      <c r="L13" s="407"/>
      <c r="M13" s="407"/>
      <c r="N13" s="407"/>
      <c r="O13" s="408"/>
    </row>
    <row r="14" spans="1:15" ht="15" customHeight="1" thickBot="1" x14ac:dyDescent="0.3">
      <c r="A14" s="424"/>
      <c r="B14" s="409"/>
      <c r="C14" s="410"/>
      <c r="D14" s="410"/>
      <c r="E14" s="410"/>
      <c r="F14" s="410"/>
      <c r="G14" s="410"/>
      <c r="H14" s="410"/>
      <c r="I14" s="410"/>
      <c r="J14" s="410"/>
      <c r="K14" s="410"/>
      <c r="L14" s="410"/>
      <c r="M14" s="410"/>
      <c r="N14" s="410"/>
      <c r="O14" s="411"/>
    </row>
    <row r="15" spans="1:15" ht="9" customHeight="1" thickBot="1" x14ac:dyDescent="0.3">
      <c r="A15" s="14"/>
      <c r="B15" s="76"/>
      <c r="C15" s="15"/>
      <c r="D15" s="15"/>
      <c r="E15" s="15"/>
      <c r="F15" s="15"/>
      <c r="G15" s="16"/>
      <c r="H15" s="16"/>
      <c r="I15" s="16"/>
      <c r="J15" s="16"/>
      <c r="K15" s="16"/>
      <c r="L15" s="17"/>
      <c r="M15" s="17"/>
      <c r="N15" s="17"/>
      <c r="O15" s="17"/>
    </row>
    <row r="16" spans="1:15" s="18" customFormat="1" ht="37.5" customHeight="1" thickBot="1" x14ac:dyDescent="0.3">
      <c r="A16" s="51" t="s">
        <v>13</v>
      </c>
      <c r="B16" s="477" t="s">
        <v>366</v>
      </c>
      <c r="C16" s="477"/>
      <c r="D16" s="477"/>
      <c r="E16" s="477"/>
      <c r="F16" s="477"/>
      <c r="G16" s="418" t="s">
        <v>15</v>
      </c>
      <c r="H16" s="418"/>
      <c r="I16" s="478" t="s">
        <v>393</v>
      </c>
      <c r="J16" s="478"/>
      <c r="K16" s="478"/>
      <c r="L16" s="478"/>
      <c r="M16" s="478"/>
      <c r="N16" s="478"/>
      <c r="O16" s="47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1" t="s">
        <v>17</v>
      </c>
      <c r="B18" s="420" t="s">
        <v>287</v>
      </c>
      <c r="C18" s="420"/>
      <c r="D18" s="420"/>
      <c r="E18" s="420"/>
      <c r="F18" s="51" t="s">
        <v>19</v>
      </c>
      <c r="G18" s="419" t="s">
        <v>288</v>
      </c>
      <c r="H18" s="419"/>
      <c r="I18" s="419"/>
      <c r="J18" s="51" t="s">
        <v>21</v>
      </c>
      <c r="K18" s="412" t="s">
        <v>341</v>
      </c>
      <c r="L18" s="412"/>
      <c r="M18" s="412"/>
      <c r="N18" s="412"/>
      <c r="O18" s="412"/>
    </row>
    <row r="19" spans="1:15" ht="9" customHeight="1" x14ac:dyDescent="0.25">
      <c r="A19" s="5"/>
      <c r="B19" s="2"/>
      <c r="C19" s="421"/>
      <c r="D19" s="421"/>
      <c r="E19" s="421"/>
      <c r="F19" s="421"/>
      <c r="G19" s="421"/>
      <c r="H19" s="421"/>
      <c r="I19" s="421"/>
      <c r="J19" s="421"/>
      <c r="K19" s="421"/>
      <c r="L19" s="421"/>
      <c r="M19" s="421"/>
      <c r="N19" s="421"/>
      <c r="O19" s="421"/>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1">
        <v>199800000</v>
      </c>
      <c r="C24" s="221">
        <v>349771700</v>
      </c>
      <c r="D24" s="244">
        <v>194477000</v>
      </c>
      <c r="E24" s="181"/>
      <c r="F24" s="181"/>
      <c r="G24" s="181"/>
      <c r="H24" s="181"/>
      <c r="I24" s="181"/>
      <c r="J24" s="181"/>
      <c r="K24" s="181"/>
      <c r="L24" s="181"/>
      <c r="M24" s="181"/>
      <c r="N24" s="190">
        <f>SUM(B24:M24)</f>
        <v>744048700</v>
      </c>
      <c r="O24" s="182">
        <v>1</v>
      </c>
    </row>
    <row r="25" spans="1:15" ht="32.1" customHeight="1" x14ac:dyDescent="0.25">
      <c r="A25" s="21" t="s">
        <v>26</v>
      </c>
      <c r="B25" s="221">
        <v>199799500</v>
      </c>
      <c r="C25" s="221">
        <v>288765104</v>
      </c>
      <c r="D25" s="244">
        <v>251088912</v>
      </c>
      <c r="E25" s="181">
        <v>-1231089</v>
      </c>
      <c r="F25" s="181"/>
      <c r="G25" s="181"/>
      <c r="H25" s="181"/>
      <c r="I25" s="181"/>
      <c r="J25" s="181"/>
      <c r="K25" s="181"/>
      <c r="L25" s="181"/>
      <c r="M25" s="181"/>
      <c r="N25" s="190">
        <f t="shared" ref="N25:N29" si="0">SUM(B25:M25)</f>
        <v>738422427</v>
      </c>
      <c r="O25" s="183">
        <f>N25/N24</f>
        <v>0.99243830007363765</v>
      </c>
    </row>
    <row r="26" spans="1:15" ht="32.1" customHeight="1" x14ac:dyDescent="0.25">
      <c r="A26" s="21" t="s">
        <v>28</v>
      </c>
      <c r="B26" s="221"/>
      <c r="C26" s="221">
        <v>1932970</v>
      </c>
      <c r="D26" s="244">
        <v>30329412</v>
      </c>
      <c r="E26" s="184">
        <v>65585411</v>
      </c>
      <c r="F26" s="184"/>
      <c r="G26" s="184"/>
      <c r="H26" s="184"/>
      <c r="I26" s="184"/>
      <c r="J26" s="184"/>
      <c r="K26" s="184"/>
      <c r="L26" s="184"/>
      <c r="M26" s="184"/>
      <c r="N26" s="190">
        <f t="shared" si="0"/>
        <v>97847793</v>
      </c>
      <c r="O26" s="183">
        <f>N26/N24</f>
        <v>0.13150724273827774</v>
      </c>
    </row>
    <row r="27" spans="1:15" ht="32.1" customHeight="1" x14ac:dyDescent="0.25">
      <c r="A27" s="21" t="s">
        <v>175</v>
      </c>
      <c r="B27" s="221"/>
      <c r="C27" s="221">
        <v>5432000</v>
      </c>
      <c r="D27" s="244"/>
      <c r="E27" s="181"/>
      <c r="F27" s="181"/>
      <c r="G27" s="181"/>
      <c r="H27" s="181"/>
      <c r="I27" s="181"/>
      <c r="J27" s="181"/>
      <c r="K27" s="181"/>
      <c r="L27" s="181"/>
      <c r="M27" s="181"/>
      <c r="N27" s="190">
        <f t="shared" si="0"/>
        <v>5432000</v>
      </c>
      <c r="O27" s="183">
        <v>1</v>
      </c>
    </row>
    <row r="28" spans="1:15" ht="32.1" customHeight="1" x14ac:dyDescent="0.25">
      <c r="A28" s="21" t="s">
        <v>176</v>
      </c>
      <c r="B28" s="221">
        <v>0</v>
      </c>
      <c r="C28" s="221"/>
      <c r="D28" s="244"/>
      <c r="E28" s="184"/>
      <c r="F28" s="184"/>
      <c r="G28" s="184"/>
      <c r="H28" s="184"/>
      <c r="I28" s="184"/>
      <c r="J28" s="184"/>
      <c r="K28" s="184"/>
      <c r="L28" s="184"/>
      <c r="M28" s="184"/>
      <c r="N28" s="190">
        <f t="shared" si="0"/>
        <v>0</v>
      </c>
      <c r="O28" s="183">
        <f>N28/N27</f>
        <v>0</v>
      </c>
    </row>
    <row r="29" spans="1:15" ht="32.1" customHeight="1" thickBot="1" x14ac:dyDescent="0.3">
      <c r="A29" s="23" t="s">
        <v>34</v>
      </c>
      <c r="B29" s="222">
        <v>0</v>
      </c>
      <c r="C29" s="222">
        <v>5432000</v>
      </c>
      <c r="D29" s="245"/>
      <c r="E29" s="185"/>
      <c r="F29" s="185"/>
      <c r="G29" s="185"/>
      <c r="H29" s="185"/>
      <c r="I29" s="185"/>
      <c r="J29" s="185"/>
      <c r="K29" s="185"/>
      <c r="L29" s="185"/>
      <c r="M29" s="185"/>
      <c r="N29" s="191">
        <f t="shared" si="0"/>
        <v>5432000</v>
      </c>
      <c r="O29" s="186">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40" t="s">
        <v>177</v>
      </c>
      <c r="B33" s="441"/>
      <c r="C33" s="441"/>
      <c r="D33" s="441"/>
      <c r="E33" s="441"/>
      <c r="F33" s="441"/>
      <c r="G33" s="441"/>
      <c r="H33" s="441"/>
      <c r="I33" s="442"/>
      <c r="J33" s="29"/>
    </row>
    <row r="34" spans="1:13" ht="50.25" customHeight="1" thickBot="1" x14ac:dyDescent="0.3">
      <c r="A34" s="37" t="s">
        <v>178</v>
      </c>
      <c r="B34" s="443" t="str">
        <f>+B12</f>
        <v>Gestionar 5000 activaciones de rutas y servicios de la oferta distrital para la atención integral a mujeres</v>
      </c>
      <c r="C34" s="444"/>
      <c r="D34" s="444"/>
      <c r="E34" s="444"/>
      <c r="F34" s="444"/>
      <c r="G34" s="444"/>
      <c r="H34" s="444"/>
      <c r="I34" s="445"/>
      <c r="J34" s="27"/>
      <c r="M34" s="169"/>
    </row>
    <row r="35" spans="1:13" ht="18.75" customHeight="1" thickBot="1" x14ac:dyDescent="0.3">
      <c r="A35" s="453" t="s">
        <v>38</v>
      </c>
      <c r="B35" s="82">
        <v>2024</v>
      </c>
      <c r="C35" s="82">
        <v>2025</v>
      </c>
      <c r="D35" s="82">
        <v>2026</v>
      </c>
      <c r="E35" s="82">
        <v>2027</v>
      </c>
      <c r="F35" s="82" t="s">
        <v>179</v>
      </c>
      <c r="G35" s="455" t="s">
        <v>40</v>
      </c>
      <c r="H35" s="456" t="s">
        <v>289</v>
      </c>
      <c r="I35" s="457"/>
      <c r="J35" s="27"/>
      <c r="M35" s="169"/>
    </row>
    <row r="36" spans="1:13" ht="50.25" customHeight="1" thickBot="1" x14ac:dyDescent="0.3">
      <c r="A36" s="454"/>
      <c r="B36" s="223">
        <v>1437</v>
      </c>
      <c r="C36" s="223">
        <v>1500</v>
      </c>
      <c r="D36" s="246">
        <v>1500</v>
      </c>
      <c r="E36" s="223">
        <v>563</v>
      </c>
      <c r="F36" s="163">
        <f>B36+C36+D36+E36</f>
        <v>5000</v>
      </c>
      <c r="G36" s="455"/>
      <c r="H36" s="458"/>
      <c r="I36" s="459"/>
      <c r="J36" s="27"/>
      <c r="M36" s="170"/>
    </row>
    <row r="37" spans="1:13" ht="52.5" customHeight="1" thickBot="1" x14ac:dyDescent="0.3">
      <c r="A37" s="38" t="s">
        <v>42</v>
      </c>
      <c r="B37" s="446">
        <v>0.1</v>
      </c>
      <c r="C37" s="447"/>
      <c r="D37" s="450" t="s">
        <v>180</v>
      </c>
      <c r="E37" s="451"/>
      <c r="F37" s="451"/>
      <c r="G37" s="451"/>
      <c r="H37" s="451"/>
      <c r="I37" s="452"/>
    </row>
    <row r="38" spans="1:13" s="28" customFormat="1" ht="48" customHeight="1" thickBot="1" x14ac:dyDescent="0.3">
      <c r="A38" s="453" t="s">
        <v>181</v>
      </c>
      <c r="B38" s="38" t="s">
        <v>182</v>
      </c>
      <c r="C38" s="37" t="s">
        <v>86</v>
      </c>
      <c r="D38" s="438" t="s">
        <v>88</v>
      </c>
      <c r="E38" s="439"/>
      <c r="F38" s="438" t="s">
        <v>90</v>
      </c>
      <c r="G38" s="439"/>
      <c r="H38" s="39" t="s">
        <v>92</v>
      </c>
      <c r="I38" s="41" t="s">
        <v>93</v>
      </c>
      <c r="M38" s="171"/>
    </row>
    <row r="39" spans="1:13" ht="206.25" customHeight="1" thickBot="1" x14ac:dyDescent="0.3">
      <c r="A39" s="454"/>
      <c r="B39" s="239">
        <v>100</v>
      </c>
      <c r="C39" s="32">
        <v>38</v>
      </c>
      <c r="D39" s="468" t="s">
        <v>394</v>
      </c>
      <c r="E39" s="469"/>
      <c r="F39" s="468" t="s">
        <v>395</v>
      </c>
      <c r="G39" s="469"/>
      <c r="H39" s="234" t="s">
        <v>396</v>
      </c>
      <c r="I39" s="238" t="s">
        <v>397</v>
      </c>
      <c r="M39" s="169"/>
    </row>
    <row r="40" spans="1:13" s="28" customFormat="1" ht="54" customHeight="1" thickBot="1" x14ac:dyDescent="0.3">
      <c r="A40" s="453" t="s">
        <v>183</v>
      </c>
      <c r="B40" s="40" t="s">
        <v>182</v>
      </c>
      <c r="C40" s="39" t="s">
        <v>86</v>
      </c>
      <c r="D40" s="438" t="s">
        <v>88</v>
      </c>
      <c r="E40" s="439"/>
      <c r="F40" s="438" t="s">
        <v>90</v>
      </c>
      <c r="G40" s="439"/>
      <c r="H40" s="39" t="s">
        <v>92</v>
      </c>
      <c r="I40" s="41" t="s">
        <v>93</v>
      </c>
    </row>
    <row r="41" spans="1:13" ht="223.5" customHeight="1" thickBot="1" x14ac:dyDescent="0.3">
      <c r="A41" s="454"/>
      <c r="B41" s="239">
        <v>100</v>
      </c>
      <c r="C41" s="32">
        <v>166</v>
      </c>
      <c r="D41" s="468" t="s">
        <v>398</v>
      </c>
      <c r="E41" s="469"/>
      <c r="F41" s="468" t="s">
        <v>399</v>
      </c>
      <c r="G41" s="469"/>
      <c r="H41" s="237" t="s">
        <v>374</v>
      </c>
      <c r="I41" s="238" t="s">
        <v>397</v>
      </c>
    </row>
    <row r="42" spans="1:13" s="28" customFormat="1" ht="45" customHeight="1" thickBot="1" x14ac:dyDescent="0.3">
      <c r="A42" s="453" t="s">
        <v>184</v>
      </c>
      <c r="B42" s="40" t="s">
        <v>182</v>
      </c>
      <c r="C42" s="39" t="s">
        <v>86</v>
      </c>
      <c r="D42" s="438" t="s">
        <v>88</v>
      </c>
      <c r="E42" s="439"/>
      <c r="F42" s="438" t="s">
        <v>90</v>
      </c>
      <c r="G42" s="439"/>
      <c r="H42" s="39" t="s">
        <v>92</v>
      </c>
      <c r="I42" s="41" t="s">
        <v>93</v>
      </c>
    </row>
    <row r="43" spans="1:13" ht="205.5" customHeight="1" thickBot="1" x14ac:dyDescent="0.3">
      <c r="A43" s="454"/>
      <c r="B43" s="239">
        <v>130</v>
      </c>
      <c r="C43" s="32">
        <v>260</v>
      </c>
      <c r="D43" s="468" t="s">
        <v>465</v>
      </c>
      <c r="E43" s="469"/>
      <c r="F43" s="468" t="s">
        <v>466</v>
      </c>
      <c r="G43" s="469"/>
      <c r="H43" s="237" t="s">
        <v>400</v>
      </c>
      <c r="I43" s="238" t="s">
        <v>397</v>
      </c>
    </row>
    <row r="44" spans="1:13" s="28" customFormat="1" ht="44.25" customHeight="1" thickBot="1" x14ac:dyDescent="0.3">
      <c r="A44" s="453" t="s">
        <v>185</v>
      </c>
      <c r="B44" s="40" t="s">
        <v>182</v>
      </c>
      <c r="C44" s="40" t="s">
        <v>86</v>
      </c>
      <c r="D44" s="438" t="s">
        <v>88</v>
      </c>
      <c r="E44" s="439"/>
      <c r="F44" s="438" t="s">
        <v>90</v>
      </c>
      <c r="G44" s="439"/>
      <c r="H44" s="39" t="s">
        <v>92</v>
      </c>
      <c r="I44" s="39" t="s">
        <v>93</v>
      </c>
    </row>
    <row r="45" spans="1:13" ht="120.75" customHeight="1" thickBot="1" x14ac:dyDescent="0.3">
      <c r="A45" s="454"/>
      <c r="B45" s="239">
        <v>130</v>
      </c>
      <c r="C45" s="32">
        <v>350</v>
      </c>
      <c r="D45" s="468" t="s">
        <v>468</v>
      </c>
      <c r="E45" s="469"/>
      <c r="F45" s="468" t="s">
        <v>469</v>
      </c>
      <c r="G45" s="469"/>
      <c r="H45" s="237" t="s">
        <v>400</v>
      </c>
      <c r="I45" s="238" t="s">
        <v>397</v>
      </c>
    </row>
    <row r="46" spans="1:13" s="28" customFormat="1" ht="47.25" customHeight="1" thickBot="1" x14ac:dyDescent="0.3">
      <c r="A46" s="453" t="s">
        <v>186</v>
      </c>
      <c r="B46" s="40" t="s">
        <v>182</v>
      </c>
      <c r="C46" s="39" t="s">
        <v>86</v>
      </c>
      <c r="D46" s="438" t="s">
        <v>88</v>
      </c>
      <c r="E46" s="439"/>
      <c r="F46" s="438" t="s">
        <v>90</v>
      </c>
      <c r="G46" s="439"/>
      <c r="H46" s="39" t="s">
        <v>92</v>
      </c>
      <c r="I46" s="41" t="s">
        <v>93</v>
      </c>
    </row>
    <row r="47" spans="1:13" ht="120.75" customHeight="1" thickBot="1" x14ac:dyDescent="0.3">
      <c r="A47" s="454"/>
      <c r="B47" s="239">
        <v>130</v>
      </c>
      <c r="C47" s="32"/>
      <c r="D47" s="366"/>
      <c r="E47" s="367"/>
      <c r="F47" s="366"/>
      <c r="G47" s="367"/>
      <c r="H47" s="30"/>
      <c r="I47" s="31"/>
    </row>
    <row r="48" spans="1:13" s="28" customFormat="1" ht="52.5" customHeight="1" thickBot="1" x14ac:dyDescent="0.3">
      <c r="A48" s="453" t="s">
        <v>187</v>
      </c>
      <c r="B48" s="40" t="s">
        <v>182</v>
      </c>
      <c r="C48" s="39" t="s">
        <v>86</v>
      </c>
      <c r="D48" s="438" t="s">
        <v>88</v>
      </c>
      <c r="E48" s="439"/>
      <c r="F48" s="438" t="s">
        <v>90</v>
      </c>
      <c r="G48" s="439"/>
      <c r="H48" s="39" t="s">
        <v>92</v>
      </c>
      <c r="I48" s="41" t="s">
        <v>93</v>
      </c>
    </row>
    <row r="49" spans="1:9" ht="120.75" customHeight="1" thickBot="1" x14ac:dyDescent="0.3">
      <c r="A49" s="460"/>
      <c r="B49" s="240">
        <v>130</v>
      </c>
      <c r="C49" s="33"/>
      <c r="D49" s="366"/>
      <c r="E49" s="367"/>
      <c r="F49" s="366"/>
      <c r="G49" s="367"/>
      <c r="H49" s="30"/>
      <c r="I49" s="31"/>
    </row>
    <row r="50" spans="1:9" ht="35.1" customHeight="1" thickBot="1" x14ac:dyDescent="0.3">
      <c r="A50" s="453" t="s">
        <v>188</v>
      </c>
      <c r="B50" s="38" t="s">
        <v>182</v>
      </c>
      <c r="C50" s="37" t="s">
        <v>86</v>
      </c>
      <c r="D50" s="438" t="s">
        <v>88</v>
      </c>
      <c r="E50" s="439"/>
      <c r="F50" s="438" t="s">
        <v>90</v>
      </c>
      <c r="G50" s="439"/>
      <c r="H50" s="39" t="s">
        <v>92</v>
      </c>
      <c r="I50" s="41" t="s">
        <v>93</v>
      </c>
    </row>
    <row r="51" spans="1:9" ht="120.75" customHeight="1" thickBot="1" x14ac:dyDescent="0.3">
      <c r="A51" s="454"/>
      <c r="B51" s="240">
        <v>130</v>
      </c>
      <c r="C51" s="33"/>
      <c r="D51" s="366"/>
      <c r="E51" s="461"/>
      <c r="F51" s="366"/>
      <c r="G51" s="367"/>
      <c r="H51" s="30"/>
      <c r="I51" s="31"/>
    </row>
    <row r="52" spans="1:9" ht="35.1" customHeight="1" thickBot="1" x14ac:dyDescent="0.3">
      <c r="A52" s="453" t="s">
        <v>189</v>
      </c>
      <c r="B52" s="38" t="s">
        <v>182</v>
      </c>
      <c r="C52" s="37" t="s">
        <v>86</v>
      </c>
      <c r="D52" s="438" t="s">
        <v>88</v>
      </c>
      <c r="E52" s="439"/>
      <c r="F52" s="438" t="s">
        <v>90</v>
      </c>
      <c r="G52" s="439"/>
      <c r="H52" s="39" t="s">
        <v>92</v>
      </c>
      <c r="I52" s="41" t="s">
        <v>93</v>
      </c>
    </row>
    <row r="53" spans="1:9" ht="120.75" customHeight="1" thickBot="1" x14ac:dyDescent="0.3">
      <c r="A53" s="454"/>
      <c r="B53" s="240">
        <v>130</v>
      </c>
      <c r="C53" s="33"/>
      <c r="D53" s="366"/>
      <c r="E53" s="461"/>
      <c r="F53" s="366"/>
      <c r="G53" s="367"/>
      <c r="H53" s="48"/>
      <c r="I53" s="31"/>
    </row>
    <row r="54" spans="1:9" ht="35.1" customHeight="1" thickBot="1" x14ac:dyDescent="0.3">
      <c r="A54" s="453" t="s">
        <v>190</v>
      </c>
      <c r="B54" s="38" t="s">
        <v>182</v>
      </c>
      <c r="C54" s="37" t="s">
        <v>86</v>
      </c>
      <c r="D54" s="438" t="s">
        <v>88</v>
      </c>
      <c r="E54" s="439"/>
      <c r="F54" s="438" t="s">
        <v>90</v>
      </c>
      <c r="G54" s="439"/>
      <c r="H54" s="39" t="s">
        <v>92</v>
      </c>
      <c r="I54" s="41" t="s">
        <v>93</v>
      </c>
    </row>
    <row r="55" spans="1:9" ht="120.75" customHeight="1" thickBot="1" x14ac:dyDescent="0.3">
      <c r="A55" s="454"/>
      <c r="B55" s="240">
        <v>130</v>
      </c>
      <c r="C55" s="33"/>
      <c r="D55" s="366"/>
      <c r="E55" s="367"/>
      <c r="F55" s="366"/>
      <c r="G55" s="367"/>
      <c r="H55" s="30"/>
      <c r="I55" s="30"/>
    </row>
    <row r="56" spans="1:9" ht="35.1" customHeight="1" thickBot="1" x14ac:dyDescent="0.3">
      <c r="A56" s="453" t="s">
        <v>191</v>
      </c>
      <c r="B56" s="38" t="s">
        <v>182</v>
      </c>
      <c r="C56" s="37" t="s">
        <v>86</v>
      </c>
      <c r="D56" s="438" t="s">
        <v>88</v>
      </c>
      <c r="E56" s="439"/>
      <c r="F56" s="438" t="s">
        <v>90</v>
      </c>
      <c r="G56" s="439"/>
      <c r="H56" s="39" t="s">
        <v>92</v>
      </c>
      <c r="I56" s="41" t="s">
        <v>93</v>
      </c>
    </row>
    <row r="57" spans="1:9" ht="120.75" customHeight="1" thickBot="1" x14ac:dyDescent="0.3">
      <c r="A57" s="454"/>
      <c r="B57" s="240">
        <v>130</v>
      </c>
      <c r="C57" s="33"/>
      <c r="D57" s="366"/>
      <c r="E57" s="367"/>
      <c r="F57" s="366"/>
      <c r="G57" s="367"/>
      <c r="H57" s="30"/>
      <c r="I57" s="31"/>
    </row>
    <row r="58" spans="1:9" ht="35.1" customHeight="1" thickBot="1" x14ac:dyDescent="0.3">
      <c r="A58" s="453" t="s">
        <v>192</v>
      </c>
      <c r="B58" s="38" t="s">
        <v>182</v>
      </c>
      <c r="C58" s="37" t="s">
        <v>86</v>
      </c>
      <c r="D58" s="438" t="s">
        <v>88</v>
      </c>
      <c r="E58" s="439"/>
      <c r="F58" s="438" t="s">
        <v>90</v>
      </c>
      <c r="G58" s="439"/>
      <c r="H58" s="39" t="s">
        <v>92</v>
      </c>
      <c r="I58" s="41" t="s">
        <v>93</v>
      </c>
    </row>
    <row r="59" spans="1:9" ht="120.75" customHeight="1" thickBot="1" x14ac:dyDescent="0.3">
      <c r="A59" s="454"/>
      <c r="B59" s="240">
        <v>130</v>
      </c>
      <c r="C59" s="33"/>
      <c r="D59" s="366"/>
      <c r="E59" s="367"/>
      <c r="F59" s="461"/>
      <c r="G59" s="461"/>
      <c r="H59" s="30"/>
      <c r="I59" s="30"/>
    </row>
    <row r="60" spans="1:9" ht="35.1" customHeight="1" thickBot="1" x14ac:dyDescent="0.3">
      <c r="A60" s="453" t="s">
        <v>193</v>
      </c>
      <c r="B60" s="38" t="s">
        <v>182</v>
      </c>
      <c r="C60" s="37" t="s">
        <v>86</v>
      </c>
      <c r="D60" s="438" t="s">
        <v>88</v>
      </c>
      <c r="E60" s="439"/>
      <c r="F60" s="438" t="s">
        <v>90</v>
      </c>
      <c r="G60" s="439"/>
      <c r="H60" s="39" t="s">
        <v>92</v>
      </c>
      <c r="I60" s="41" t="s">
        <v>93</v>
      </c>
    </row>
    <row r="61" spans="1:9" ht="120.75" customHeight="1" thickBot="1" x14ac:dyDescent="0.3">
      <c r="A61" s="454"/>
      <c r="B61" s="240">
        <v>130</v>
      </c>
      <c r="C61" s="33"/>
      <c r="D61" s="366"/>
      <c r="E61" s="367"/>
      <c r="F61" s="366"/>
      <c r="G61" s="367"/>
      <c r="H61" s="30"/>
      <c r="I61" s="30"/>
    </row>
    <row r="62" spans="1:9" x14ac:dyDescent="0.25">
      <c r="B62" s="164">
        <f>+B47+B43+B41+B45+B49+B51+B53+B55+B57+B59+B61+B39</f>
        <v>1500</v>
      </c>
      <c r="C62" s="164">
        <f>+C47+C43+C41+C45+C49+C51+C53+C55+C57+C59+C61+C39</f>
        <v>814</v>
      </c>
      <c r="D62" s="1">
        <f>C62/B62</f>
        <v>0.54266666666666663</v>
      </c>
    </row>
    <row r="64" spans="1:9" s="27" customFormat="1" ht="30" customHeight="1" x14ac:dyDescent="0.25">
      <c r="A64" s="1"/>
      <c r="B64" s="1"/>
      <c r="C64" s="1"/>
      <c r="D64" s="1"/>
      <c r="E64" s="1"/>
      <c r="F64" s="1"/>
      <c r="G64" s="1"/>
      <c r="H64" s="1"/>
      <c r="I64" s="1"/>
    </row>
    <row r="65" spans="1:9" ht="34.5" customHeight="1" x14ac:dyDescent="0.25">
      <c r="A65" s="382" t="s">
        <v>56</v>
      </c>
      <c r="B65" s="382"/>
      <c r="C65" s="382"/>
      <c r="D65" s="382"/>
      <c r="E65" s="382"/>
      <c r="F65" s="382"/>
      <c r="G65" s="382"/>
      <c r="H65" s="382"/>
      <c r="I65" s="382"/>
    </row>
    <row r="66" spans="1:9" ht="67.5" customHeight="1" x14ac:dyDescent="0.25">
      <c r="A66" s="42" t="s">
        <v>57</v>
      </c>
      <c r="B66" s="383" t="s">
        <v>401</v>
      </c>
      <c r="C66" s="384"/>
      <c r="D66" s="383" t="s">
        <v>402</v>
      </c>
      <c r="E66" s="384"/>
      <c r="F66" s="383" t="s">
        <v>194</v>
      </c>
      <c r="G66" s="384"/>
      <c r="H66" s="358" t="s">
        <v>195</v>
      </c>
      <c r="I66" s="359"/>
    </row>
    <row r="67" spans="1:9" ht="45.75" customHeight="1" x14ac:dyDescent="0.25">
      <c r="A67" s="42" t="s">
        <v>196</v>
      </c>
      <c r="B67" s="489">
        <v>0.05</v>
      </c>
      <c r="C67" s="490"/>
      <c r="D67" s="489">
        <v>0.05</v>
      </c>
      <c r="E67" s="490"/>
      <c r="F67" s="362"/>
      <c r="G67" s="363"/>
      <c r="H67" s="362"/>
      <c r="I67" s="363"/>
    </row>
    <row r="68" spans="1:9" ht="30" customHeight="1" x14ac:dyDescent="0.25">
      <c r="A68" s="364" t="s">
        <v>156</v>
      </c>
      <c r="B68" s="87" t="s">
        <v>84</v>
      </c>
      <c r="C68" s="87" t="s">
        <v>86</v>
      </c>
      <c r="D68" s="87" t="s">
        <v>84</v>
      </c>
      <c r="E68" s="87" t="s">
        <v>86</v>
      </c>
      <c r="F68" s="87" t="s">
        <v>84</v>
      </c>
      <c r="G68" s="87" t="s">
        <v>86</v>
      </c>
      <c r="H68" s="87" t="s">
        <v>84</v>
      </c>
      <c r="I68" s="87" t="s">
        <v>86</v>
      </c>
    </row>
    <row r="69" spans="1:9" ht="37.5" customHeight="1" x14ac:dyDescent="0.25">
      <c r="A69" s="365"/>
      <c r="B69" s="229">
        <f>+B39/C36</f>
        <v>6.6666666666666666E-2</v>
      </c>
      <c r="C69" s="229">
        <f>C39/$C$36</f>
        <v>2.5333333333333333E-2</v>
      </c>
      <c r="D69" s="229">
        <v>6.6699999999999995E-2</v>
      </c>
      <c r="E69" s="229">
        <f>+D69</f>
        <v>6.6699999999999995E-2</v>
      </c>
      <c r="F69" s="44"/>
      <c r="G69" s="44"/>
      <c r="H69" s="49"/>
      <c r="I69" s="44"/>
    </row>
    <row r="70" spans="1:9" ht="123" customHeight="1" x14ac:dyDescent="0.25">
      <c r="A70" s="42" t="s">
        <v>197</v>
      </c>
      <c r="B70" s="472" t="s">
        <v>403</v>
      </c>
      <c r="C70" s="434"/>
      <c r="D70" s="472" t="s">
        <v>404</v>
      </c>
      <c r="E70" s="434"/>
      <c r="F70" s="387"/>
      <c r="G70" s="388"/>
      <c r="H70" s="389"/>
      <c r="I70" s="390"/>
    </row>
    <row r="71" spans="1:9" ht="122.25" customHeight="1" x14ac:dyDescent="0.25">
      <c r="A71" s="42" t="s">
        <v>198</v>
      </c>
      <c r="B71" s="433" t="s">
        <v>405</v>
      </c>
      <c r="C71" s="434"/>
      <c r="D71" s="433" t="s">
        <v>405</v>
      </c>
      <c r="E71" s="434"/>
      <c r="F71" s="435"/>
      <c r="G71" s="374"/>
      <c r="H71" s="375"/>
      <c r="I71" s="376"/>
    </row>
    <row r="72" spans="1:9" ht="30.75" customHeight="1" x14ac:dyDescent="0.25">
      <c r="A72" s="364" t="s">
        <v>157</v>
      </c>
      <c r="B72" s="87" t="s">
        <v>84</v>
      </c>
      <c r="C72" s="87" t="s">
        <v>86</v>
      </c>
      <c r="D72" s="87" t="s">
        <v>84</v>
      </c>
      <c r="E72" s="87" t="s">
        <v>86</v>
      </c>
      <c r="F72" s="87" t="s">
        <v>84</v>
      </c>
      <c r="G72" s="87" t="s">
        <v>86</v>
      </c>
      <c r="H72" s="87" t="s">
        <v>84</v>
      </c>
      <c r="I72" s="87" t="s">
        <v>86</v>
      </c>
    </row>
    <row r="73" spans="1:9" ht="30.75" customHeight="1" x14ac:dyDescent="0.25">
      <c r="A73" s="365"/>
      <c r="B73" s="229">
        <f>+B41/C36</f>
        <v>6.6666666666666666E-2</v>
      </c>
      <c r="C73" s="229">
        <f>C41/$C$36</f>
        <v>0.11066666666666666</v>
      </c>
      <c r="D73" s="229">
        <v>6.6699999999999995E-2</v>
      </c>
      <c r="E73" s="229">
        <f>+D73</f>
        <v>6.6699999999999995E-2</v>
      </c>
      <c r="F73" s="44"/>
      <c r="G73" s="45"/>
      <c r="H73" s="49"/>
      <c r="I73" s="45"/>
    </row>
    <row r="74" spans="1:9" ht="197.25" customHeight="1" x14ac:dyDescent="0.25">
      <c r="A74" s="42" t="s">
        <v>197</v>
      </c>
      <c r="B74" s="472" t="s">
        <v>406</v>
      </c>
      <c r="C74" s="434"/>
      <c r="D74" s="472" t="s">
        <v>407</v>
      </c>
      <c r="E74" s="434"/>
      <c r="F74" s="387"/>
      <c r="G74" s="388"/>
      <c r="H74" s="436"/>
      <c r="I74" s="437"/>
    </row>
    <row r="75" spans="1:9" ht="102.75" customHeight="1" x14ac:dyDescent="0.25">
      <c r="A75" s="42" t="s">
        <v>198</v>
      </c>
      <c r="B75" s="433" t="s">
        <v>405</v>
      </c>
      <c r="C75" s="434"/>
      <c r="D75" s="433" t="s">
        <v>405</v>
      </c>
      <c r="E75" s="434"/>
      <c r="F75" s="435"/>
      <c r="G75" s="374"/>
      <c r="H75" s="375"/>
      <c r="I75" s="376"/>
    </row>
    <row r="76" spans="1:9" ht="30.75" customHeight="1" x14ac:dyDescent="0.25">
      <c r="A76" s="364" t="s">
        <v>158</v>
      </c>
      <c r="B76" s="87" t="s">
        <v>84</v>
      </c>
      <c r="C76" s="87" t="s">
        <v>86</v>
      </c>
      <c r="D76" s="87" t="s">
        <v>84</v>
      </c>
      <c r="E76" s="87" t="s">
        <v>86</v>
      </c>
      <c r="F76" s="87" t="s">
        <v>84</v>
      </c>
      <c r="G76" s="87" t="s">
        <v>86</v>
      </c>
      <c r="H76" s="87" t="s">
        <v>84</v>
      </c>
      <c r="I76" s="87" t="s">
        <v>86</v>
      </c>
    </row>
    <row r="77" spans="1:9" ht="30.75" customHeight="1" x14ac:dyDescent="0.25">
      <c r="A77" s="365"/>
      <c r="B77" s="229">
        <f>+B43/C36</f>
        <v>8.666666666666667E-2</v>
      </c>
      <c r="C77" s="229">
        <f>C43/$C$36</f>
        <v>0.17333333333333334</v>
      </c>
      <c r="D77" s="229">
        <v>8.6699999999999999E-2</v>
      </c>
      <c r="E77" s="229">
        <f>+D77</f>
        <v>8.6699999999999999E-2</v>
      </c>
      <c r="F77" s="44"/>
      <c r="G77" s="45"/>
      <c r="H77" s="49"/>
      <c r="I77" s="45"/>
    </row>
    <row r="78" spans="1:9" ht="164.25" customHeight="1" x14ac:dyDescent="0.25">
      <c r="A78" s="42" t="s">
        <v>197</v>
      </c>
      <c r="B78" s="472" t="s">
        <v>408</v>
      </c>
      <c r="C78" s="434"/>
      <c r="D78" s="472" t="s">
        <v>409</v>
      </c>
      <c r="E78" s="434"/>
      <c r="F78" s="431"/>
      <c r="G78" s="432"/>
      <c r="H78" s="375"/>
      <c r="I78" s="376"/>
    </row>
    <row r="79" spans="1:9" ht="122.25" customHeight="1" x14ac:dyDescent="0.25">
      <c r="A79" s="42" t="s">
        <v>198</v>
      </c>
      <c r="B79" s="373" t="s">
        <v>410</v>
      </c>
      <c r="C79" s="374"/>
      <c r="D79" s="373" t="s">
        <v>410</v>
      </c>
      <c r="E79" s="374"/>
      <c r="F79" s="431"/>
      <c r="G79" s="432"/>
      <c r="H79" s="375"/>
      <c r="I79" s="376"/>
    </row>
    <row r="80" spans="1:9" ht="30.75" customHeight="1" x14ac:dyDescent="0.25">
      <c r="A80" s="364" t="s">
        <v>159</v>
      </c>
      <c r="B80" s="87" t="s">
        <v>84</v>
      </c>
      <c r="C80" s="87" t="s">
        <v>86</v>
      </c>
      <c r="D80" s="87" t="s">
        <v>84</v>
      </c>
      <c r="E80" s="87" t="s">
        <v>86</v>
      </c>
      <c r="F80" s="87" t="s">
        <v>84</v>
      </c>
      <c r="G80" s="87" t="s">
        <v>86</v>
      </c>
      <c r="H80" s="87" t="s">
        <v>84</v>
      </c>
      <c r="I80" s="87" t="s">
        <v>86</v>
      </c>
    </row>
    <row r="81" spans="1:9" ht="30.75" customHeight="1" x14ac:dyDescent="0.25">
      <c r="A81" s="365"/>
      <c r="B81" s="229">
        <f>+B47/C36</f>
        <v>8.666666666666667E-2</v>
      </c>
      <c r="C81" s="229">
        <f>C45/$C$36</f>
        <v>0.23333333333333334</v>
      </c>
      <c r="D81" s="229">
        <v>8.6699999999999999E-2</v>
      </c>
      <c r="E81" s="229">
        <f>D81</f>
        <v>8.6699999999999999E-2</v>
      </c>
      <c r="F81" s="44"/>
      <c r="G81" s="45"/>
      <c r="H81" s="49"/>
      <c r="I81" s="45"/>
    </row>
    <row r="82" spans="1:9" ht="103.5" customHeight="1" x14ac:dyDescent="0.25">
      <c r="A82" s="42" t="s">
        <v>197</v>
      </c>
      <c r="B82" s="472" t="s">
        <v>467</v>
      </c>
      <c r="C82" s="434"/>
      <c r="D82" s="696" t="s">
        <v>484</v>
      </c>
      <c r="E82" s="697"/>
      <c r="F82" s="389"/>
      <c r="G82" s="467"/>
      <c r="H82" s="375"/>
      <c r="I82" s="376"/>
    </row>
    <row r="83" spans="1:9" ht="81" customHeight="1" x14ac:dyDescent="0.25">
      <c r="A83" s="42" t="s">
        <v>198</v>
      </c>
      <c r="B83" s="373" t="s">
        <v>477</v>
      </c>
      <c r="C83" s="475"/>
      <c r="D83" s="373" t="s">
        <v>477</v>
      </c>
      <c r="E83" s="475"/>
      <c r="F83" s="375"/>
      <c r="G83" s="376"/>
      <c r="H83" s="375"/>
      <c r="I83" s="376"/>
    </row>
    <row r="84" spans="1:9" ht="30" customHeight="1" x14ac:dyDescent="0.25">
      <c r="A84" s="364" t="s">
        <v>161</v>
      </c>
      <c r="B84" s="87" t="s">
        <v>84</v>
      </c>
      <c r="C84" s="87" t="s">
        <v>86</v>
      </c>
      <c r="D84" s="87" t="s">
        <v>84</v>
      </c>
      <c r="E84" s="87" t="s">
        <v>86</v>
      </c>
      <c r="F84" s="87" t="s">
        <v>84</v>
      </c>
      <c r="G84" s="87" t="s">
        <v>86</v>
      </c>
      <c r="H84" s="87" t="s">
        <v>84</v>
      </c>
      <c r="I84" s="87" t="s">
        <v>86</v>
      </c>
    </row>
    <row r="85" spans="1:9" ht="30" customHeight="1" x14ac:dyDescent="0.25">
      <c r="A85" s="365"/>
      <c r="B85" s="229">
        <f>+B47/C36</f>
        <v>8.666666666666667E-2</v>
      </c>
      <c r="C85" s="229">
        <f>C47/$C$36</f>
        <v>0</v>
      </c>
      <c r="D85" s="229">
        <v>8.6699999999999999E-2</v>
      </c>
      <c r="E85" s="44"/>
      <c r="F85" s="44"/>
      <c r="G85" s="45"/>
      <c r="H85" s="49"/>
      <c r="I85" s="45"/>
    </row>
    <row r="86" spans="1:9" ht="80.25" customHeight="1" x14ac:dyDescent="0.25">
      <c r="A86" s="42" t="s">
        <v>197</v>
      </c>
      <c r="B86" s="377"/>
      <c r="C86" s="377"/>
      <c r="D86" s="377"/>
      <c r="E86" s="377"/>
      <c r="F86" s="368"/>
      <c r="G86" s="369"/>
      <c r="H86" s="377"/>
      <c r="I86" s="377"/>
    </row>
    <row r="87" spans="1:9" ht="80.25" customHeight="1" x14ac:dyDescent="0.25">
      <c r="A87" s="42" t="s">
        <v>198</v>
      </c>
      <c r="B87" s="368"/>
      <c r="C87" s="369"/>
      <c r="D87" s="368"/>
      <c r="E87" s="369"/>
      <c r="F87" s="368"/>
      <c r="G87" s="369"/>
      <c r="H87" s="368"/>
      <c r="I87" s="369"/>
    </row>
    <row r="88" spans="1:9" ht="29.25" customHeight="1" x14ac:dyDescent="0.25">
      <c r="A88" s="364" t="s">
        <v>162</v>
      </c>
      <c r="B88" s="87" t="s">
        <v>84</v>
      </c>
      <c r="C88" s="87" t="s">
        <v>86</v>
      </c>
      <c r="D88" s="87" t="s">
        <v>84</v>
      </c>
      <c r="E88" s="87" t="s">
        <v>86</v>
      </c>
      <c r="F88" s="87" t="s">
        <v>84</v>
      </c>
      <c r="G88" s="87" t="s">
        <v>86</v>
      </c>
      <c r="H88" s="87" t="s">
        <v>84</v>
      </c>
      <c r="I88" s="87" t="s">
        <v>86</v>
      </c>
    </row>
    <row r="89" spans="1:9" ht="29.25" customHeight="1" x14ac:dyDescent="0.25">
      <c r="A89" s="365"/>
      <c r="B89" s="229">
        <f>+B49/C36</f>
        <v>8.666666666666667E-2</v>
      </c>
      <c r="C89" s="46"/>
      <c r="D89" s="229">
        <v>8.6699999999999999E-2</v>
      </c>
      <c r="E89" s="44"/>
      <c r="F89" s="44"/>
      <c r="G89" s="45"/>
      <c r="H89" s="49"/>
      <c r="I89" s="45"/>
    </row>
    <row r="90" spans="1:9" ht="80.25" customHeight="1" x14ac:dyDescent="0.25">
      <c r="A90" s="42" t="s">
        <v>197</v>
      </c>
      <c r="B90" s="370"/>
      <c r="C90" s="370"/>
      <c r="D90" s="370"/>
      <c r="E90" s="370"/>
      <c r="F90" s="371"/>
      <c r="G90" s="372"/>
      <c r="H90" s="370"/>
      <c r="I90" s="370"/>
    </row>
    <row r="91" spans="1:9" ht="80.25" customHeight="1" x14ac:dyDescent="0.25">
      <c r="A91" s="42" t="s">
        <v>198</v>
      </c>
      <c r="B91" s="368"/>
      <c r="C91" s="369"/>
      <c r="D91" s="368"/>
      <c r="E91" s="369"/>
      <c r="F91" s="368"/>
      <c r="G91" s="369"/>
      <c r="H91" s="368"/>
      <c r="I91" s="369"/>
    </row>
    <row r="92" spans="1:9" ht="24.95" customHeight="1" x14ac:dyDescent="0.25">
      <c r="A92" s="364" t="s">
        <v>163</v>
      </c>
      <c r="B92" s="87" t="s">
        <v>84</v>
      </c>
      <c r="C92" s="87" t="s">
        <v>86</v>
      </c>
      <c r="D92" s="87" t="s">
        <v>84</v>
      </c>
      <c r="E92" s="87" t="s">
        <v>86</v>
      </c>
      <c r="F92" s="87" t="s">
        <v>84</v>
      </c>
      <c r="G92" s="87" t="s">
        <v>86</v>
      </c>
      <c r="H92" s="87" t="s">
        <v>84</v>
      </c>
      <c r="I92" s="87" t="s">
        <v>86</v>
      </c>
    </row>
    <row r="93" spans="1:9" ht="24.95" customHeight="1" x14ac:dyDescent="0.25">
      <c r="A93" s="365"/>
      <c r="B93" s="229">
        <f>+B51/C36</f>
        <v>8.666666666666667E-2</v>
      </c>
      <c r="C93" s="46"/>
      <c r="D93" s="229">
        <v>8.6699999999999999E-2</v>
      </c>
      <c r="E93" s="44"/>
      <c r="F93" s="44"/>
      <c r="G93" s="45"/>
      <c r="H93" s="49"/>
      <c r="I93" s="45"/>
    </row>
    <row r="94" spans="1:9" ht="80.25" customHeight="1" x14ac:dyDescent="0.25">
      <c r="A94" s="42" t="s">
        <v>197</v>
      </c>
      <c r="B94" s="370"/>
      <c r="C94" s="370"/>
      <c r="D94" s="370"/>
      <c r="E94" s="370"/>
      <c r="F94" s="371"/>
      <c r="G94" s="372"/>
      <c r="H94" s="370"/>
      <c r="I94" s="370"/>
    </row>
    <row r="95" spans="1:9" ht="80.25" customHeight="1" x14ac:dyDescent="0.25">
      <c r="A95" s="42" t="s">
        <v>198</v>
      </c>
      <c r="B95" s="368"/>
      <c r="C95" s="369"/>
      <c r="D95" s="368"/>
      <c r="E95" s="369"/>
      <c r="F95" s="368"/>
      <c r="G95" s="369"/>
      <c r="H95" s="368"/>
      <c r="I95" s="369"/>
    </row>
    <row r="96" spans="1:9" ht="24.95" customHeight="1" x14ac:dyDescent="0.25">
      <c r="A96" s="364" t="s">
        <v>164</v>
      </c>
      <c r="B96" s="87" t="s">
        <v>84</v>
      </c>
      <c r="C96" s="87" t="s">
        <v>86</v>
      </c>
      <c r="D96" s="87" t="s">
        <v>84</v>
      </c>
      <c r="E96" s="87" t="s">
        <v>86</v>
      </c>
      <c r="F96" s="87" t="s">
        <v>84</v>
      </c>
      <c r="G96" s="87" t="s">
        <v>86</v>
      </c>
      <c r="H96" s="87" t="s">
        <v>84</v>
      </c>
      <c r="I96" s="87" t="s">
        <v>86</v>
      </c>
    </row>
    <row r="97" spans="1:9" ht="24.95" customHeight="1" x14ac:dyDescent="0.25">
      <c r="A97" s="365"/>
      <c r="B97" s="229">
        <f>+B53/C36</f>
        <v>8.666666666666667E-2</v>
      </c>
      <c r="C97" s="46"/>
      <c r="D97" s="229">
        <v>8.6699999999999999E-2</v>
      </c>
      <c r="E97" s="44"/>
      <c r="F97" s="44"/>
      <c r="G97" s="45"/>
      <c r="H97" s="49"/>
      <c r="I97" s="45"/>
    </row>
    <row r="98" spans="1:9" ht="80.25" customHeight="1" x14ac:dyDescent="0.25">
      <c r="A98" s="42" t="s">
        <v>197</v>
      </c>
      <c r="B98" s="370"/>
      <c r="C98" s="370"/>
      <c r="D98" s="370"/>
      <c r="E98" s="370"/>
      <c r="F98" s="370"/>
      <c r="G98" s="370"/>
      <c r="H98" s="370"/>
      <c r="I98" s="370"/>
    </row>
    <row r="99" spans="1:9" ht="80.25" customHeight="1" x14ac:dyDescent="0.25">
      <c r="A99" s="42" t="s">
        <v>198</v>
      </c>
      <c r="B99" s="368"/>
      <c r="C99" s="369"/>
      <c r="D99" s="368"/>
      <c r="E99" s="369"/>
      <c r="F99" s="368"/>
      <c r="G99" s="369"/>
      <c r="H99" s="368"/>
      <c r="I99" s="369"/>
    </row>
    <row r="100" spans="1:9" ht="24.95" customHeight="1" x14ac:dyDescent="0.25">
      <c r="A100" s="364" t="s">
        <v>166</v>
      </c>
      <c r="B100" s="87" t="s">
        <v>84</v>
      </c>
      <c r="C100" s="87" t="s">
        <v>86</v>
      </c>
      <c r="D100" s="87" t="s">
        <v>84</v>
      </c>
      <c r="E100" s="87" t="s">
        <v>86</v>
      </c>
      <c r="F100" s="87" t="s">
        <v>84</v>
      </c>
      <c r="G100" s="87" t="s">
        <v>86</v>
      </c>
      <c r="H100" s="87" t="s">
        <v>84</v>
      </c>
      <c r="I100" s="87" t="s">
        <v>86</v>
      </c>
    </row>
    <row r="101" spans="1:9" ht="24.95" customHeight="1" x14ac:dyDescent="0.25">
      <c r="A101" s="365"/>
      <c r="B101" s="229">
        <f>+B55/C36</f>
        <v>8.666666666666667E-2</v>
      </c>
      <c r="C101" s="46"/>
      <c r="D101" s="229">
        <v>8.6699999999999999E-2</v>
      </c>
      <c r="E101" s="44"/>
      <c r="F101" s="44"/>
      <c r="G101" s="45"/>
      <c r="H101" s="49"/>
      <c r="I101" s="45"/>
    </row>
    <row r="102" spans="1:9" ht="80.25" customHeight="1" x14ac:dyDescent="0.25">
      <c r="A102" s="42" t="s">
        <v>197</v>
      </c>
      <c r="B102" s="370"/>
      <c r="C102" s="370"/>
      <c r="D102" s="370"/>
      <c r="E102" s="370"/>
      <c r="F102" s="370"/>
      <c r="G102" s="370"/>
      <c r="H102" s="370"/>
      <c r="I102" s="370"/>
    </row>
    <row r="103" spans="1:9" ht="80.25" customHeight="1" x14ac:dyDescent="0.25">
      <c r="A103" s="42" t="s">
        <v>198</v>
      </c>
      <c r="B103" s="368"/>
      <c r="C103" s="369"/>
      <c r="D103" s="368"/>
      <c r="E103" s="369"/>
      <c r="F103" s="368"/>
      <c r="G103" s="369"/>
      <c r="H103" s="368"/>
      <c r="I103" s="369"/>
    </row>
    <row r="104" spans="1:9" ht="24.95" customHeight="1" x14ac:dyDescent="0.25">
      <c r="A104" s="364" t="s">
        <v>167</v>
      </c>
      <c r="B104" s="87" t="s">
        <v>84</v>
      </c>
      <c r="C104" s="87" t="s">
        <v>86</v>
      </c>
      <c r="D104" s="87" t="s">
        <v>84</v>
      </c>
      <c r="E104" s="87" t="s">
        <v>86</v>
      </c>
      <c r="F104" s="87" t="s">
        <v>84</v>
      </c>
      <c r="G104" s="87" t="s">
        <v>86</v>
      </c>
      <c r="H104" s="87" t="s">
        <v>84</v>
      </c>
      <c r="I104" s="87" t="s">
        <v>86</v>
      </c>
    </row>
    <row r="105" spans="1:9" ht="24.95" customHeight="1" x14ac:dyDescent="0.25">
      <c r="A105" s="365"/>
      <c r="B105" s="229">
        <f>+B57/C36</f>
        <v>8.666666666666667E-2</v>
      </c>
      <c r="C105" s="46"/>
      <c r="D105" s="229">
        <v>8.6699999999999999E-2</v>
      </c>
      <c r="E105" s="44"/>
      <c r="F105" s="44"/>
      <c r="G105" s="45"/>
      <c r="H105" s="49"/>
      <c r="I105" s="45"/>
    </row>
    <row r="106" spans="1:9" ht="80.25" customHeight="1" x14ac:dyDescent="0.25">
      <c r="A106" s="42" t="s">
        <v>197</v>
      </c>
      <c r="B106" s="370"/>
      <c r="C106" s="370"/>
      <c r="D106" s="370"/>
      <c r="E106" s="370"/>
      <c r="F106" s="370"/>
      <c r="G106" s="370"/>
      <c r="H106" s="370"/>
      <c r="I106" s="370"/>
    </row>
    <row r="107" spans="1:9" ht="80.25" customHeight="1" x14ac:dyDescent="0.25">
      <c r="A107" s="42" t="s">
        <v>198</v>
      </c>
      <c r="B107" s="368"/>
      <c r="C107" s="369"/>
      <c r="D107" s="368"/>
      <c r="E107" s="369"/>
      <c r="F107" s="368"/>
      <c r="G107" s="369"/>
      <c r="H107" s="368"/>
      <c r="I107" s="369"/>
    </row>
    <row r="108" spans="1:9" ht="24.95" customHeight="1" x14ac:dyDescent="0.25">
      <c r="A108" s="364" t="s">
        <v>168</v>
      </c>
      <c r="B108" s="87" t="s">
        <v>84</v>
      </c>
      <c r="C108" s="87" t="s">
        <v>86</v>
      </c>
      <c r="D108" s="87" t="s">
        <v>84</v>
      </c>
      <c r="E108" s="87" t="s">
        <v>86</v>
      </c>
      <c r="F108" s="87" t="s">
        <v>84</v>
      </c>
      <c r="G108" s="87" t="s">
        <v>86</v>
      </c>
      <c r="H108" s="87" t="s">
        <v>84</v>
      </c>
      <c r="I108" s="87" t="s">
        <v>86</v>
      </c>
    </row>
    <row r="109" spans="1:9" ht="24.95" customHeight="1" x14ac:dyDescent="0.25">
      <c r="A109" s="365"/>
      <c r="B109" s="229">
        <f>+B59/C36</f>
        <v>8.666666666666667E-2</v>
      </c>
      <c r="C109" s="46"/>
      <c r="D109" s="229">
        <v>8.6699999999999999E-2</v>
      </c>
      <c r="E109" s="44"/>
      <c r="F109" s="44"/>
      <c r="G109" s="45"/>
      <c r="H109" s="49"/>
      <c r="I109" s="45"/>
    </row>
    <row r="110" spans="1:9" ht="80.25" customHeight="1" x14ac:dyDescent="0.25">
      <c r="A110" s="42" t="s">
        <v>197</v>
      </c>
      <c r="B110" s="370"/>
      <c r="C110" s="370"/>
      <c r="D110" s="370"/>
      <c r="E110" s="370"/>
      <c r="F110" s="370"/>
      <c r="G110" s="370"/>
      <c r="H110" s="370"/>
      <c r="I110" s="370"/>
    </row>
    <row r="111" spans="1:9" ht="80.25" customHeight="1" x14ac:dyDescent="0.25">
      <c r="A111" s="42" t="s">
        <v>198</v>
      </c>
      <c r="B111" s="368"/>
      <c r="C111" s="369"/>
      <c r="D111" s="368"/>
      <c r="E111" s="369"/>
      <c r="F111" s="368"/>
      <c r="G111" s="369"/>
      <c r="H111" s="368"/>
      <c r="I111" s="369"/>
    </row>
    <row r="112" spans="1:9" ht="24.95" customHeight="1" x14ac:dyDescent="0.25">
      <c r="A112" s="364" t="s">
        <v>169</v>
      </c>
      <c r="B112" s="87" t="s">
        <v>84</v>
      </c>
      <c r="C112" s="87" t="s">
        <v>86</v>
      </c>
      <c r="D112" s="87" t="s">
        <v>84</v>
      </c>
      <c r="E112" s="87" t="s">
        <v>86</v>
      </c>
      <c r="F112" s="87" t="s">
        <v>84</v>
      </c>
      <c r="G112" s="87" t="s">
        <v>86</v>
      </c>
      <c r="H112" s="87" t="s">
        <v>84</v>
      </c>
      <c r="I112" s="87" t="s">
        <v>86</v>
      </c>
    </row>
    <row r="113" spans="1:9" ht="24.95" customHeight="1" x14ac:dyDescent="0.25">
      <c r="A113" s="365"/>
      <c r="B113" s="236">
        <f>+B61/C36</f>
        <v>8.666666666666667E-2</v>
      </c>
      <c r="C113" s="155"/>
      <c r="D113" s="229">
        <v>8.6699999999999999E-2</v>
      </c>
      <c r="E113" s="155"/>
      <c r="F113" s="44"/>
      <c r="G113" s="156"/>
      <c r="H113" s="155"/>
      <c r="I113" s="156"/>
    </row>
    <row r="114" spans="1:9" ht="80.25" customHeight="1" x14ac:dyDescent="0.25">
      <c r="A114" s="42" t="s">
        <v>197</v>
      </c>
      <c r="B114" s="466"/>
      <c r="C114" s="466"/>
      <c r="D114" s="466"/>
      <c r="E114" s="466"/>
      <c r="F114" s="466"/>
      <c r="G114" s="466"/>
      <c r="H114" s="466"/>
      <c r="I114" s="466"/>
    </row>
    <row r="115" spans="1:9" ht="80.25" customHeight="1" x14ac:dyDescent="0.25">
      <c r="A115" s="42" t="s">
        <v>198</v>
      </c>
      <c r="B115" s="368"/>
      <c r="C115" s="369"/>
      <c r="D115" s="368"/>
      <c r="E115" s="369"/>
      <c r="F115" s="368"/>
      <c r="G115" s="369"/>
      <c r="H115" s="368"/>
      <c r="I115" s="369"/>
    </row>
    <row r="116" spans="1:9" ht="16.5" x14ac:dyDescent="0.25">
      <c r="A116" s="43" t="s">
        <v>199</v>
      </c>
      <c r="B116" s="47">
        <f t="shared" ref="B116:I116" si="1">(B69+B73+B77+B81+B85+B89+B93+B97+B101+B105+B109+B113)</f>
        <v>1</v>
      </c>
      <c r="C116" s="47">
        <f t="shared" si="1"/>
        <v>0.54266666666666663</v>
      </c>
      <c r="D116" s="47">
        <f t="shared" si="1"/>
        <v>1.0004</v>
      </c>
      <c r="E116" s="47">
        <f t="shared" si="1"/>
        <v>0.30679999999999996</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s>
  <pageMargins left="0.25" right="0.25" top="0.75" bottom="0.75" header="0.3" footer="0.3"/>
  <pageSetup scale="21" orientation="landscape" r:id="rId9"/>
  <drawing r:id="rId10"/>
  <legacyDrawing r:id="rId1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10" zoomScale="85" zoomScaleNormal="85" workbookViewId="0">
      <selection activeCell="J35" sqref="J35"/>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23"/>
      <c r="B1" s="394" t="s">
        <v>150</v>
      </c>
      <c r="C1" s="395"/>
      <c r="D1" s="395"/>
      <c r="E1" s="395"/>
      <c r="F1" s="395"/>
      <c r="G1" s="395"/>
      <c r="H1" s="396"/>
      <c r="I1" s="51" t="s">
        <v>200</v>
      </c>
      <c r="J1" s="391" t="s">
        <v>272</v>
      </c>
      <c r="K1" s="392"/>
      <c r="L1" s="393"/>
      <c r="M1" s="81"/>
    </row>
    <row r="2" spans="1:25" ht="24" customHeight="1" thickBot="1" x14ac:dyDescent="0.3">
      <c r="A2" s="524"/>
      <c r="B2" s="397" t="s">
        <v>151</v>
      </c>
      <c r="C2" s="398"/>
      <c r="D2" s="398"/>
      <c r="E2" s="398"/>
      <c r="F2" s="398"/>
      <c r="G2" s="398"/>
      <c r="H2" s="399"/>
      <c r="I2" s="51" t="s">
        <v>201</v>
      </c>
      <c r="J2" s="391" t="s">
        <v>273</v>
      </c>
      <c r="K2" s="392"/>
      <c r="L2" s="393"/>
      <c r="M2" s="81"/>
    </row>
    <row r="3" spans="1:25" ht="24" customHeight="1" thickBot="1" x14ac:dyDescent="0.3">
      <c r="A3" s="524"/>
      <c r="B3" s="397" t="s">
        <v>0</v>
      </c>
      <c r="C3" s="398"/>
      <c r="D3" s="398"/>
      <c r="E3" s="398"/>
      <c r="F3" s="398"/>
      <c r="G3" s="398"/>
      <c r="H3" s="399"/>
      <c r="I3" s="51" t="s">
        <v>202</v>
      </c>
      <c r="J3" s="391" t="s">
        <v>274</v>
      </c>
      <c r="K3" s="392"/>
      <c r="L3" s="393"/>
      <c r="M3" s="81"/>
    </row>
    <row r="4" spans="1:25" ht="24" customHeight="1" thickBot="1" x14ac:dyDescent="0.3">
      <c r="A4" s="525"/>
      <c r="B4" s="400" t="s">
        <v>203</v>
      </c>
      <c r="C4" s="401"/>
      <c r="D4" s="401"/>
      <c r="E4" s="401"/>
      <c r="F4" s="401"/>
      <c r="G4" s="401"/>
      <c r="H4" s="402"/>
      <c r="I4" s="51" t="s">
        <v>153</v>
      </c>
      <c r="J4" s="391" t="s">
        <v>276</v>
      </c>
      <c r="K4" s="392"/>
      <c r="L4" s="393"/>
      <c r="M4" s="81"/>
    </row>
    <row r="6" spans="1:25" ht="15" customHeight="1" thickBot="1" x14ac:dyDescent="0.3">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25">
      <c r="A7" s="504" t="s">
        <v>4</v>
      </c>
      <c r="B7" s="514" t="str">
        <f>ACTIVIDAD_1!B6</f>
        <v>8210 - Consolidación de la Estrategia de Justicia de Género como mecanismo para promover los derechos de las mujeres a una vida libre de violencias en Bogotá D.C.</v>
      </c>
      <c r="C7" s="515"/>
      <c r="D7" s="515"/>
      <c r="E7" s="515"/>
      <c r="F7" s="515"/>
      <c r="G7" s="515"/>
      <c r="H7" s="516"/>
      <c r="I7" s="504" t="s">
        <v>155</v>
      </c>
      <c r="J7" s="510">
        <v>2024110010300</v>
      </c>
      <c r="K7" s="7"/>
      <c r="L7" s="7"/>
      <c r="M7" s="7"/>
      <c r="N7" s="7"/>
      <c r="O7" s="7"/>
      <c r="P7" s="7"/>
      <c r="Q7" s="7"/>
      <c r="R7" s="7"/>
      <c r="S7" s="7"/>
      <c r="T7" s="7"/>
      <c r="U7" s="7"/>
      <c r="V7" s="7"/>
      <c r="W7" s="7"/>
      <c r="X7" s="7"/>
      <c r="Y7" s="7"/>
    </row>
    <row r="8" spans="1:25" ht="15" customHeight="1" x14ac:dyDescent="0.25">
      <c r="A8" s="505"/>
      <c r="B8" s="517"/>
      <c r="C8" s="518"/>
      <c r="D8" s="518"/>
      <c r="E8" s="518"/>
      <c r="F8" s="518"/>
      <c r="G8" s="518"/>
      <c r="H8" s="519"/>
      <c r="I8" s="505"/>
      <c r="J8" s="511"/>
      <c r="K8" s="7"/>
      <c r="L8" s="7"/>
      <c r="M8" s="7"/>
      <c r="N8" s="7"/>
      <c r="O8" s="7"/>
      <c r="P8" s="7"/>
      <c r="Q8" s="7"/>
      <c r="R8" s="7"/>
      <c r="S8" s="7"/>
      <c r="T8" s="7"/>
      <c r="U8" s="7"/>
      <c r="V8" s="7"/>
      <c r="W8" s="7"/>
      <c r="X8" s="7"/>
      <c r="Y8" s="7"/>
    </row>
    <row r="9" spans="1:25" ht="15" customHeight="1" x14ac:dyDescent="0.25">
      <c r="A9" s="505"/>
      <c r="B9" s="517"/>
      <c r="C9" s="518"/>
      <c r="D9" s="518"/>
      <c r="E9" s="518"/>
      <c r="F9" s="518"/>
      <c r="G9" s="518"/>
      <c r="H9" s="519"/>
      <c r="I9" s="505"/>
      <c r="J9" s="511"/>
      <c r="K9" s="7"/>
      <c r="L9" s="7"/>
      <c r="M9" s="7"/>
      <c r="N9" s="7"/>
      <c r="O9" s="7"/>
      <c r="P9" s="7"/>
      <c r="Q9" s="7"/>
      <c r="R9" s="7"/>
      <c r="S9" s="7"/>
      <c r="T9" s="7"/>
      <c r="U9" s="7"/>
      <c r="V9" s="7"/>
      <c r="W9" s="7"/>
      <c r="X9" s="7"/>
      <c r="Y9" s="7"/>
    </row>
    <row r="10" spans="1:25" ht="15" customHeight="1" thickBot="1" x14ac:dyDescent="0.3">
      <c r="A10" s="506"/>
      <c r="B10" s="520"/>
      <c r="C10" s="521"/>
      <c r="D10" s="521"/>
      <c r="E10" s="521"/>
      <c r="F10" s="521"/>
      <c r="G10" s="521"/>
      <c r="H10" s="522"/>
      <c r="I10" s="506"/>
      <c r="J10" s="512"/>
      <c r="K10" s="7"/>
      <c r="L10" s="7"/>
      <c r="M10" s="7"/>
      <c r="N10" s="7"/>
      <c r="O10" s="7"/>
      <c r="P10" s="7"/>
      <c r="Q10" s="7"/>
      <c r="R10" s="7"/>
      <c r="S10" s="7"/>
      <c r="T10" s="7"/>
      <c r="U10" s="7"/>
      <c r="V10" s="7"/>
      <c r="W10" s="7"/>
      <c r="X10" s="7"/>
      <c r="Y10" s="7"/>
    </row>
    <row r="11" spans="1:25" ht="9" customHeight="1" thickBot="1" x14ac:dyDescent="0.3">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
      <c r="A12" s="418" t="s">
        <v>6</v>
      </c>
      <c r="B12" s="127" t="s">
        <v>156</v>
      </c>
      <c r="C12" s="146"/>
      <c r="D12" s="127" t="s">
        <v>157</v>
      </c>
      <c r="E12" s="146"/>
      <c r="F12" s="127" t="s">
        <v>158</v>
      </c>
      <c r="G12" s="146"/>
      <c r="H12" s="127" t="s">
        <v>159</v>
      </c>
      <c r="I12" s="147" t="s">
        <v>282</v>
      </c>
    </row>
    <row r="13" spans="1:25" s="77" customFormat="1" ht="21.75" customHeight="1" thickBot="1" x14ac:dyDescent="0.3">
      <c r="A13" s="418"/>
      <c r="B13" s="129" t="s">
        <v>161</v>
      </c>
      <c r="C13" s="83"/>
      <c r="D13" s="127" t="s">
        <v>162</v>
      </c>
      <c r="E13" s="52"/>
      <c r="F13" s="127" t="s">
        <v>163</v>
      </c>
      <c r="G13" s="52"/>
      <c r="H13" s="127" t="s">
        <v>164</v>
      </c>
      <c r="I13" s="147"/>
    </row>
    <row r="14" spans="1:25" s="77" customFormat="1" ht="21.75" customHeight="1" thickBot="1" x14ac:dyDescent="0.3">
      <c r="A14" s="418"/>
      <c r="B14" s="127" t="s">
        <v>166</v>
      </c>
      <c r="C14" s="146"/>
      <c r="D14" s="127" t="s">
        <v>167</v>
      </c>
      <c r="E14" s="52"/>
      <c r="F14" s="127" t="s">
        <v>168</v>
      </c>
      <c r="G14" s="52"/>
      <c r="H14" s="127" t="s">
        <v>169</v>
      </c>
      <c r="I14" s="147"/>
    </row>
    <row r="15" spans="1:25" s="77" customFormat="1" ht="21.75" customHeight="1" thickBot="1" x14ac:dyDescent="0.3">
      <c r="A15" s="1"/>
      <c r="B15" s="1"/>
      <c r="C15" s="1"/>
      <c r="D15" s="1"/>
      <c r="E15" s="1"/>
      <c r="F15" s="1"/>
      <c r="G15" s="1"/>
      <c r="H15" s="1"/>
      <c r="I15" s="1"/>
      <c r="J15" s="1"/>
      <c r="K15" s="1"/>
      <c r="L15" s="88"/>
      <c r="M15" s="89"/>
      <c r="N15" s="89"/>
      <c r="O15" s="89"/>
    </row>
    <row r="16" spans="1:25" s="77" customFormat="1" ht="21.75" customHeight="1" thickBot="1" x14ac:dyDescent="0.3">
      <c r="A16" s="417" t="s">
        <v>8</v>
      </c>
      <c r="B16" s="417"/>
      <c r="C16" s="143" t="s">
        <v>160</v>
      </c>
      <c r="D16" s="378"/>
      <c r="E16" s="378"/>
      <c r="F16" s="378"/>
      <c r="G16" s="1"/>
      <c r="H16" s="1"/>
      <c r="I16" s="1"/>
      <c r="J16" s="1"/>
      <c r="K16" s="1"/>
      <c r="L16" s="88"/>
      <c r="M16" s="89"/>
      <c r="N16" s="89"/>
      <c r="O16" s="89"/>
    </row>
    <row r="17" spans="1:15" s="77" customFormat="1" ht="21.75" customHeight="1" thickBot="1" x14ac:dyDescent="0.3">
      <c r="A17" s="417"/>
      <c r="B17" s="417"/>
      <c r="C17" s="143" t="s">
        <v>165</v>
      </c>
      <c r="D17" s="378"/>
      <c r="E17" s="378"/>
      <c r="F17" s="378"/>
      <c r="G17" s="1"/>
      <c r="H17" s="1"/>
      <c r="I17" s="1"/>
      <c r="J17" s="1"/>
      <c r="K17" s="1"/>
      <c r="L17" s="88"/>
      <c r="M17" s="89"/>
      <c r="N17" s="89"/>
      <c r="O17" s="89"/>
    </row>
    <row r="18" spans="1:15" s="77" customFormat="1" ht="21.75" customHeight="1" thickBot="1" x14ac:dyDescent="0.3">
      <c r="A18" s="417"/>
      <c r="B18" s="417"/>
      <c r="C18" s="143" t="s">
        <v>170</v>
      </c>
      <c r="D18" s="378" t="s">
        <v>282</v>
      </c>
      <c r="E18" s="378"/>
      <c r="F18" s="378"/>
      <c r="G18" s="1"/>
      <c r="H18" s="1"/>
      <c r="I18" s="1"/>
      <c r="J18" s="1"/>
      <c r="K18" s="1"/>
      <c r="L18" s="88"/>
      <c r="M18" s="89"/>
      <c r="N18" s="89"/>
      <c r="O18" s="89"/>
    </row>
    <row r="19" spans="1:15" s="77"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513" t="s">
        <v>204</v>
      </c>
      <c r="B22" s="513"/>
      <c r="C22" s="513"/>
      <c r="D22" s="513"/>
      <c r="E22" s="513"/>
      <c r="F22" s="513"/>
      <c r="G22" s="513"/>
      <c r="H22" s="513"/>
      <c r="I22" s="513"/>
      <c r="J22" s="513"/>
    </row>
    <row r="23" spans="1:15" ht="69.95" customHeight="1" thickBot="1" x14ac:dyDescent="0.3">
      <c r="A23" s="132" t="s">
        <v>21</v>
      </c>
      <c r="B23" s="507" t="s">
        <v>411</v>
      </c>
      <c r="C23" s="508"/>
      <c r="D23" s="509"/>
      <c r="E23" s="133" t="s">
        <v>71</v>
      </c>
      <c r="F23" s="134" t="s">
        <v>412</v>
      </c>
      <c r="G23" s="133" t="s">
        <v>73</v>
      </c>
      <c r="H23" s="507" t="s">
        <v>413</v>
      </c>
      <c r="I23" s="508"/>
      <c r="J23" s="509"/>
    </row>
    <row r="24" spans="1:15" ht="50.25" customHeight="1" thickBot="1" x14ac:dyDescent="0.3">
      <c r="A24" s="108" t="s">
        <v>75</v>
      </c>
      <c r="B24" s="507" t="s">
        <v>414</v>
      </c>
      <c r="C24" s="508"/>
      <c r="D24" s="508"/>
      <c r="E24" s="508"/>
      <c r="F24" s="508"/>
      <c r="G24" s="508"/>
      <c r="H24" s="508"/>
      <c r="I24" s="508"/>
      <c r="J24" s="509"/>
    </row>
    <row r="25" spans="1:15" ht="50.25" customHeight="1" thickBot="1" x14ac:dyDescent="0.3">
      <c r="A25" s="491" t="s">
        <v>77</v>
      </c>
      <c r="B25" s="135">
        <v>2024</v>
      </c>
      <c r="C25" s="136">
        <v>2025</v>
      </c>
      <c r="D25" s="136">
        <v>2026</v>
      </c>
      <c r="E25" s="136">
        <v>2027</v>
      </c>
      <c r="F25" s="137" t="s">
        <v>205</v>
      </c>
      <c r="G25" s="138" t="s">
        <v>79</v>
      </c>
      <c r="H25" s="493" t="s">
        <v>81</v>
      </c>
      <c r="I25" s="494"/>
      <c r="J25" s="495"/>
    </row>
    <row r="26" spans="1:15" ht="50.25" customHeight="1" thickBot="1" x14ac:dyDescent="0.3">
      <c r="A26" s="492"/>
      <c r="B26" s="247">
        <v>1</v>
      </c>
      <c r="C26" s="248">
        <v>1</v>
      </c>
      <c r="D26" s="248">
        <v>1</v>
      </c>
      <c r="E26" s="248">
        <v>1</v>
      </c>
      <c r="F26" s="249">
        <f>AVERAGE(B26:E26)</f>
        <v>1</v>
      </c>
      <c r="G26" s="250">
        <v>0.91300000000000003</v>
      </c>
      <c r="H26" s="496" t="s">
        <v>315</v>
      </c>
      <c r="I26" s="497"/>
      <c r="J26" s="498"/>
    </row>
    <row r="27" spans="1:15" ht="52.5" customHeight="1" thickBot="1" x14ac:dyDescent="0.3">
      <c r="A27" s="108"/>
      <c r="B27" s="501" t="s">
        <v>83</v>
      </c>
      <c r="C27" s="502"/>
      <c r="D27" s="502"/>
      <c r="E27" s="502"/>
      <c r="F27" s="502"/>
      <c r="G27" s="502"/>
      <c r="H27" s="502"/>
      <c r="I27" s="502"/>
      <c r="J27" s="503"/>
    </row>
    <row r="28" spans="1:15" s="28" customFormat="1" ht="56.25" customHeight="1" thickBot="1" x14ac:dyDescent="0.3">
      <c r="A28" s="491" t="s">
        <v>181</v>
      </c>
      <c r="B28" s="108" t="s">
        <v>182</v>
      </c>
      <c r="C28" s="132" t="s">
        <v>86</v>
      </c>
      <c r="D28" s="499" t="s">
        <v>88</v>
      </c>
      <c r="E28" s="500"/>
      <c r="F28" s="499" t="s">
        <v>90</v>
      </c>
      <c r="G28" s="500"/>
      <c r="H28" s="109" t="s">
        <v>92</v>
      </c>
      <c r="I28" s="107" t="s">
        <v>93</v>
      </c>
      <c r="J28" s="107" t="s">
        <v>95</v>
      </c>
    </row>
    <row r="29" spans="1:15" ht="186" customHeight="1" thickBot="1" x14ac:dyDescent="0.3">
      <c r="A29" s="492"/>
      <c r="B29" s="139">
        <v>100</v>
      </c>
      <c r="C29" s="85">
        <v>100</v>
      </c>
      <c r="D29" s="448" t="s">
        <v>316</v>
      </c>
      <c r="E29" s="449"/>
      <c r="F29" s="448" t="s">
        <v>317</v>
      </c>
      <c r="G29" s="449"/>
      <c r="H29" s="226" t="s">
        <v>318</v>
      </c>
      <c r="I29" s="227" t="s">
        <v>319</v>
      </c>
      <c r="J29" s="251" t="s">
        <v>330</v>
      </c>
    </row>
    <row r="30" spans="1:15" s="28" customFormat="1" ht="45" customHeight="1" thickBot="1" x14ac:dyDescent="0.3">
      <c r="A30" s="491" t="s">
        <v>183</v>
      </c>
      <c r="B30" s="106" t="s">
        <v>182</v>
      </c>
      <c r="C30" s="109" t="s">
        <v>86</v>
      </c>
      <c r="D30" s="499" t="s">
        <v>88</v>
      </c>
      <c r="E30" s="500"/>
      <c r="F30" s="499" t="s">
        <v>90</v>
      </c>
      <c r="G30" s="500"/>
      <c r="H30" s="109" t="s">
        <v>92</v>
      </c>
      <c r="I30" s="107" t="s">
        <v>93</v>
      </c>
      <c r="J30" s="107" t="s">
        <v>95</v>
      </c>
    </row>
    <row r="31" spans="1:15" ht="186" customHeight="1" thickBot="1" x14ac:dyDescent="0.3">
      <c r="A31" s="492"/>
      <c r="B31" s="139">
        <v>100</v>
      </c>
      <c r="C31" s="85">
        <v>100</v>
      </c>
      <c r="D31" s="448" t="s">
        <v>320</v>
      </c>
      <c r="E31" s="449"/>
      <c r="F31" s="448" t="s">
        <v>321</v>
      </c>
      <c r="G31" s="449"/>
      <c r="H31" s="226" t="s">
        <v>322</v>
      </c>
      <c r="I31" s="227" t="s">
        <v>319</v>
      </c>
      <c r="J31" s="251" t="s">
        <v>330</v>
      </c>
    </row>
    <row r="32" spans="1:15" s="28" customFormat="1" ht="54" customHeight="1" thickBot="1" x14ac:dyDescent="0.3">
      <c r="A32" s="491" t="s">
        <v>184</v>
      </c>
      <c r="B32" s="106" t="s">
        <v>182</v>
      </c>
      <c r="C32" s="109" t="s">
        <v>86</v>
      </c>
      <c r="D32" s="499" t="s">
        <v>88</v>
      </c>
      <c r="E32" s="500"/>
      <c r="F32" s="499" t="s">
        <v>90</v>
      </c>
      <c r="G32" s="500"/>
      <c r="H32" s="109" t="s">
        <v>92</v>
      </c>
      <c r="I32" s="107" t="s">
        <v>93</v>
      </c>
      <c r="J32" s="107" t="s">
        <v>95</v>
      </c>
    </row>
    <row r="33" spans="1:10" ht="186.75" customHeight="1" thickBot="1" x14ac:dyDescent="0.3">
      <c r="A33" s="492"/>
      <c r="B33" s="139">
        <v>100</v>
      </c>
      <c r="C33" s="85">
        <v>100</v>
      </c>
      <c r="D33" s="468" t="s">
        <v>323</v>
      </c>
      <c r="E33" s="469"/>
      <c r="F33" s="468" t="s">
        <v>415</v>
      </c>
      <c r="G33" s="469"/>
      <c r="H33" s="234" t="s">
        <v>325</v>
      </c>
      <c r="I33" s="235" t="s">
        <v>319</v>
      </c>
      <c r="J33" s="252" t="s">
        <v>337</v>
      </c>
    </row>
    <row r="34" spans="1:10" s="28" customFormat="1" ht="47.25" customHeight="1" thickBot="1" x14ac:dyDescent="0.3">
      <c r="A34" s="491" t="s">
        <v>185</v>
      </c>
      <c r="B34" s="106" t="s">
        <v>182</v>
      </c>
      <c r="C34" s="106" t="s">
        <v>86</v>
      </c>
      <c r="D34" s="499" t="s">
        <v>88</v>
      </c>
      <c r="E34" s="500"/>
      <c r="F34" s="499" t="s">
        <v>90</v>
      </c>
      <c r="G34" s="500"/>
      <c r="H34" s="109" t="s">
        <v>92</v>
      </c>
      <c r="I34" s="109" t="s">
        <v>93</v>
      </c>
      <c r="J34" s="107" t="s">
        <v>95</v>
      </c>
    </row>
    <row r="35" spans="1:10" ht="186.75" customHeight="1" thickBot="1" x14ac:dyDescent="0.3">
      <c r="A35" s="492"/>
      <c r="B35" s="139">
        <v>100</v>
      </c>
      <c r="C35" s="85">
        <v>100</v>
      </c>
      <c r="D35" s="528"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29"/>
      <c r="F35" s="528" t="str">
        <f>ACTIVIDAD_2!F45</f>
        <v xml:space="preserve">Para el primer cuatrimestre de 2025 se dio acompañamiento a 180 de las 459 mujeres con nuevas representaciones en 2025, es decir un 39,2%. Es importante precisar que corresponde a las mujeres que requieren el acompañamiento. </v>
      </c>
      <c r="G35" s="529"/>
      <c r="H35" s="333" t="str">
        <f>ACTIVIDAD_2!H45</f>
        <v xml:space="preserve">Se siguen presentando problemas dentro del sistema SiMisional 2 en cuanto a registro y reportes especialmente. Para ellos la SFCYO inicio mesas de trabajo con la OAP para hacer los respsctivos ajustes. </v>
      </c>
      <c r="I35" s="335"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52" t="str">
        <f>ACTIVIDAD_2!B83</f>
        <v>https://secretariadistritald.sharepoint.com/:f:/s/SubsecretaradeFortalecimientodeCapacidadesyOportunidades/EjmgF_RZPVtDh8i4Oc76dXABswC3OCvO3MsaloYHjfgGmg?e=JT1mKb</v>
      </c>
    </row>
    <row r="36" spans="1:10" s="28" customFormat="1" ht="47.25" customHeight="1" thickBot="1" x14ac:dyDescent="0.3">
      <c r="A36" s="491" t="s">
        <v>186</v>
      </c>
      <c r="B36" s="106" t="s">
        <v>182</v>
      </c>
      <c r="C36" s="109" t="s">
        <v>86</v>
      </c>
      <c r="D36" s="499" t="s">
        <v>88</v>
      </c>
      <c r="E36" s="500"/>
      <c r="F36" s="499" t="s">
        <v>90</v>
      </c>
      <c r="G36" s="500"/>
      <c r="H36" s="109" t="s">
        <v>92</v>
      </c>
      <c r="I36" s="107" t="s">
        <v>93</v>
      </c>
      <c r="J36" s="107" t="s">
        <v>95</v>
      </c>
    </row>
    <row r="37" spans="1:10" ht="76.900000000000006" customHeight="1" thickBot="1" x14ac:dyDescent="0.3">
      <c r="A37" s="492"/>
      <c r="B37" s="139">
        <v>100</v>
      </c>
      <c r="C37" s="85">
        <f>+F59</f>
        <v>0</v>
      </c>
      <c r="D37" s="526"/>
      <c r="E37" s="527"/>
      <c r="F37" s="526"/>
      <c r="G37" s="527"/>
      <c r="H37" s="334"/>
      <c r="I37" s="336"/>
      <c r="J37" s="140"/>
    </row>
    <row r="38" spans="1:10" s="28" customFormat="1" ht="48.75" customHeight="1" thickBot="1" x14ac:dyDescent="0.3">
      <c r="A38" s="491" t="s">
        <v>187</v>
      </c>
      <c r="B38" s="106" t="s">
        <v>182</v>
      </c>
      <c r="C38" s="109" t="s">
        <v>86</v>
      </c>
      <c r="D38" s="499" t="s">
        <v>88</v>
      </c>
      <c r="E38" s="500"/>
      <c r="F38" s="499" t="s">
        <v>90</v>
      </c>
      <c r="G38" s="500"/>
      <c r="H38" s="109" t="s">
        <v>92</v>
      </c>
      <c r="I38" s="107" t="s">
        <v>93</v>
      </c>
      <c r="J38" s="107" t="s">
        <v>95</v>
      </c>
    </row>
    <row r="39" spans="1:10" ht="79.900000000000006" customHeight="1" thickBot="1" x14ac:dyDescent="0.3">
      <c r="A39" s="492"/>
      <c r="B39" s="141">
        <v>100</v>
      </c>
      <c r="C39" s="86">
        <v>0</v>
      </c>
      <c r="D39" s="530"/>
      <c r="E39" s="531"/>
      <c r="F39" s="530"/>
      <c r="G39" s="531"/>
      <c r="H39" s="84"/>
      <c r="I39" s="140"/>
      <c r="J39" s="140"/>
    </row>
    <row r="40" spans="1:10" ht="46.5" customHeight="1" thickBot="1" x14ac:dyDescent="0.3">
      <c r="A40" s="491" t="s">
        <v>188</v>
      </c>
      <c r="B40" s="108" t="s">
        <v>182</v>
      </c>
      <c r="C40" s="132" t="s">
        <v>86</v>
      </c>
      <c r="D40" s="499" t="s">
        <v>88</v>
      </c>
      <c r="E40" s="500"/>
      <c r="F40" s="499" t="s">
        <v>90</v>
      </c>
      <c r="G40" s="500"/>
      <c r="H40" s="109" t="s">
        <v>92</v>
      </c>
      <c r="I40" s="107" t="s">
        <v>93</v>
      </c>
      <c r="J40" s="107" t="s">
        <v>95</v>
      </c>
    </row>
    <row r="41" spans="1:10" ht="72" customHeight="1" thickBot="1" x14ac:dyDescent="0.3">
      <c r="A41" s="492"/>
      <c r="B41" s="141">
        <v>100</v>
      </c>
      <c r="C41" s="86">
        <v>0</v>
      </c>
      <c r="D41" s="530"/>
      <c r="E41" s="531"/>
      <c r="F41" s="530"/>
      <c r="G41" s="531"/>
      <c r="H41" s="84"/>
      <c r="I41" s="140"/>
      <c r="J41" s="140"/>
    </row>
    <row r="42" spans="1:10" ht="48.75" customHeight="1" thickBot="1" x14ac:dyDescent="0.3">
      <c r="A42" s="491" t="s">
        <v>189</v>
      </c>
      <c r="B42" s="108" t="s">
        <v>182</v>
      </c>
      <c r="C42" s="132" t="s">
        <v>86</v>
      </c>
      <c r="D42" s="499" t="s">
        <v>88</v>
      </c>
      <c r="E42" s="500"/>
      <c r="F42" s="499" t="s">
        <v>90</v>
      </c>
      <c r="G42" s="500"/>
      <c r="H42" s="109" t="s">
        <v>92</v>
      </c>
      <c r="I42" s="107" t="s">
        <v>93</v>
      </c>
      <c r="J42" s="107" t="s">
        <v>95</v>
      </c>
    </row>
    <row r="43" spans="1:10" ht="87" customHeight="1" thickBot="1" x14ac:dyDescent="0.3">
      <c r="A43" s="492"/>
      <c r="B43" s="141">
        <v>100</v>
      </c>
      <c r="C43" s="86">
        <f>+I59</f>
        <v>0</v>
      </c>
      <c r="D43" s="530"/>
      <c r="E43" s="531"/>
      <c r="F43" s="530"/>
      <c r="G43" s="531"/>
      <c r="H43" s="142"/>
      <c r="I43" s="84"/>
      <c r="J43" s="140"/>
    </row>
    <row r="44" spans="1:10" ht="42.75" customHeight="1" thickBot="1" x14ac:dyDescent="0.3">
      <c r="A44" s="491" t="s">
        <v>190</v>
      </c>
      <c r="B44" s="108" t="s">
        <v>182</v>
      </c>
      <c r="C44" s="132" t="s">
        <v>86</v>
      </c>
      <c r="D44" s="499" t="s">
        <v>88</v>
      </c>
      <c r="E44" s="500"/>
      <c r="F44" s="499" t="s">
        <v>90</v>
      </c>
      <c r="G44" s="500"/>
      <c r="H44" s="109" t="s">
        <v>92</v>
      </c>
      <c r="I44" s="107" t="s">
        <v>93</v>
      </c>
      <c r="J44" s="107" t="s">
        <v>95</v>
      </c>
    </row>
    <row r="45" spans="1:10" ht="78.599999999999994" customHeight="1" thickBot="1" x14ac:dyDescent="0.3">
      <c r="A45" s="492"/>
      <c r="B45" s="141">
        <v>100</v>
      </c>
      <c r="C45" s="86">
        <f>+J59</f>
        <v>0</v>
      </c>
      <c r="D45" s="530"/>
      <c r="E45" s="531"/>
      <c r="F45" s="530"/>
      <c r="G45" s="531"/>
      <c r="H45" s="84"/>
      <c r="I45" s="84"/>
      <c r="J45" s="84"/>
    </row>
    <row r="46" spans="1:10" ht="45" customHeight="1" thickBot="1" x14ac:dyDescent="0.3">
      <c r="A46" s="491" t="s">
        <v>191</v>
      </c>
      <c r="B46" s="108" t="s">
        <v>182</v>
      </c>
      <c r="C46" s="132" t="s">
        <v>86</v>
      </c>
      <c r="D46" s="499" t="s">
        <v>88</v>
      </c>
      <c r="E46" s="500"/>
      <c r="F46" s="499" t="s">
        <v>90</v>
      </c>
      <c r="G46" s="500"/>
      <c r="H46" s="109" t="s">
        <v>92</v>
      </c>
      <c r="I46" s="107" t="s">
        <v>93</v>
      </c>
      <c r="J46" s="107" t="s">
        <v>95</v>
      </c>
    </row>
    <row r="47" spans="1:10" ht="75.599999999999994" customHeight="1" thickBot="1" x14ac:dyDescent="0.3">
      <c r="A47" s="492"/>
      <c r="B47" s="141">
        <v>100</v>
      </c>
      <c r="C47" s="86">
        <f>+K59</f>
        <v>0</v>
      </c>
      <c r="D47" s="530"/>
      <c r="E47" s="531"/>
      <c r="F47" s="530"/>
      <c r="G47" s="531"/>
      <c r="H47" s="84"/>
      <c r="I47" s="140"/>
      <c r="J47" s="140"/>
    </row>
    <row r="48" spans="1:10" ht="46.5" customHeight="1" thickBot="1" x14ac:dyDescent="0.3">
      <c r="A48" s="491" t="s">
        <v>192</v>
      </c>
      <c r="B48" s="108" t="s">
        <v>182</v>
      </c>
      <c r="C48" s="132" t="s">
        <v>86</v>
      </c>
      <c r="D48" s="499" t="s">
        <v>88</v>
      </c>
      <c r="E48" s="500"/>
      <c r="F48" s="499" t="s">
        <v>90</v>
      </c>
      <c r="G48" s="500"/>
      <c r="H48" s="109" t="s">
        <v>92</v>
      </c>
      <c r="I48" s="107" t="s">
        <v>93</v>
      </c>
      <c r="J48" s="107" t="s">
        <v>95</v>
      </c>
    </row>
    <row r="49" spans="1:13" ht="72" customHeight="1" thickBot="1" x14ac:dyDescent="0.3">
      <c r="A49" s="492"/>
      <c r="B49" s="141">
        <v>100</v>
      </c>
      <c r="C49" s="86">
        <f>+L59</f>
        <v>0</v>
      </c>
      <c r="D49" s="530"/>
      <c r="E49" s="531"/>
      <c r="F49" s="530"/>
      <c r="G49" s="531"/>
      <c r="H49" s="84"/>
      <c r="I49" s="84"/>
      <c r="J49" s="84"/>
    </row>
    <row r="50" spans="1:13" ht="48.75" customHeight="1" thickBot="1" x14ac:dyDescent="0.3">
      <c r="A50" s="491" t="s">
        <v>193</v>
      </c>
      <c r="B50" s="108" t="s">
        <v>182</v>
      </c>
      <c r="C50" s="132" t="s">
        <v>86</v>
      </c>
      <c r="D50" s="499" t="s">
        <v>88</v>
      </c>
      <c r="E50" s="500"/>
      <c r="F50" s="499" t="s">
        <v>90</v>
      </c>
      <c r="G50" s="500"/>
      <c r="H50" s="109" t="s">
        <v>92</v>
      </c>
      <c r="I50" s="107" t="s">
        <v>93</v>
      </c>
      <c r="J50" s="107" t="s">
        <v>95</v>
      </c>
    </row>
    <row r="51" spans="1:13" ht="72.599999999999994" customHeight="1" thickBot="1" x14ac:dyDescent="0.3">
      <c r="A51" s="492"/>
      <c r="B51" s="141">
        <v>100</v>
      </c>
      <c r="C51" s="86">
        <f>+M59</f>
        <v>0</v>
      </c>
      <c r="D51" s="530"/>
      <c r="E51" s="531"/>
      <c r="F51" s="530"/>
      <c r="G51" s="531"/>
      <c r="H51" s="84"/>
      <c r="I51" s="84"/>
      <c r="J51" s="84"/>
    </row>
    <row r="52" spans="1:13" x14ac:dyDescent="0.25">
      <c r="B52" s="1">
        <f>B29+B31+B33+B35+B37+B39+B41+B43+B45+B47+B49+B51</f>
        <v>1200</v>
      </c>
    </row>
    <row r="53" spans="1:13" ht="18" x14ac:dyDescent="0.25">
      <c r="A53" s="50" t="s">
        <v>206</v>
      </c>
      <c r="B53" s="262" t="s">
        <v>433</v>
      </c>
    </row>
    <row r="54" spans="1:13" ht="18" customHeight="1" x14ac:dyDescent="0.25">
      <c r="A54" s="34"/>
    </row>
    <row r="55" spans="1:13" ht="23.25" x14ac:dyDescent="0.25">
      <c r="A55" s="532"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32"/>
      <c r="B56" s="36">
        <f>C29</f>
        <v>100</v>
      </c>
      <c r="C56" s="36">
        <f>C31</f>
        <v>100</v>
      </c>
      <c r="D56" s="36">
        <f>C33</f>
        <v>100</v>
      </c>
      <c r="E56" s="36">
        <f>C35</f>
        <v>100</v>
      </c>
      <c r="F56" s="36"/>
      <c r="G56" s="36"/>
      <c r="H56" s="36"/>
      <c r="I56" s="36"/>
      <c r="J56" s="36"/>
      <c r="K56" s="36"/>
      <c r="L56" s="36"/>
      <c r="M56" s="36"/>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75" t="s">
        <v>208</v>
      </c>
      <c r="B59" s="165" t="s">
        <v>209</v>
      </c>
      <c r="C59" s="148"/>
      <c r="D59" s="176" t="s">
        <v>210</v>
      </c>
      <c r="E59" s="165" t="s">
        <v>209</v>
      </c>
      <c r="F59" s="148"/>
      <c r="G59" s="176" t="s">
        <v>211</v>
      </c>
      <c r="H59" s="165" t="s">
        <v>212</v>
      </c>
      <c r="I59" s="173"/>
      <c r="J59" s="140"/>
    </row>
    <row r="60" spans="1:13" ht="15.75" thickBot="1" x14ac:dyDescent="0.3">
      <c r="A60" s="177"/>
      <c r="B60" s="165" t="s">
        <v>213</v>
      </c>
      <c r="C60" s="148" t="s">
        <v>418</v>
      </c>
      <c r="D60" s="178"/>
      <c r="E60" s="165" t="s">
        <v>213</v>
      </c>
      <c r="F60" s="148" t="s">
        <v>420</v>
      </c>
      <c r="G60" s="178"/>
      <c r="H60" s="165" t="s">
        <v>214</v>
      </c>
      <c r="I60" s="188"/>
      <c r="J60" s="140"/>
    </row>
    <row r="61" spans="1:13" ht="29.25" thickBot="1" x14ac:dyDescent="0.3">
      <c r="A61" s="177"/>
      <c r="B61" s="165" t="s">
        <v>215</v>
      </c>
      <c r="C61" s="174" t="s">
        <v>416</v>
      </c>
      <c r="D61" s="178"/>
      <c r="E61" s="165" t="s">
        <v>215</v>
      </c>
      <c r="F61" s="174" t="s">
        <v>421</v>
      </c>
      <c r="G61" s="178"/>
      <c r="H61" s="165" t="s">
        <v>216</v>
      </c>
      <c r="I61" s="188"/>
      <c r="J61" s="140"/>
    </row>
    <row r="62" spans="1:13" ht="39.75" customHeight="1" thickBot="1" x14ac:dyDescent="0.3">
      <c r="A62" s="177"/>
      <c r="B62" s="165" t="s">
        <v>209</v>
      </c>
      <c r="C62" s="148"/>
      <c r="D62" s="178"/>
      <c r="E62" s="165" t="s">
        <v>209</v>
      </c>
      <c r="F62" s="148"/>
      <c r="G62" s="178"/>
      <c r="H62" s="165" t="s">
        <v>212</v>
      </c>
      <c r="I62" s="173"/>
      <c r="J62" s="140"/>
    </row>
    <row r="63" spans="1:13" ht="15.75" thickBot="1" x14ac:dyDescent="0.3">
      <c r="A63" s="177"/>
      <c r="B63" s="165" t="s">
        <v>213</v>
      </c>
      <c r="C63" s="148" t="s">
        <v>419</v>
      </c>
      <c r="D63" s="178"/>
      <c r="E63" s="165" t="s">
        <v>213</v>
      </c>
      <c r="F63" s="148"/>
      <c r="G63" s="178"/>
      <c r="H63" s="165" t="s">
        <v>214</v>
      </c>
      <c r="I63" s="173"/>
      <c r="J63" s="140"/>
    </row>
    <row r="64" spans="1:13" ht="34.5" customHeight="1" thickBot="1" x14ac:dyDescent="0.3">
      <c r="A64" s="179"/>
      <c r="B64" s="165" t="s">
        <v>215</v>
      </c>
      <c r="C64" s="148" t="s">
        <v>417</v>
      </c>
      <c r="D64" s="180"/>
      <c r="E64" s="165" t="s">
        <v>215</v>
      </c>
      <c r="F64" s="174"/>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s>
  <pageMargins left="0.25" right="0.25" top="0.75" bottom="0.75" header="0.3" footer="0.3"/>
  <pageSetup scale="21" orientation="landscape" r:id="rId4"/>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topLeftCell="F35" zoomScaleNormal="100" workbookViewId="0">
      <selection activeCell="J35" sqref="J35"/>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23"/>
      <c r="B1" s="394" t="s">
        <v>150</v>
      </c>
      <c r="C1" s="395"/>
      <c r="D1" s="395"/>
      <c r="E1" s="395"/>
      <c r="F1" s="395"/>
      <c r="G1" s="395"/>
      <c r="H1" s="396"/>
      <c r="I1" s="51" t="s">
        <v>200</v>
      </c>
      <c r="J1" s="391" t="s">
        <v>272</v>
      </c>
      <c r="K1" s="392"/>
      <c r="L1" s="393"/>
      <c r="M1" s="81"/>
    </row>
    <row r="2" spans="1:25" ht="24" customHeight="1" thickBot="1" x14ac:dyDescent="0.3">
      <c r="A2" s="524"/>
      <c r="B2" s="397" t="s">
        <v>151</v>
      </c>
      <c r="C2" s="398"/>
      <c r="D2" s="398"/>
      <c r="E2" s="398"/>
      <c r="F2" s="398"/>
      <c r="G2" s="398"/>
      <c r="H2" s="399"/>
      <c r="I2" s="51" t="s">
        <v>201</v>
      </c>
      <c r="J2" s="391" t="s">
        <v>273</v>
      </c>
      <c r="K2" s="392"/>
      <c r="L2" s="393"/>
      <c r="M2" s="81"/>
    </row>
    <row r="3" spans="1:25" ht="24" customHeight="1" thickBot="1" x14ac:dyDescent="0.3">
      <c r="A3" s="524"/>
      <c r="B3" s="397" t="s">
        <v>0</v>
      </c>
      <c r="C3" s="398"/>
      <c r="D3" s="398"/>
      <c r="E3" s="398"/>
      <c r="F3" s="398"/>
      <c r="G3" s="398"/>
      <c r="H3" s="399"/>
      <c r="I3" s="51" t="s">
        <v>202</v>
      </c>
      <c r="J3" s="391" t="s">
        <v>274</v>
      </c>
      <c r="K3" s="392"/>
      <c r="L3" s="393"/>
      <c r="M3" s="81"/>
    </row>
    <row r="4" spans="1:25" ht="24" customHeight="1" thickBot="1" x14ac:dyDescent="0.3">
      <c r="A4" s="525"/>
      <c r="B4" s="400" t="s">
        <v>203</v>
      </c>
      <c r="C4" s="401"/>
      <c r="D4" s="401"/>
      <c r="E4" s="401"/>
      <c r="F4" s="401"/>
      <c r="G4" s="401"/>
      <c r="H4" s="402"/>
      <c r="I4" s="51" t="s">
        <v>153</v>
      </c>
      <c r="J4" s="391" t="s">
        <v>276</v>
      </c>
      <c r="K4" s="392"/>
      <c r="L4" s="393"/>
      <c r="M4" s="81"/>
    </row>
    <row r="6" spans="1:25" ht="15" customHeight="1" thickBot="1" x14ac:dyDescent="0.3">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25">
      <c r="A7" s="504" t="s">
        <v>4</v>
      </c>
      <c r="B7" s="514" t="str">
        <f>ACTIVIDAD_1!B6</f>
        <v>8210 - Consolidación de la Estrategia de Justicia de Género como mecanismo para promover los derechos de las mujeres a una vida libre de violencias en Bogotá D.C.</v>
      </c>
      <c r="C7" s="515"/>
      <c r="D7" s="515"/>
      <c r="E7" s="515"/>
      <c r="F7" s="515"/>
      <c r="G7" s="515"/>
      <c r="H7" s="516"/>
      <c r="I7" s="504" t="s">
        <v>155</v>
      </c>
      <c r="J7" s="510">
        <v>2024110010300</v>
      </c>
      <c r="K7" s="7"/>
      <c r="L7" s="7"/>
      <c r="M7" s="7"/>
      <c r="N7" s="7"/>
      <c r="O7" s="7"/>
      <c r="P7" s="7"/>
      <c r="Q7" s="7"/>
      <c r="R7" s="7"/>
      <c r="S7" s="7"/>
      <c r="T7" s="7"/>
      <c r="U7" s="7"/>
      <c r="V7" s="7"/>
      <c r="W7" s="7"/>
      <c r="X7" s="7"/>
      <c r="Y7" s="7"/>
    </row>
    <row r="8" spans="1:25" ht="15" customHeight="1" x14ac:dyDescent="0.25">
      <c r="A8" s="505"/>
      <c r="B8" s="517"/>
      <c r="C8" s="518"/>
      <c r="D8" s="518"/>
      <c r="E8" s="518"/>
      <c r="F8" s="518"/>
      <c r="G8" s="518"/>
      <c r="H8" s="519"/>
      <c r="I8" s="505"/>
      <c r="J8" s="511"/>
      <c r="K8" s="7"/>
      <c r="L8" s="7"/>
      <c r="M8" s="7"/>
      <c r="N8" s="7"/>
      <c r="O8" s="7"/>
      <c r="P8" s="7"/>
      <c r="Q8" s="7"/>
      <c r="R8" s="7"/>
      <c r="S8" s="7"/>
      <c r="T8" s="7"/>
      <c r="U8" s="7"/>
      <c r="V8" s="7"/>
      <c r="W8" s="7"/>
      <c r="X8" s="7"/>
      <c r="Y8" s="7"/>
    </row>
    <row r="9" spans="1:25" ht="15" customHeight="1" x14ac:dyDescent="0.25">
      <c r="A9" s="505"/>
      <c r="B9" s="517"/>
      <c r="C9" s="518"/>
      <c r="D9" s="518"/>
      <c r="E9" s="518"/>
      <c r="F9" s="518"/>
      <c r="G9" s="518"/>
      <c r="H9" s="519"/>
      <c r="I9" s="505"/>
      <c r="J9" s="511"/>
      <c r="K9" s="7"/>
      <c r="L9" s="7"/>
      <c r="M9" s="7"/>
      <c r="N9" s="7"/>
      <c r="O9" s="7"/>
      <c r="P9" s="7"/>
      <c r="Q9" s="7"/>
      <c r="R9" s="7"/>
      <c r="S9" s="7"/>
      <c r="T9" s="7"/>
      <c r="U9" s="7"/>
      <c r="V9" s="7"/>
      <c r="W9" s="7"/>
      <c r="X9" s="7"/>
      <c r="Y9" s="7"/>
    </row>
    <row r="10" spans="1:25" ht="15" customHeight="1" thickBot="1" x14ac:dyDescent="0.3">
      <c r="A10" s="506"/>
      <c r="B10" s="520"/>
      <c r="C10" s="521"/>
      <c r="D10" s="521"/>
      <c r="E10" s="521"/>
      <c r="F10" s="521"/>
      <c r="G10" s="521"/>
      <c r="H10" s="522"/>
      <c r="I10" s="506"/>
      <c r="J10" s="512"/>
      <c r="K10" s="7"/>
      <c r="L10" s="7"/>
      <c r="M10" s="7"/>
      <c r="N10" s="7"/>
      <c r="O10" s="7"/>
      <c r="P10" s="7"/>
      <c r="Q10" s="7"/>
      <c r="R10" s="7"/>
      <c r="S10" s="7"/>
      <c r="T10" s="7"/>
      <c r="U10" s="7"/>
      <c r="V10" s="7"/>
      <c r="W10" s="7"/>
      <c r="X10" s="7"/>
      <c r="Y10" s="7"/>
    </row>
    <row r="11" spans="1:25" ht="9" customHeight="1" thickBot="1" x14ac:dyDescent="0.3">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
      <c r="A12" s="418" t="s">
        <v>6</v>
      </c>
      <c r="B12" s="127" t="s">
        <v>156</v>
      </c>
      <c r="C12" s="146"/>
      <c r="D12" s="127" t="s">
        <v>157</v>
      </c>
      <c r="E12" s="146"/>
      <c r="F12" s="127" t="s">
        <v>158</v>
      </c>
      <c r="G12" s="146"/>
      <c r="H12" s="127" t="s">
        <v>159</v>
      </c>
      <c r="I12" s="147" t="s">
        <v>282</v>
      </c>
    </row>
    <row r="13" spans="1:25" s="77" customFormat="1" ht="21.75" customHeight="1" thickBot="1" x14ac:dyDescent="0.3">
      <c r="A13" s="418"/>
      <c r="B13" s="129" t="s">
        <v>161</v>
      </c>
      <c r="C13" s="83"/>
      <c r="D13" s="127" t="s">
        <v>162</v>
      </c>
      <c r="E13" s="52"/>
      <c r="F13" s="127" t="s">
        <v>163</v>
      </c>
      <c r="G13" s="52"/>
      <c r="H13" s="127" t="s">
        <v>164</v>
      </c>
      <c r="I13" s="147"/>
    </row>
    <row r="14" spans="1:25" s="77" customFormat="1" ht="21.75" customHeight="1" thickBot="1" x14ac:dyDescent="0.3">
      <c r="A14" s="418"/>
      <c r="B14" s="127" t="s">
        <v>166</v>
      </c>
      <c r="C14" s="146"/>
      <c r="D14" s="127" t="s">
        <v>167</v>
      </c>
      <c r="E14" s="52"/>
      <c r="F14" s="127" t="s">
        <v>168</v>
      </c>
      <c r="G14" s="52"/>
      <c r="H14" s="127" t="s">
        <v>169</v>
      </c>
      <c r="I14" s="147"/>
    </row>
    <row r="15" spans="1:25" s="77" customFormat="1" ht="21.75" customHeight="1" thickBot="1" x14ac:dyDescent="0.3">
      <c r="A15" s="1"/>
      <c r="B15" s="1"/>
      <c r="C15" s="1"/>
      <c r="D15" s="1"/>
      <c r="E15" s="1"/>
      <c r="F15" s="1"/>
      <c r="G15" s="1"/>
      <c r="H15" s="1"/>
      <c r="I15" s="1"/>
      <c r="J15" s="1"/>
      <c r="K15" s="1"/>
      <c r="L15" s="88"/>
      <c r="M15" s="89"/>
      <c r="N15" s="89"/>
      <c r="O15" s="89"/>
    </row>
    <row r="16" spans="1:25" s="77" customFormat="1" ht="21.75" customHeight="1" thickBot="1" x14ac:dyDescent="0.3">
      <c r="A16" s="417" t="s">
        <v>8</v>
      </c>
      <c r="B16" s="417"/>
      <c r="C16" s="143" t="s">
        <v>160</v>
      </c>
      <c r="D16" s="378"/>
      <c r="E16" s="378"/>
      <c r="F16" s="378"/>
      <c r="G16" s="1"/>
      <c r="H16" s="1"/>
      <c r="I16" s="1"/>
      <c r="J16" s="1"/>
      <c r="K16" s="1"/>
      <c r="L16" s="88"/>
      <c r="M16" s="89"/>
      <c r="N16" s="89"/>
      <c r="O16" s="89"/>
    </row>
    <row r="17" spans="1:15" s="77" customFormat="1" ht="21.75" customHeight="1" thickBot="1" x14ac:dyDescent="0.3">
      <c r="A17" s="417"/>
      <c r="B17" s="417"/>
      <c r="C17" s="143" t="s">
        <v>165</v>
      </c>
      <c r="D17" s="378"/>
      <c r="E17" s="378"/>
      <c r="F17" s="378"/>
      <c r="G17" s="1"/>
      <c r="H17" s="1"/>
      <c r="I17" s="1"/>
      <c r="J17" s="1"/>
      <c r="K17" s="1"/>
      <c r="L17" s="88"/>
      <c r="M17" s="89"/>
      <c r="N17" s="89"/>
      <c r="O17" s="89"/>
    </row>
    <row r="18" spans="1:15" s="77" customFormat="1" ht="21.75" customHeight="1" thickBot="1" x14ac:dyDescent="0.3">
      <c r="A18" s="417"/>
      <c r="B18" s="417"/>
      <c r="C18" s="143" t="s">
        <v>170</v>
      </c>
      <c r="D18" s="378" t="s">
        <v>282</v>
      </c>
      <c r="E18" s="378"/>
      <c r="F18" s="378"/>
      <c r="G18" s="1"/>
      <c r="H18" s="1"/>
      <c r="I18" s="1"/>
      <c r="J18" s="1"/>
      <c r="K18" s="1"/>
      <c r="L18" s="88"/>
      <c r="M18" s="89"/>
      <c r="N18" s="89"/>
      <c r="O18" s="89"/>
    </row>
    <row r="19" spans="1:15" s="77"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513" t="s">
        <v>204</v>
      </c>
      <c r="B22" s="513"/>
      <c r="C22" s="513"/>
      <c r="D22" s="513"/>
      <c r="E22" s="513"/>
      <c r="F22" s="513"/>
      <c r="G22" s="513"/>
      <c r="H22" s="513"/>
      <c r="I22" s="513"/>
      <c r="J22" s="513"/>
    </row>
    <row r="23" spans="1:15" ht="69.95" customHeight="1" thickBot="1" x14ac:dyDescent="0.3">
      <c r="A23" s="132" t="s">
        <v>21</v>
      </c>
      <c r="B23" s="507" t="s">
        <v>422</v>
      </c>
      <c r="C23" s="508"/>
      <c r="D23" s="509"/>
      <c r="E23" s="133" t="s">
        <v>71</v>
      </c>
      <c r="F23" s="134" t="s">
        <v>412</v>
      </c>
      <c r="G23" s="133" t="s">
        <v>73</v>
      </c>
      <c r="H23" s="507" t="s">
        <v>413</v>
      </c>
      <c r="I23" s="508"/>
      <c r="J23" s="509"/>
    </row>
    <row r="24" spans="1:15" ht="50.25" customHeight="1" thickBot="1" x14ac:dyDescent="0.3">
      <c r="A24" s="108" t="s">
        <v>75</v>
      </c>
      <c r="B24" s="507" t="s">
        <v>423</v>
      </c>
      <c r="C24" s="508"/>
      <c r="D24" s="508"/>
      <c r="E24" s="508"/>
      <c r="F24" s="508"/>
      <c r="G24" s="508"/>
      <c r="H24" s="508"/>
      <c r="I24" s="508"/>
      <c r="J24" s="509"/>
    </row>
    <row r="25" spans="1:15" ht="50.25" customHeight="1" thickBot="1" x14ac:dyDescent="0.3">
      <c r="A25" s="491" t="s">
        <v>77</v>
      </c>
      <c r="B25" s="135">
        <v>2024</v>
      </c>
      <c r="C25" s="136">
        <v>2025</v>
      </c>
      <c r="D25" s="136">
        <v>2026</v>
      </c>
      <c r="E25" s="136">
        <v>2027</v>
      </c>
      <c r="F25" s="137" t="s">
        <v>205</v>
      </c>
      <c r="G25" s="138" t="s">
        <v>79</v>
      </c>
      <c r="H25" s="493" t="s">
        <v>81</v>
      </c>
      <c r="I25" s="494"/>
      <c r="J25" s="495"/>
    </row>
    <row r="26" spans="1:15" ht="50.25" customHeight="1" thickBot="1" x14ac:dyDescent="0.3">
      <c r="A26" s="492"/>
      <c r="B26" s="253">
        <v>13</v>
      </c>
      <c r="C26" s="254">
        <v>20</v>
      </c>
      <c r="D26" s="254">
        <v>21</v>
      </c>
      <c r="E26" s="254">
        <v>22</v>
      </c>
      <c r="F26" s="255">
        <f>E26</f>
        <v>22</v>
      </c>
      <c r="G26" s="256">
        <v>13</v>
      </c>
      <c r="H26" s="496" t="s">
        <v>424</v>
      </c>
      <c r="I26" s="497"/>
      <c r="J26" s="498"/>
    </row>
    <row r="27" spans="1:15" ht="52.5" customHeight="1" thickBot="1" x14ac:dyDescent="0.3">
      <c r="A27" s="108"/>
      <c r="B27" s="501" t="s">
        <v>83</v>
      </c>
      <c r="C27" s="502"/>
      <c r="D27" s="502"/>
      <c r="E27" s="502"/>
      <c r="F27" s="502"/>
      <c r="G27" s="502"/>
      <c r="H27" s="502"/>
      <c r="I27" s="502"/>
      <c r="J27" s="503"/>
    </row>
    <row r="28" spans="1:15" s="28" customFormat="1" ht="56.25" customHeight="1" thickBot="1" x14ac:dyDescent="0.3">
      <c r="A28" s="491" t="s">
        <v>181</v>
      </c>
      <c r="B28" s="108" t="s">
        <v>182</v>
      </c>
      <c r="C28" s="132" t="s">
        <v>86</v>
      </c>
      <c r="D28" s="499" t="s">
        <v>88</v>
      </c>
      <c r="E28" s="500"/>
      <c r="F28" s="499" t="s">
        <v>90</v>
      </c>
      <c r="G28" s="500"/>
      <c r="H28" s="109" t="s">
        <v>92</v>
      </c>
      <c r="I28" s="107" t="s">
        <v>93</v>
      </c>
      <c r="J28" s="107" t="s">
        <v>95</v>
      </c>
    </row>
    <row r="29" spans="1:15" ht="186" customHeight="1" thickBot="1" x14ac:dyDescent="0.3">
      <c r="A29" s="492"/>
      <c r="B29" s="257">
        <v>13</v>
      </c>
      <c r="C29" s="85">
        <v>13</v>
      </c>
      <c r="D29" s="526" t="s">
        <v>425</v>
      </c>
      <c r="E29" s="527"/>
      <c r="F29" s="526" t="s">
        <v>426</v>
      </c>
      <c r="G29" s="527"/>
      <c r="H29" s="219" t="s">
        <v>427</v>
      </c>
      <c r="I29" s="261" t="s">
        <v>431</v>
      </c>
      <c r="J29" s="251" t="s">
        <v>330</v>
      </c>
    </row>
    <row r="30" spans="1:15" s="28" customFormat="1" ht="45" customHeight="1" thickBot="1" x14ac:dyDescent="0.3">
      <c r="A30" s="491" t="s">
        <v>183</v>
      </c>
      <c r="B30" s="106" t="s">
        <v>182</v>
      </c>
      <c r="C30" s="109" t="s">
        <v>86</v>
      </c>
      <c r="D30" s="499" t="s">
        <v>88</v>
      </c>
      <c r="E30" s="500"/>
      <c r="F30" s="499" t="s">
        <v>90</v>
      </c>
      <c r="G30" s="500"/>
      <c r="H30" s="109" t="s">
        <v>92</v>
      </c>
      <c r="I30" s="107" t="s">
        <v>93</v>
      </c>
      <c r="J30" s="107" t="s">
        <v>95</v>
      </c>
    </row>
    <row r="31" spans="1:15" ht="186" customHeight="1" thickBot="1" x14ac:dyDescent="0.3">
      <c r="A31" s="492"/>
      <c r="B31" s="258">
        <v>13</v>
      </c>
      <c r="C31" s="85">
        <v>13</v>
      </c>
      <c r="D31" s="526" t="s">
        <v>428</v>
      </c>
      <c r="E31" s="527"/>
      <c r="F31" s="526" t="s">
        <v>426</v>
      </c>
      <c r="G31" s="527"/>
      <c r="H31" s="219" t="s">
        <v>427</v>
      </c>
      <c r="I31" s="261" t="s">
        <v>431</v>
      </c>
      <c r="J31" s="251" t="s">
        <v>330</v>
      </c>
    </row>
    <row r="32" spans="1:15" s="28" customFormat="1" ht="54" customHeight="1" thickBot="1" x14ac:dyDescent="0.3">
      <c r="A32" s="491" t="s">
        <v>184</v>
      </c>
      <c r="B32" s="106" t="s">
        <v>182</v>
      </c>
      <c r="C32" s="109" t="s">
        <v>86</v>
      </c>
      <c r="D32" s="499" t="s">
        <v>88</v>
      </c>
      <c r="E32" s="500"/>
      <c r="F32" s="499" t="s">
        <v>90</v>
      </c>
      <c r="G32" s="500"/>
      <c r="H32" s="109" t="s">
        <v>92</v>
      </c>
      <c r="I32" s="107" t="s">
        <v>93</v>
      </c>
      <c r="J32" s="107" t="s">
        <v>95</v>
      </c>
    </row>
    <row r="33" spans="1:10" ht="186.75" customHeight="1" thickBot="1" x14ac:dyDescent="0.3">
      <c r="A33" s="492"/>
      <c r="B33" s="258">
        <v>13</v>
      </c>
      <c r="C33" s="85">
        <v>13</v>
      </c>
      <c r="D33" s="526" t="s">
        <v>429</v>
      </c>
      <c r="E33" s="527"/>
      <c r="F33" s="526" t="s">
        <v>430</v>
      </c>
      <c r="G33" s="527"/>
      <c r="H33" s="219" t="s">
        <v>427</v>
      </c>
      <c r="I33" s="261" t="s">
        <v>431</v>
      </c>
      <c r="J33" s="251" t="s">
        <v>330</v>
      </c>
    </row>
    <row r="34" spans="1:10" s="28" customFormat="1" ht="47.25" customHeight="1" thickBot="1" x14ac:dyDescent="0.3">
      <c r="A34" s="491" t="s">
        <v>185</v>
      </c>
      <c r="B34" s="106" t="s">
        <v>182</v>
      </c>
      <c r="C34" s="106" t="s">
        <v>86</v>
      </c>
      <c r="D34" s="499" t="s">
        <v>88</v>
      </c>
      <c r="E34" s="500"/>
      <c r="F34" s="499" t="s">
        <v>90</v>
      </c>
      <c r="G34" s="500"/>
      <c r="H34" s="109" t="s">
        <v>92</v>
      </c>
      <c r="I34" s="109" t="s">
        <v>93</v>
      </c>
      <c r="J34" s="107" t="s">
        <v>95</v>
      </c>
    </row>
    <row r="35" spans="1:10" ht="186.75" customHeight="1" thickBot="1" x14ac:dyDescent="0.3">
      <c r="A35" s="492"/>
      <c r="B35" s="258">
        <v>13</v>
      </c>
      <c r="C35" s="85">
        <v>13</v>
      </c>
      <c r="D35" s="526" t="s">
        <v>463</v>
      </c>
      <c r="E35" s="527"/>
      <c r="F35" s="526" t="s">
        <v>464</v>
      </c>
      <c r="G35" s="527"/>
      <c r="H35" s="219" t="s">
        <v>427</v>
      </c>
      <c r="I35" s="261" t="s">
        <v>431</v>
      </c>
      <c r="J35" s="698" t="s">
        <v>485</v>
      </c>
    </row>
    <row r="36" spans="1:10" s="28" customFormat="1" ht="47.25" customHeight="1" thickBot="1" x14ac:dyDescent="0.3">
      <c r="A36" s="491" t="s">
        <v>186</v>
      </c>
      <c r="B36" s="106" t="s">
        <v>182</v>
      </c>
      <c r="C36" s="109" t="s">
        <v>86</v>
      </c>
      <c r="D36" s="499" t="s">
        <v>88</v>
      </c>
      <c r="E36" s="500"/>
      <c r="F36" s="499" t="s">
        <v>90</v>
      </c>
      <c r="G36" s="500"/>
      <c r="H36" s="109" t="s">
        <v>92</v>
      </c>
      <c r="I36" s="107" t="s">
        <v>93</v>
      </c>
      <c r="J36" s="107" t="s">
        <v>95</v>
      </c>
    </row>
    <row r="37" spans="1:10" ht="76.900000000000006" customHeight="1" thickBot="1" x14ac:dyDescent="0.3">
      <c r="A37" s="492"/>
      <c r="B37" s="258">
        <v>13</v>
      </c>
      <c r="C37" s="85">
        <f>+F59</f>
        <v>0</v>
      </c>
      <c r="D37" s="530"/>
      <c r="E37" s="531"/>
      <c r="F37" s="530"/>
      <c r="G37" s="531"/>
      <c r="H37" s="84"/>
      <c r="I37" s="140"/>
      <c r="J37" s="140"/>
    </row>
    <row r="38" spans="1:10" s="28" customFormat="1" ht="48.75" customHeight="1" thickBot="1" x14ac:dyDescent="0.3">
      <c r="A38" s="491" t="s">
        <v>187</v>
      </c>
      <c r="B38" s="106" t="s">
        <v>182</v>
      </c>
      <c r="C38" s="109" t="s">
        <v>86</v>
      </c>
      <c r="D38" s="499" t="s">
        <v>88</v>
      </c>
      <c r="E38" s="500"/>
      <c r="F38" s="499" t="s">
        <v>90</v>
      </c>
      <c r="G38" s="500"/>
      <c r="H38" s="109" t="s">
        <v>92</v>
      </c>
      <c r="I38" s="107" t="s">
        <v>93</v>
      </c>
      <c r="J38" s="107" t="s">
        <v>95</v>
      </c>
    </row>
    <row r="39" spans="1:10" ht="79.900000000000006" customHeight="1" thickBot="1" x14ac:dyDescent="0.3">
      <c r="A39" s="492"/>
      <c r="B39" s="259">
        <v>13</v>
      </c>
      <c r="C39" s="86">
        <v>0</v>
      </c>
      <c r="D39" s="530"/>
      <c r="E39" s="531"/>
      <c r="F39" s="530"/>
      <c r="G39" s="531"/>
      <c r="H39" s="84"/>
      <c r="I39" s="140"/>
      <c r="J39" s="140"/>
    </row>
    <row r="40" spans="1:10" ht="46.5" customHeight="1" thickBot="1" x14ac:dyDescent="0.3">
      <c r="A40" s="491" t="s">
        <v>188</v>
      </c>
      <c r="B40" s="108" t="s">
        <v>182</v>
      </c>
      <c r="C40" s="132" t="s">
        <v>86</v>
      </c>
      <c r="D40" s="499" t="s">
        <v>88</v>
      </c>
      <c r="E40" s="500"/>
      <c r="F40" s="499" t="s">
        <v>90</v>
      </c>
      <c r="G40" s="500"/>
      <c r="H40" s="109" t="s">
        <v>92</v>
      </c>
      <c r="I40" s="107" t="s">
        <v>93</v>
      </c>
      <c r="J40" s="107" t="s">
        <v>95</v>
      </c>
    </row>
    <row r="41" spans="1:10" ht="72" customHeight="1" thickBot="1" x14ac:dyDescent="0.3">
      <c r="A41" s="492"/>
      <c r="B41" s="259">
        <v>14</v>
      </c>
      <c r="C41" s="86" t="str">
        <f>+H59</f>
        <v>VoBo:</v>
      </c>
      <c r="D41" s="530"/>
      <c r="E41" s="533"/>
      <c r="F41" s="530"/>
      <c r="G41" s="531"/>
      <c r="H41" s="84"/>
      <c r="I41" s="140"/>
      <c r="J41" s="140"/>
    </row>
    <row r="42" spans="1:10" ht="48.75" customHeight="1" thickBot="1" x14ac:dyDescent="0.3">
      <c r="A42" s="491" t="s">
        <v>189</v>
      </c>
      <c r="B42" s="108" t="s">
        <v>182</v>
      </c>
      <c r="C42" s="132" t="s">
        <v>86</v>
      </c>
      <c r="D42" s="499" t="s">
        <v>88</v>
      </c>
      <c r="E42" s="500"/>
      <c r="F42" s="499" t="s">
        <v>90</v>
      </c>
      <c r="G42" s="500"/>
      <c r="H42" s="109" t="s">
        <v>92</v>
      </c>
      <c r="I42" s="107" t="s">
        <v>93</v>
      </c>
      <c r="J42" s="107" t="s">
        <v>95</v>
      </c>
    </row>
    <row r="43" spans="1:10" ht="87" customHeight="1" thickBot="1" x14ac:dyDescent="0.3">
      <c r="A43" s="492"/>
      <c r="B43" s="259">
        <v>15</v>
      </c>
      <c r="C43" s="86">
        <f>+I59</f>
        <v>0</v>
      </c>
      <c r="D43" s="530"/>
      <c r="E43" s="533"/>
      <c r="F43" s="530"/>
      <c r="G43" s="531"/>
      <c r="H43" s="142"/>
      <c r="I43" s="84"/>
      <c r="J43" s="140"/>
    </row>
    <row r="44" spans="1:10" ht="42.75" customHeight="1" thickBot="1" x14ac:dyDescent="0.3">
      <c r="A44" s="491" t="s">
        <v>190</v>
      </c>
      <c r="B44" s="108" t="s">
        <v>182</v>
      </c>
      <c r="C44" s="132" t="s">
        <v>86</v>
      </c>
      <c r="D44" s="499" t="s">
        <v>88</v>
      </c>
      <c r="E44" s="500"/>
      <c r="F44" s="499" t="s">
        <v>90</v>
      </c>
      <c r="G44" s="500"/>
      <c r="H44" s="109" t="s">
        <v>92</v>
      </c>
      <c r="I44" s="107" t="s">
        <v>93</v>
      </c>
      <c r="J44" s="107" t="s">
        <v>95</v>
      </c>
    </row>
    <row r="45" spans="1:10" ht="78.599999999999994" customHeight="1" thickBot="1" x14ac:dyDescent="0.3">
      <c r="A45" s="492"/>
      <c r="B45" s="260">
        <v>16</v>
      </c>
      <c r="C45" s="86">
        <f>+J59</f>
        <v>0</v>
      </c>
      <c r="D45" s="530"/>
      <c r="E45" s="531"/>
      <c r="F45" s="530"/>
      <c r="G45" s="531"/>
      <c r="H45" s="84"/>
      <c r="I45" s="84"/>
      <c r="J45" s="84"/>
    </row>
    <row r="46" spans="1:10" ht="45" customHeight="1" thickBot="1" x14ac:dyDescent="0.3">
      <c r="A46" s="491" t="s">
        <v>191</v>
      </c>
      <c r="B46" s="108" t="s">
        <v>182</v>
      </c>
      <c r="C46" s="132" t="s">
        <v>86</v>
      </c>
      <c r="D46" s="499" t="s">
        <v>88</v>
      </c>
      <c r="E46" s="500"/>
      <c r="F46" s="499" t="s">
        <v>90</v>
      </c>
      <c r="G46" s="500"/>
      <c r="H46" s="109" t="s">
        <v>92</v>
      </c>
      <c r="I46" s="107" t="s">
        <v>93</v>
      </c>
      <c r="J46" s="107" t="s">
        <v>95</v>
      </c>
    </row>
    <row r="47" spans="1:10" ht="75.599999999999994" customHeight="1" thickBot="1" x14ac:dyDescent="0.3">
      <c r="A47" s="492"/>
      <c r="B47" s="260">
        <v>17</v>
      </c>
      <c r="C47" s="86">
        <f>+K59</f>
        <v>0</v>
      </c>
      <c r="D47" s="530"/>
      <c r="E47" s="531"/>
      <c r="F47" s="530"/>
      <c r="G47" s="531"/>
      <c r="H47" s="84"/>
      <c r="I47" s="140"/>
      <c r="J47" s="140"/>
    </row>
    <row r="48" spans="1:10" ht="46.5" customHeight="1" thickBot="1" x14ac:dyDescent="0.3">
      <c r="A48" s="491" t="s">
        <v>192</v>
      </c>
      <c r="B48" s="108" t="s">
        <v>182</v>
      </c>
      <c r="C48" s="132" t="s">
        <v>86</v>
      </c>
      <c r="D48" s="499" t="s">
        <v>88</v>
      </c>
      <c r="E48" s="500"/>
      <c r="F48" s="499" t="s">
        <v>90</v>
      </c>
      <c r="G48" s="500"/>
      <c r="H48" s="109" t="s">
        <v>92</v>
      </c>
      <c r="I48" s="107" t="s">
        <v>93</v>
      </c>
      <c r="J48" s="107" t="s">
        <v>95</v>
      </c>
    </row>
    <row r="49" spans="1:13" ht="72" customHeight="1" thickBot="1" x14ac:dyDescent="0.3">
      <c r="A49" s="492"/>
      <c r="B49" s="260">
        <v>18</v>
      </c>
      <c r="C49" s="86">
        <f>+L59</f>
        <v>0</v>
      </c>
      <c r="D49" s="530"/>
      <c r="E49" s="531"/>
      <c r="F49" s="533"/>
      <c r="G49" s="533"/>
      <c r="H49" s="84"/>
      <c r="I49" s="84"/>
      <c r="J49" s="84"/>
    </row>
    <row r="50" spans="1:13" ht="48.75" customHeight="1" thickBot="1" x14ac:dyDescent="0.3">
      <c r="A50" s="491" t="s">
        <v>193</v>
      </c>
      <c r="B50" s="108" t="s">
        <v>182</v>
      </c>
      <c r="C50" s="132" t="s">
        <v>86</v>
      </c>
      <c r="D50" s="499" t="s">
        <v>88</v>
      </c>
      <c r="E50" s="500"/>
      <c r="F50" s="499" t="s">
        <v>90</v>
      </c>
      <c r="G50" s="500"/>
      <c r="H50" s="109" t="s">
        <v>92</v>
      </c>
      <c r="I50" s="107" t="s">
        <v>93</v>
      </c>
      <c r="J50" s="107" t="s">
        <v>95</v>
      </c>
    </row>
    <row r="51" spans="1:13" ht="72.599999999999994" customHeight="1" thickBot="1" x14ac:dyDescent="0.3">
      <c r="A51" s="492"/>
      <c r="B51" s="260">
        <v>20</v>
      </c>
      <c r="C51" s="86">
        <f>+M59</f>
        <v>0</v>
      </c>
      <c r="D51" s="530"/>
      <c r="E51" s="531"/>
      <c r="F51" s="530"/>
      <c r="G51" s="531"/>
      <c r="H51" s="84"/>
      <c r="I51" s="84"/>
      <c r="J51" s="84"/>
    </row>
    <row r="52" spans="1:13" x14ac:dyDescent="0.25">
      <c r="B52" s="1">
        <f>B51</f>
        <v>20</v>
      </c>
    </row>
    <row r="53" spans="1:13" ht="18" x14ac:dyDescent="0.25">
      <c r="A53" s="50" t="s">
        <v>206</v>
      </c>
      <c r="B53" s="1" t="s">
        <v>432</v>
      </c>
    </row>
    <row r="54" spans="1:13" ht="18" customHeight="1" x14ac:dyDescent="0.25">
      <c r="A54" s="34"/>
    </row>
    <row r="55" spans="1:13" ht="23.25" x14ac:dyDescent="0.25">
      <c r="A55" s="532"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32"/>
      <c r="B56" s="36">
        <f>C29</f>
        <v>13</v>
      </c>
      <c r="C56" s="36">
        <f>C31</f>
        <v>13</v>
      </c>
      <c r="D56" s="36">
        <f>C33</f>
        <v>13</v>
      </c>
      <c r="E56" s="36">
        <f>C35</f>
        <v>13</v>
      </c>
      <c r="F56" s="36"/>
      <c r="G56" s="36"/>
      <c r="H56" s="36"/>
      <c r="I56" s="36"/>
      <c r="J56" s="36"/>
      <c r="K56" s="36"/>
      <c r="L56" s="36"/>
      <c r="M56" s="36"/>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75" t="s">
        <v>208</v>
      </c>
      <c r="B59" s="165" t="s">
        <v>209</v>
      </c>
      <c r="C59" s="148"/>
      <c r="D59" s="176" t="s">
        <v>210</v>
      </c>
      <c r="E59" s="165" t="s">
        <v>209</v>
      </c>
      <c r="F59" s="148"/>
      <c r="G59" s="176" t="s">
        <v>211</v>
      </c>
      <c r="H59" s="165" t="s">
        <v>212</v>
      </c>
      <c r="I59" s="173"/>
      <c r="J59" s="140"/>
    </row>
    <row r="60" spans="1:13" ht="15.75" thickBot="1" x14ac:dyDescent="0.3">
      <c r="A60" s="177"/>
      <c r="B60" s="165" t="s">
        <v>213</v>
      </c>
      <c r="C60" s="148" t="s">
        <v>418</v>
      </c>
      <c r="D60" s="178"/>
      <c r="E60" s="165" t="s">
        <v>213</v>
      </c>
      <c r="F60" s="148" t="s">
        <v>420</v>
      </c>
      <c r="G60" s="178"/>
      <c r="H60" s="165" t="s">
        <v>214</v>
      </c>
      <c r="I60" s="188"/>
      <c r="J60" s="140"/>
    </row>
    <row r="61" spans="1:13" ht="29.25" thickBot="1" x14ac:dyDescent="0.3">
      <c r="A61" s="177"/>
      <c r="B61" s="165" t="s">
        <v>215</v>
      </c>
      <c r="C61" s="174" t="s">
        <v>416</v>
      </c>
      <c r="D61" s="178"/>
      <c r="E61" s="165" t="s">
        <v>215</v>
      </c>
      <c r="F61" s="174" t="s">
        <v>421</v>
      </c>
      <c r="G61" s="178"/>
      <c r="H61" s="165" t="s">
        <v>216</v>
      </c>
      <c r="I61" s="188"/>
      <c r="J61" s="140"/>
    </row>
    <row r="62" spans="1:13" ht="39.75" customHeight="1" thickBot="1" x14ac:dyDescent="0.3">
      <c r="A62" s="177"/>
      <c r="B62" s="165" t="s">
        <v>209</v>
      </c>
      <c r="C62" s="148"/>
      <c r="D62" s="178"/>
      <c r="E62" s="165" t="s">
        <v>209</v>
      </c>
      <c r="F62" s="148"/>
      <c r="G62" s="178"/>
      <c r="H62" s="165" t="s">
        <v>212</v>
      </c>
      <c r="I62" s="173"/>
      <c r="J62" s="140"/>
    </row>
    <row r="63" spans="1:13" ht="15.75" thickBot="1" x14ac:dyDescent="0.3">
      <c r="A63" s="177"/>
      <c r="B63" s="165" t="s">
        <v>213</v>
      </c>
      <c r="C63" s="148" t="s">
        <v>419</v>
      </c>
      <c r="D63" s="178"/>
      <c r="E63" s="165" t="s">
        <v>213</v>
      </c>
      <c r="F63" s="148"/>
      <c r="G63" s="178"/>
      <c r="H63" s="165" t="s">
        <v>214</v>
      </c>
      <c r="I63" s="173"/>
      <c r="J63" s="140"/>
    </row>
    <row r="64" spans="1:13" ht="34.5" customHeight="1" thickBot="1" x14ac:dyDescent="0.3">
      <c r="A64" s="179"/>
      <c r="B64" s="165" t="s">
        <v>215</v>
      </c>
      <c r="C64" s="148" t="s">
        <v>417</v>
      </c>
      <c r="D64" s="180"/>
      <c r="E64" s="165" t="s">
        <v>215</v>
      </c>
      <c r="F64" s="174"/>
      <c r="G64" s="180"/>
      <c r="H64" s="165" t="s">
        <v>216</v>
      </c>
      <c r="I64" s="173"/>
      <c r="J64" s="140"/>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s>
  <pageMargins left="0.25" right="0.25" top="0.75" bottom="0.75" header="0.3" footer="0.3"/>
  <pageSetup scale="21" orientation="landscape" r:id="rId5"/>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A5" zoomScale="70" zoomScaleNormal="70" zoomScaleSheetLayoutView="70" workbookViewId="0">
      <selection activeCell="I17" sqref="I17:I19"/>
    </sheetView>
  </sheetViews>
  <sheetFormatPr baseColWidth="10" defaultColWidth="10.85546875" defaultRowHeight="14.25" x14ac:dyDescent="0.25"/>
  <cols>
    <col min="1" max="1" width="49.7109375" style="272" customWidth="1"/>
    <col min="2" max="13" width="35.7109375" style="272" customWidth="1"/>
    <col min="14" max="15" width="18.140625" style="272" customWidth="1"/>
    <col min="16" max="16" width="8.42578125" style="272" customWidth="1"/>
    <col min="17" max="17" width="18.42578125" style="272" bestFit="1" customWidth="1"/>
    <col min="18" max="18" width="5.7109375" style="272" customWidth="1"/>
    <col min="19" max="19" width="18.42578125" style="272" bestFit="1" customWidth="1"/>
    <col min="20" max="20" width="4.7109375" style="272" customWidth="1"/>
    <col min="21" max="21" width="23" style="272" bestFit="1" customWidth="1"/>
    <col min="22" max="22" width="10.85546875" style="272"/>
    <col min="23" max="23" width="18.42578125" style="272" bestFit="1" customWidth="1"/>
    <col min="24" max="24" width="16.140625" style="272" customWidth="1"/>
    <col min="25" max="16384" width="10.85546875" style="272"/>
  </cols>
  <sheetData>
    <row r="1" spans="1:15" s="263" customFormat="1" ht="32.25" customHeight="1" thickBot="1" x14ac:dyDescent="0.3">
      <c r="A1" s="414"/>
      <c r="B1" s="394" t="s">
        <v>150</v>
      </c>
      <c r="C1" s="395"/>
      <c r="D1" s="395"/>
      <c r="E1" s="395"/>
      <c r="F1" s="395"/>
      <c r="G1" s="395"/>
      <c r="H1" s="395"/>
      <c r="I1" s="396"/>
      <c r="J1" s="391" t="s">
        <v>272</v>
      </c>
      <c r="K1" s="392"/>
      <c r="L1" s="393"/>
    </row>
    <row r="2" spans="1:15" s="263" customFormat="1" ht="30.75" customHeight="1" thickBot="1" x14ac:dyDescent="0.3">
      <c r="A2" s="415"/>
      <c r="B2" s="397" t="s">
        <v>151</v>
      </c>
      <c r="C2" s="398"/>
      <c r="D2" s="398"/>
      <c r="E2" s="398"/>
      <c r="F2" s="398"/>
      <c r="G2" s="398"/>
      <c r="H2" s="398"/>
      <c r="I2" s="399"/>
      <c r="J2" s="391" t="s">
        <v>273</v>
      </c>
      <c r="K2" s="392"/>
      <c r="L2" s="393"/>
    </row>
    <row r="3" spans="1:15" s="263" customFormat="1" ht="24" customHeight="1" thickBot="1" x14ac:dyDescent="0.3">
      <c r="A3" s="415"/>
      <c r="B3" s="397" t="s">
        <v>434</v>
      </c>
      <c r="C3" s="398"/>
      <c r="D3" s="398"/>
      <c r="E3" s="398"/>
      <c r="F3" s="398"/>
      <c r="G3" s="398"/>
      <c r="H3" s="398"/>
      <c r="I3" s="399"/>
      <c r="J3" s="391" t="s">
        <v>274</v>
      </c>
      <c r="K3" s="392"/>
      <c r="L3" s="393"/>
    </row>
    <row r="4" spans="1:15" s="263" customFormat="1" ht="21.75" customHeight="1" thickBot="1" x14ac:dyDescent="0.3">
      <c r="A4" s="416"/>
      <c r="B4" s="400" t="s">
        <v>217</v>
      </c>
      <c r="C4" s="401"/>
      <c r="D4" s="401"/>
      <c r="E4" s="401"/>
      <c r="F4" s="401"/>
      <c r="G4" s="401"/>
      <c r="H4" s="401"/>
      <c r="I4" s="402"/>
      <c r="J4" s="391" t="s">
        <v>437</v>
      </c>
      <c r="K4" s="392"/>
      <c r="L4" s="393"/>
    </row>
    <row r="5" spans="1:15" s="263" customFormat="1" ht="21.75" customHeight="1" thickBot="1" x14ac:dyDescent="0.3">
      <c r="A5" s="78"/>
      <c r="B5" s="79"/>
      <c r="C5" s="79"/>
      <c r="D5" s="79"/>
      <c r="E5" s="79"/>
      <c r="F5" s="79"/>
      <c r="G5" s="79"/>
      <c r="H5" s="79"/>
      <c r="I5" s="79"/>
      <c r="J5" s="264"/>
      <c r="K5" s="264"/>
      <c r="L5" s="264"/>
    </row>
    <row r="6" spans="1:15" s="263" customFormat="1" ht="21.75" customHeight="1" thickBot="1" x14ac:dyDescent="0.3">
      <c r="A6" s="218" t="s">
        <v>4</v>
      </c>
      <c r="B6" s="534" t="s">
        <v>281</v>
      </c>
      <c r="C6" s="535"/>
      <c r="D6" s="535"/>
      <c r="E6" s="535"/>
      <c r="F6" s="535"/>
      <c r="G6" s="535"/>
      <c r="H6" s="535"/>
      <c r="I6" s="536"/>
      <c r="J6" s="265" t="s">
        <v>155</v>
      </c>
      <c r="K6" s="537">
        <v>2024110010300</v>
      </c>
      <c r="L6" s="537"/>
    </row>
    <row r="7" spans="1:15" s="263" customFormat="1" ht="21.75" customHeight="1" thickBot="1" x14ac:dyDescent="0.3">
      <c r="A7" s="78"/>
      <c r="B7" s="79"/>
      <c r="C7" s="79"/>
      <c r="D7" s="79"/>
      <c r="E7" s="79"/>
      <c r="F7" s="79"/>
      <c r="G7" s="79"/>
      <c r="H7" s="79"/>
      <c r="I7" s="79"/>
      <c r="J7" s="79"/>
      <c r="K7" s="79"/>
      <c r="L7" s="79"/>
      <c r="M7" s="264"/>
      <c r="N7" s="264"/>
      <c r="O7" s="264"/>
    </row>
    <row r="8" spans="1:15" s="263" customFormat="1" ht="21.75" customHeight="1" thickBot="1" x14ac:dyDescent="0.3">
      <c r="A8" s="538" t="s">
        <v>6</v>
      </c>
      <c r="B8" s="144" t="s">
        <v>156</v>
      </c>
      <c r="C8" s="266"/>
      <c r="D8" s="144" t="s">
        <v>157</v>
      </c>
      <c r="E8" s="267"/>
      <c r="F8" s="144" t="s">
        <v>158</v>
      </c>
      <c r="G8" s="266"/>
      <c r="H8" s="144" t="s">
        <v>159</v>
      </c>
      <c r="I8" s="115" t="s">
        <v>282</v>
      </c>
      <c r="J8" s="539" t="s">
        <v>8</v>
      </c>
      <c r="K8" s="268" t="s">
        <v>160</v>
      </c>
      <c r="L8" s="269"/>
      <c r="M8" s="540"/>
      <c r="N8" s="540"/>
      <c r="O8" s="540"/>
    </row>
    <row r="9" spans="1:15" s="263" customFormat="1" ht="21.75" customHeight="1" thickBot="1" x14ac:dyDescent="0.3">
      <c r="A9" s="538"/>
      <c r="B9" s="270" t="s">
        <v>161</v>
      </c>
      <c r="C9" s="116"/>
      <c r="D9" s="144" t="s">
        <v>162</v>
      </c>
      <c r="E9" s="117"/>
      <c r="F9" s="144" t="s">
        <v>163</v>
      </c>
      <c r="G9" s="117"/>
      <c r="H9" s="144" t="s">
        <v>164</v>
      </c>
      <c r="I9" s="115"/>
      <c r="J9" s="539"/>
      <c r="K9" s="268" t="s">
        <v>165</v>
      </c>
      <c r="L9" s="271"/>
      <c r="M9" s="540"/>
      <c r="N9" s="540"/>
      <c r="O9" s="540"/>
    </row>
    <row r="10" spans="1:15" s="263" customFormat="1" ht="21.75" customHeight="1" thickBot="1" x14ac:dyDescent="0.3">
      <c r="A10" s="538"/>
      <c r="B10" s="144" t="s">
        <v>166</v>
      </c>
      <c r="C10" s="266"/>
      <c r="D10" s="144" t="s">
        <v>167</v>
      </c>
      <c r="E10" s="117"/>
      <c r="F10" s="144" t="s">
        <v>168</v>
      </c>
      <c r="G10" s="117"/>
      <c r="H10" s="144" t="s">
        <v>169</v>
      </c>
      <c r="I10" s="115"/>
      <c r="J10" s="539"/>
      <c r="K10" s="268" t="s">
        <v>170</v>
      </c>
      <c r="L10" s="271" t="s">
        <v>282</v>
      </c>
      <c r="M10" s="540"/>
      <c r="N10" s="540"/>
      <c r="O10" s="540"/>
    </row>
    <row r="11" spans="1:15" s="263" customFormat="1" ht="21.75" customHeight="1" thickBot="1" x14ac:dyDescent="0.3">
      <c r="A11" s="78"/>
      <c r="B11" s="79"/>
      <c r="C11" s="79"/>
      <c r="D11" s="79"/>
      <c r="E11" s="79"/>
      <c r="F11" s="79"/>
      <c r="G11" s="79"/>
      <c r="H11" s="79"/>
      <c r="I11" s="79"/>
      <c r="J11" s="79"/>
      <c r="K11" s="79"/>
      <c r="L11" s="79"/>
      <c r="M11" s="264"/>
      <c r="N11" s="264"/>
      <c r="O11" s="264"/>
    </row>
    <row r="12" spans="1:15" ht="32.1" customHeight="1" thickBot="1" x14ac:dyDescent="0.3">
      <c r="A12" s="541" t="s">
        <v>218</v>
      </c>
      <c r="B12" s="542"/>
      <c r="C12" s="542"/>
      <c r="D12" s="542"/>
      <c r="E12" s="542"/>
      <c r="F12" s="542"/>
      <c r="G12" s="542"/>
      <c r="H12" s="542"/>
      <c r="I12" s="542"/>
      <c r="J12" s="542"/>
      <c r="K12" s="542"/>
      <c r="L12" s="543"/>
    </row>
    <row r="13" spans="1:15" ht="32.1" customHeight="1" thickBot="1" x14ac:dyDescent="0.3">
      <c r="A13" s="544" t="s">
        <v>219</v>
      </c>
      <c r="B13" s="546" t="s">
        <v>101</v>
      </c>
      <c r="C13" s="548" t="s">
        <v>13</v>
      </c>
      <c r="D13" s="550" t="s">
        <v>181</v>
      </c>
      <c r="E13" s="551"/>
      <c r="F13" s="552"/>
      <c r="G13" s="550" t="s">
        <v>183</v>
      </c>
      <c r="H13" s="551"/>
      <c r="I13" s="552"/>
      <c r="J13" s="379" t="s">
        <v>184</v>
      </c>
      <c r="K13" s="380"/>
      <c r="L13" s="381"/>
    </row>
    <row r="14" spans="1:15" ht="32.1" customHeight="1" thickBot="1" x14ac:dyDescent="0.3">
      <c r="A14" s="545"/>
      <c r="B14" s="547"/>
      <c r="C14" s="549"/>
      <c r="D14" s="274" t="s">
        <v>26</v>
      </c>
      <c r="E14" s="275" t="s">
        <v>28</v>
      </c>
      <c r="F14" s="276" t="s">
        <v>106</v>
      </c>
      <c r="G14" s="277" t="s">
        <v>26</v>
      </c>
      <c r="H14" s="278" t="s">
        <v>28</v>
      </c>
      <c r="I14" s="279" t="s">
        <v>106</v>
      </c>
      <c r="J14" s="277" t="s">
        <v>26</v>
      </c>
      <c r="K14" s="278" t="s">
        <v>28</v>
      </c>
      <c r="L14" s="279" t="s">
        <v>106</v>
      </c>
    </row>
    <row r="15" spans="1:15" ht="59.1" customHeight="1" x14ac:dyDescent="0.25">
      <c r="A15" s="553" t="s">
        <v>435</v>
      </c>
      <c r="B15" s="280" t="str">
        <f>+[1]ACTIVIDAD_1!B13</f>
        <v>Iniciar 3500 casos de representación jurídica asignados por el Comité Técnico de Representación Jurídica</v>
      </c>
      <c r="C15" s="553" t="s">
        <v>284</v>
      </c>
      <c r="D15" s="281">
        <f>ACTIVIDAD_1!B25</f>
        <v>1894833500</v>
      </c>
      <c r="E15" s="281">
        <f>ACTIVIDAD_1!B26</f>
        <v>0</v>
      </c>
      <c r="F15" s="560">
        <f>ACTIVIDAD_1!C39</f>
        <v>20</v>
      </c>
      <c r="G15" s="281">
        <f>ACTIVIDAD_1!C25</f>
        <v>2005965525</v>
      </c>
      <c r="H15" s="281">
        <f>ACTIVIDAD_1!C26</f>
        <v>14542124</v>
      </c>
      <c r="I15" s="562">
        <f>ACTIVIDAD_1!C41</f>
        <v>79</v>
      </c>
      <c r="J15" s="281">
        <f>ACTIVIDAD_1!D25</f>
        <v>209190054</v>
      </c>
      <c r="K15" s="281">
        <f>ACTIVIDAD_1!D26</f>
        <v>267095754</v>
      </c>
      <c r="L15" s="562">
        <f>ACTIVIDAD_1!C43</f>
        <v>163</v>
      </c>
    </row>
    <row r="16" spans="1:15" ht="59.1" customHeight="1" x14ac:dyDescent="0.25">
      <c r="A16" s="553"/>
      <c r="B16" s="280" t="str">
        <f>+[1]ACTIVIDAD_2!B13</f>
        <v xml:space="preserve">Acompañar el 100% de los casos de representación jurídica que requieran el apoyo de psicología forense. </v>
      </c>
      <c r="C16" s="553"/>
      <c r="D16" s="281">
        <f>ACTIVIDAD_2!B25</f>
        <v>381412000</v>
      </c>
      <c r="E16" s="281">
        <f>ACTIVIDAD_2!B26</f>
        <v>0</v>
      </c>
      <c r="F16" s="561"/>
      <c r="G16" s="281">
        <f>ACTIVIDAD_2!C25</f>
        <v>209234214</v>
      </c>
      <c r="H16" s="281">
        <f>ACTIVIDAD_2!C26</f>
        <v>4636081</v>
      </c>
      <c r="I16" s="563"/>
      <c r="J16" s="281">
        <f>ACTIVIDAD_2!D25</f>
        <v>78429</v>
      </c>
      <c r="K16" s="281">
        <f>ACTIVIDAD_2!D26</f>
        <v>44549796</v>
      </c>
      <c r="L16" s="563"/>
    </row>
    <row r="17" spans="1:13" ht="59.1" customHeight="1" x14ac:dyDescent="0.25">
      <c r="A17" s="553" t="s">
        <v>436</v>
      </c>
      <c r="B17" s="280" t="str">
        <f>+[1]ACTIVIDAD_3!B13</f>
        <v>Brindar a 40000 mujeres orientación y asesoría jurídica en los espacios con presencia de la SDMujer</v>
      </c>
      <c r="C17" s="553" t="s">
        <v>366</v>
      </c>
      <c r="D17" s="281">
        <f>ACTIVIDAD_3!B25</f>
        <v>735220500</v>
      </c>
      <c r="E17" s="281">
        <f>ACTIVIDAD_3!B26</f>
        <v>0</v>
      </c>
      <c r="F17" s="554">
        <v>0.05</v>
      </c>
      <c r="G17" s="281">
        <f>ACTIVIDAD_3!C25</f>
        <v>1511456199</v>
      </c>
      <c r="H17" s="281">
        <f>ACTIVIDAD_3!C26</f>
        <v>6080832</v>
      </c>
      <c r="I17" s="557" t="s">
        <v>478</v>
      </c>
      <c r="J17" s="281">
        <f>ACTIVIDAD_3!D25</f>
        <v>471806488</v>
      </c>
      <c r="K17" s="281">
        <f>ACTIVIDAD_3!D26</f>
        <v>133973188</v>
      </c>
      <c r="L17" s="557">
        <v>8.3299999999999999E-2</v>
      </c>
    </row>
    <row r="18" spans="1:13" ht="59.1" customHeight="1" x14ac:dyDescent="0.25">
      <c r="A18" s="553"/>
      <c r="B18" s="280" t="str">
        <f>+[1]ACTIVIDAD_4!B13</f>
        <v>Realizar a 15000 mujeres acompañamiento psicosocial en los espacios con presencia de la SDMujer</v>
      </c>
      <c r="C18" s="553"/>
      <c r="D18" s="281">
        <f>ACTIVIDAD_4!B25</f>
        <v>469910000</v>
      </c>
      <c r="E18" s="281">
        <f>ACTIVIDAD_4!B26</f>
        <v>0</v>
      </c>
      <c r="F18" s="555"/>
      <c r="G18" s="281">
        <f>ACTIVIDAD_4!C25</f>
        <v>940089125</v>
      </c>
      <c r="H18" s="281">
        <f>ACTIVIDAD_4!C26</f>
        <v>10562391</v>
      </c>
      <c r="I18" s="558"/>
      <c r="J18" s="281">
        <f>ACTIVIDAD_4!D25</f>
        <v>337938684</v>
      </c>
      <c r="K18" s="281">
        <f>ACTIVIDAD_4!D26</f>
        <v>86424949</v>
      </c>
      <c r="L18" s="558"/>
    </row>
    <row r="19" spans="1:13" ht="59.1" customHeight="1" x14ac:dyDescent="0.25">
      <c r="A19" s="553"/>
      <c r="B19" s="280" t="str">
        <f>+[1]ACTIVIDAD_5!B13</f>
        <v>Gestionar 5000 activaciones de rutas y servicios de la oferta distrital para la atención integral a mujeres</v>
      </c>
      <c r="C19" s="553"/>
      <c r="D19" s="281">
        <f>ACTIVIDAD_5!B25</f>
        <v>199799500</v>
      </c>
      <c r="E19" s="281">
        <f>ACTIVIDAD_5!B26</f>
        <v>0</v>
      </c>
      <c r="F19" s="556"/>
      <c r="G19" s="281">
        <f>ACTIVIDAD_5!C25</f>
        <v>288765104</v>
      </c>
      <c r="H19" s="281">
        <f>ACTIVIDAD_5!C26</f>
        <v>1932970</v>
      </c>
      <c r="I19" s="559"/>
      <c r="J19" s="281">
        <f>ACTIVIDAD_5!D25</f>
        <v>251088912</v>
      </c>
      <c r="K19" s="281">
        <f>ACTIVIDAD_5!D26</f>
        <v>30329412</v>
      </c>
      <c r="L19" s="559"/>
    </row>
    <row r="20" spans="1:13" s="282" customFormat="1" ht="16.5" customHeight="1" x14ac:dyDescent="0.2">
      <c r="M20" s="272"/>
    </row>
    <row r="21" spans="1:13" ht="15" thickBot="1" x14ac:dyDescent="0.3"/>
    <row r="22" spans="1:13" ht="35.1" customHeight="1" thickBot="1" x14ac:dyDescent="0.3">
      <c r="A22" s="541" t="s">
        <v>220</v>
      </c>
      <c r="B22" s="542"/>
      <c r="C22" s="542"/>
      <c r="D22" s="542"/>
      <c r="E22" s="542"/>
      <c r="F22" s="542"/>
      <c r="G22" s="542"/>
      <c r="H22" s="542"/>
      <c r="I22" s="542"/>
      <c r="J22" s="542"/>
      <c r="K22" s="542"/>
      <c r="L22" s="543"/>
    </row>
    <row r="23" spans="1:13" ht="35.1" customHeight="1" x14ac:dyDescent="0.25">
      <c r="A23" s="544" t="s">
        <v>219</v>
      </c>
      <c r="B23" s="546" t="s">
        <v>101</v>
      </c>
      <c r="C23" s="548" t="s">
        <v>13</v>
      </c>
      <c r="D23" s="550" t="s">
        <v>185</v>
      </c>
      <c r="E23" s="551"/>
      <c r="F23" s="552"/>
      <c r="G23" s="550" t="s">
        <v>186</v>
      </c>
      <c r="H23" s="551"/>
      <c r="I23" s="552"/>
      <c r="J23" s="550" t="s">
        <v>187</v>
      </c>
      <c r="K23" s="551"/>
      <c r="L23" s="552"/>
    </row>
    <row r="24" spans="1:13" ht="35.1" customHeight="1" thickBot="1" x14ac:dyDescent="0.3">
      <c r="A24" s="564"/>
      <c r="B24" s="565"/>
      <c r="C24" s="566"/>
      <c r="D24" s="277" t="s">
        <v>26</v>
      </c>
      <c r="E24" s="278" t="s">
        <v>28</v>
      </c>
      <c r="F24" s="279" t="s">
        <v>106</v>
      </c>
      <c r="G24" s="277" t="s">
        <v>26</v>
      </c>
      <c r="H24" s="278" t="s">
        <v>28</v>
      </c>
      <c r="I24" s="279" t="s">
        <v>106</v>
      </c>
      <c r="J24" s="277" t="s">
        <v>26</v>
      </c>
      <c r="K24" s="278" t="s">
        <v>28</v>
      </c>
      <c r="L24" s="279" t="s">
        <v>106</v>
      </c>
    </row>
    <row r="25" spans="1:13" ht="57.95" customHeight="1" x14ac:dyDescent="0.25">
      <c r="A25" s="553" t="s">
        <v>435</v>
      </c>
      <c r="B25" s="280" t="s">
        <v>283</v>
      </c>
      <c r="C25" s="553" t="s">
        <v>284</v>
      </c>
      <c r="D25" s="281">
        <f>ACTIVIDAD_1!E25</f>
        <v>117803716</v>
      </c>
      <c r="E25" s="281">
        <f>ACTIVIDAD_1!E26</f>
        <v>388915413</v>
      </c>
      <c r="F25" s="570">
        <f>ACTIVIDAD_1!C45</f>
        <v>157</v>
      </c>
      <c r="G25" s="283"/>
      <c r="H25" s="284"/>
      <c r="I25" s="572"/>
      <c r="J25" s="283"/>
      <c r="K25" s="284"/>
      <c r="L25" s="572"/>
    </row>
    <row r="26" spans="1:13" ht="57.95" customHeight="1" x14ac:dyDescent="0.25">
      <c r="A26" s="553"/>
      <c r="B26" s="280" t="s">
        <v>312</v>
      </c>
      <c r="C26" s="553"/>
      <c r="D26" s="281">
        <f>ACTIVIDAD_2!E25</f>
        <v>-3234357</v>
      </c>
      <c r="E26" s="281">
        <f>ACTIVIDAD_2!E26</f>
        <v>58072010</v>
      </c>
      <c r="F26" s="571"/>
      <c r="G26" s="286"/>
      <c r="H26" s="221"/>
      <c r="I26" s="573"/>
      <c r="J26" s="286"/>
      <c r="K26" s="221"/>
      <c r="L26" s="573"/>
    </row>
    <row r="27" spans="1:13" ht="57.95" customHeight="1" x14ac:dyDescent="0.25">
      <c r="A27" s="553" t="s">
        <v>436</v>
      </c>
      <c r="B27" s="280" t="s">
        <v>339</v>
      </c>
      <c r="C27" s="553" t="s">
        <v>366</v>
      </c>
      <c r="D27" s="281">
        <f>ACTIVIDAD_3!E25</f>
        <v>65853224</v>
      </c>
      <c r="E27" s="281">
        <f>ACTIVIDAD_3!E26</f>
        <v>247111124</v>
      </c>
      <c r="F27" s="554">
        <f>L17+1.67%</f>
        <v>0.1</v>
      </c>
      <c r="G27" s="286"/>
      <c r="H27" s="221"/>
      <c r="I27" s="574"/>
      <c r="J27" s="286"/>
      <c r="K27" s="221"/>
      <c r="L27" s="577"/>
    </row>
    <row r="28" spans="1:13" ht="57.95" customHeight="1" x14ac:dyDescent="0.25">
      <c r="A28" s="553"/>
      <c r="B28" s="280" t="s">
        <v>365</v>
      </c>
      <c r="C28" s="553"/>
      <c r="D28" s="281">
        <f>ACTIVIDAD_4!E25</f>
        <v>126584840</v>
      </c>
      <c r="E28" s="281">
        <f>ACTIVIDAD_4!E26</f>
        <v>156569577</v>
      </c>
      <c r="F28" s="555"/>
      <c r="G28" s="286"/>
      <c r="H28" s="221"/>
      <c r="I28" s="575"/>
      <c r="J28" s="286"/>
      <c r="K28" s="221"/>
      <c r="L28" s="578"/>
    </row>
    <row r="29" spans="1:13" ht="57.95" customHeight="1" thickBot="1" x14ac:dyDescent="0.3">
      <c r="A29" s="553"/>
      <c r="B29" s="280" t="s">
        <v>392</v>
      </c>
      <c r="C29" s="553"/>
      <c r="D29" s="281">
        <f>ACTIVIDAD_5!E25</f>
        <v>-1231089</v>
      </c>
      <c r="E29" s="281">
        <f>ACTIVIDAD_5!E26</f>
        <v>65585411</v>
      </c>
      <c r="F29" s="556"/>
      <c r="G29" s="288"/>
      <c r="H29" s="222"/>
      <c r="I29" s="576"/>
      <c r="J29" s="288"/>
      <c r="K29" s="222"/>
      <c r="L29" s="579"/>
    </row>
    <row r="31" spans="1:13" ht="15" thickBot="1" x14ac:dyDescent="0.3"/>
    <row r="32" spans="1:13" ht="35.1" customHeight="1" thickBot="1" x14ac:dyDescent="0.3">
      <c r="A32" s="567" t="s">
        <v>221</v>
      </c>
      <c r="B32" s="568"/>
      <c r="C32" s="568"/>
      <c r="D32" s="568"/>
      <c r="E32" s="568"/>
      <c r="F32" s="568"/>
      <c r="G32" s="568"/>
      <c r="H32" s="568"/>
      <c r="I32" s="568"/>
      <c r="J32" s="568"/>
      <c r="K32" s="568"/>
      <c r="L32" s="569"/>
    </row>
    <row r="33" spans="1:12" ht="35.1" customHeight="1" x14ac:dyDescent="0.25">
      <c r="A33" s="544" t="s">
        <v>219</v>
      </c>
      <c r="B33" s="546" t="s">
        <v>101</v>
      </c>
      <c r="C33" s="548" t="s">
        <v>13</v>
      </c>
      <c r="D33" s="550" t="s">
        <v>188</v>
      </c>
      <c r="E33" s="551"/>
      <c r="F33" s="552"/>
      <c r="G33" s="550" t="s">
        <v>189</v>
      </c>
      <c r="H33" s="551"/>
      <c r="I33" s="552"/>
      <c r="J33" s="550" t="s">
        <v>190</v>
      </c>
      <c r="K33" s="551"/>
      <c r="L33" s="552"/>
    </row>
    <row r="34" spans="1:12" ht="35.1" customHeight="1" thickBot="1" x14ac:dyDescent="0.3">
      <c r="A34" s="564"/>
      <c r="B34" s="565"/>
      <c r="C34" s="566"/>
      <c r="D34" s="277" t="s">
        <v>26</v>
      </c>
      <c r="E34" s="278" t="s">
        <v>28</v>
      </c>
      <c r="F34" s="279" t="s">
        <v>106</v>
      </c>
      <c r="G34" s="277" t="s">
        <v>26</v>
      </c>
      <c r="H34" s="278" t="s">
        <v>28</v>
      </c>
      <c r="I34" s="279" t="s">
        <v>106</v>
      </c>
      <c r="J34" s="277" t="s">
        <v>26</v>
      </c>
      <c r="K34" s="278" t="s">
        <v>28</v>
      </c>
      <c r="L34" s="279" t="s">
        <v>106</v>
      </c>
    </row>
    <row r="35" spans="1:12" ht="54.95" customHeight="1" x14ac:dyDescent="0.25">
      <c r="A35" s="580" t="s">
        <v>435</v>
      </c>
      <c r="B35" s="290" t="s">
        <v>283</v>
      </c>
      <c r="C35" s="582" t="s">
        <v>284</v>
      </c>
      <c r="D35" s="283"/>
      <c r="E35" s="284"/>
      <c r="F35" s="285"/>
      <c r="G35" s="283"/>
      <c r="H35" s="284"/>
      <c r="I35" s="285"/>
      <c r="J35" s="283"/>
      <c r="K35" s="284"/>
      <c r="L35" s="285"/>
    </row>
    <row r="36" spans="1:12" ht="54.95" customHeight="1" x14ac:dyDescent="0.25">
      <c r="A36" s="581"/>
      <c r="B36" s="280" t="s">
        <v>312</v>
      </c>
      <c r="C36" s="583"/>
      <c r="D36" s="286"/>
      <c r="E36" s="221"/>
      <c r="F36" s="287"/>
      <c r="G36" s="286"/>
      <c r="H36" s="221"/>
      <c r="I36" s="287"/>
      <c r="J36" s="286"/>
      <c r="K36" s="221"/>
      <c r="L36" s="287"/>
    </row>
    <row r="37" spans="1:12" ht="54.95" customHeight="1" x14ac:dyDescent="0.25">
      <c r="A37" s="584" t="s">
        <v>436</v>
      </c>
      <c r="B37" s="280" t="s">
        <v>339</v>
      </c>
      <c r="C37" s="587" t="s">
        <v>366</v>
      </c>
      <c r="D37" s="286"/>
      <c r="E37" s="221"/>
      <c r="F37" s="287"/>
      <c r="G37" s="286"/>
      <c r="H37" s="221"/>
      <c r="I37" s="287"/>
      <c r="J37" s="286"/>
      <c r="K37" s="221"/>
      <c r="L37" s="287"/>
    </row>
    <row r="38" spans="1:12" ht="54.95" customHeight="1" x14ac:dyDescent="0.25">
      <c r="A38" s="585"/>
      <c r="B38" s="280" t="s">
        <v>365</v>
      </c>
      <c r="C38" s="588"/>
      <c r="D38" s="286"/>
      <c r="E38" s="221"/>
      <c r="F38" s="287"/>
      <c r="G38" s="286"/>
      <c r="H38" s="221"/>
      <c r="I38" s="287"/>
      <c r="J38" s="286"/>
      <c r="K38" s="221"/>
      <c r="L38" s="287"/>
    </row>
    <row r="39" spans="1:12" ht="54.95" customHeight="1" thickBot="1" x14ac:dyDescent="0.3">
      <c r="A39" s="586"/>
      <c r="B39" s="291" t="s">
        <v>392</v>
      </c>
      <c r="C39" s="589"/>
      <c r="D39" s="288"/>
      <c r="E39" s="222"/>
      <c r="F39" s="289"/>
      <c r="G39" s="288"/>
      <c r="H39" s="222"/>
      <c r="I39" s="289"/>
      <c r="J39" s="288"/>
      <c r="K39" s="222"/>
      <c r="L39" s="289"/>
    </row>
    <row r="41" spans="1:12" ht="15" thickBot="1" x14ac:dyDescent="0.3"/>
    <row r="42" spans="1:12" ht="35.1" customHeight="1" thickBot="1" x14ac:dyDescent="0.3">
      <c r="A42" s="567" t="s">
        <v>222</v>
      </c>
      <c r="B42" s="568"/>
      <c r="C42" s="568"/>
      <c r="D42" s="568"/>
      <c r="E42" s="568"/>
      <c r="F42" s="568"/>
      <c r="G42" s="568"/>
      <c r="H42" s="568"/>
      <c r="I42" s="568"/>
      <c r="J42" s="568"/>
      <c r="K42" s="568"/>
      <c r="L42" s="569"/>
    </row>
    <row r="43" spans="1:12" ht="35.1" customHeight="1" x14ac:dyDescent="0.25">
      <c r="A43" s="544" t="s">
        <v>219</v>
      </c>
      <c r="B43" s="546" t="s">
        <v>101</v>
      </c>
      <c r="C43" s="548" t="s">
        <v>13</v>
      </c>
      <c r="D43" s="550" t="s">
        <v>191</v>
      </c>
      <c r="E43" s="551"/>
      <c r="F43" s="552"/>
      <c r="G43" s="550" t="s">
        <v>223</v>
      </c>
      <c r="H43" s="551"/>
      <c r="I43" s="552"/>
      <c r="J43" s="550" t="s">
        <v>193</v>
      </c>
      <c r="K43" s="551"/>
      <c r="L43" s="552"/>
    </row>
    <row r="44" spans="1:12" ht="35.1" customHeight="1" thickBot="1" x14ac:dyDescent="0.3">
      <c r="A44" s="564"/>
      <c r="B44" s="565"/>
      <c r="C44" s="566"/>
      <c r="D44" s="277" t="s">
        <v>26</v>
      </c>
      <c r="E44" s="278" t="s">
        <v>28</v>
      </c>
      <c r="F44" s="279" t="s">
        <v>106</v>
      </c>
      <c r="G44" s="277" t="s">
        <v>26</v>
      </c>
      <c r="H44" s="278" t="s">
        <v>28</v>
      </c>
      <c r="I44" s="279" t="s">
        <v>106</v>
      </c>
      <c r="J44" s="277" t="s">
        <v>26</v>
      </c>
      <c r="K44" s="278" t="s">
        <v>28</v>
      </c>
      <c r="L44" s="279" t="s">
        <v>106</v>
      </c>
    </row>
    <row r="45" spans="1:12" ht="54.95" customHeight="1" x14ac:dyDescent="0.25">
      <c r="A45" s="580" t="s">
        <v>435</v>
      </c>
      <c r="B45" s="290" t="s">
        <v>283</v>
      </c>
      <c r="C45" s="582" t="s">
        <v>284</v>
      </c>
      <c r="D45" s="283"/>
      <c r="E45" s="284"/>
      <c r="F45" s="285"/>
      <c r="G45" s="283"/>
      <c r="H45" s="284"/>
      <c r="I45" s="285"/>
      <c r="J45" s="283"/>
      <c r="K45" s="284"/>
      <c r="L45" s="285"/>
    </row>
    <row r="46" spans="1:12" ht="54.95" customHeight="1" x14ac:dyDescent="0.25">
      <c r="A46" s="581"/>
      <c r="B46" s="280" t="s">
        <v>312</v>
      </c>
      <c r="C46" s="583"/>
      <c r="D46" s="286"/>
      <c r="E46" s="221"/>
      <c r="F46" s="287"/>
      <c r="G46" s="286"/>
      <c r="H46" s="221"/>
      <c r="I46" s="287"/>
      <c r="J46" s="286"/>
      <c r="K46" s="221"/>
      <c r="L46" s="287"/>
    </row>
    <row r="47" spans="1:12" ht="54.95" customHeight="1" x14ac:dyDescent="0.25">
      <c r="A47" s="584" t="s">
        <v>436</v>
      </c>
      <c r="B47" s="280" t="s">
        <v>339</v>
      </c>
      <c r="C47" s="587" t="s">
        <v>366</v>
      </c>
      <c r="D47" s="286"/>
      <c r="E47" s="221"/>
      <c r="F47" s="287"/>
      <c r="G47" s="286"/>
      <c r="H47" s="221"/>
      <c r="I47" s="287"/>
      <c r="J47" s="286"/>
      <c r="K47" s="221"/>
      <c r="L47" s="287"/>
    </row>
    <row r="48" spans="1:12" ht="54.95" customHeight="1" x14ac:dyDescent="0.25">
      <c r="A48" s="585"/>
      <c r="B48" s="280" t="s">
        <v>365</v>
      </c>
      <c r="C48" s="588"/>
      <c r="D48" s="286"/>
      <c r="E48" s="221"/>
      <c r="F48" s="287"/>
      <c r="G48" s="286"/>
      <c r="H48" s="221"/>
      <c r="I48" s="287"/>
      <c r="J48" s="286"/>
      <c r="K48" s="221"/>
      <c r="L48" s="287"/>
    </row>
    <row r="49" spans="1:12" ht="54.95" customHeight="1" thickBot="1" x14ac:dyDescent="0.3">
      <c r="A49" s="586"/>
      <c r="B49" s="291" t="s">
        <v>392</v>
      </c>
      <c r="C49" s="589"/>
      <c r="D49" s="288"/>
      <c r="E49" s="222"/>
      <c r="F49" s="289"/>
      <c r="G49" s="288"/>
      <c r="H49" s="222"/>
      <c r="I49" s="289"/>
      <c r="J49" s="288"/>
      <c r="K49" s="222"/>
      <c r="L49" s="289"/>
    </row>
  </sheetData>
  <mergeCells count="72">
    <mergeCell ref="A45:A46"/>
    <mergeCell ref="C45:C46"/>
    <mergeCell ref="A47:A49"/>
    <mergeCell ref="C47:C49"/>
    <mergeCell ref="A43:A44"/>
    <mergeCell ref="B43:B44"/>
    <mergeCell ref="C43:C44"/>
    <mergeCell ref="D43:F43"/>
    <mergeCell ref="G43:I43"/>
    <mergeCell ref="J43:L43"/>
    <mergeCell ref="J33:L33"/>
    <mergeCell ref="A35:A36"/>
    <mergeCell ref="C35:C36"/>
    <mergeCell ref="A37:A39"/>
    <mergeCell ref="C37:C39"/>
    <mergeCell ref="A42:L42"/>
    <mergeCell ref="A33:A34"/>
    <mergeCell ref="B33:B34"/>
    <mergeCell ref="C33:C34"/>
    <mergeCell ref="D33:F33"/>
    <mergeCell ref="G33:I33"/>
    <mergeCell ref="A25:A26"/>
    <mergeCell ref="C25:C26"/>
    <mergeCell ref="A27:A29"/>
    <mergeCell ref="C27:C29"/>
    <mergeCell ref="A32:L32"/>
    <mergeCell ref="F25:F26"/>
    <mergeCell ref="I25:I26"/>
    <mergeCell ref="L25:L26"/>
    <mergeCell ref="F27:F29"/>
    <mergeCell ref="I27:I29"/>
    <mergeCell ref="L27:L29"/>
    <mergeCell ref="A22:L22"/>
    <mergeCell ref="A23:A24"/>
    <mergeCell ref="B23:B24"/>
    <mergeCell ref="C23:C24"/>
    <mergeCell ref="D23:F23"/>
    <mergeCell ref="G23:I23"/>
    <mergeCell ref="J23:L23"/>
    <mergeCell ref="A15:A16"/>
    <mergeCell ref="C15:C16"/>
    <mergeCell ref="F15:F16"/>
    <mergeCell ref="I15:I16"/>
    <mergeCell ref="L15:L16"/>
    <mergeCell ref="A17:A19"/>
    <mergeCell ref="C17:C19"/>
    <mergeCell ref="F17:F19"/>
    <mergeCell ref="I17:I19"/>
    <mergeCell ref="L17:L19"/>
    <mergeCell ref="A12:L12"/>
    <mergeCell ref="A13:A14"/>
    <mergeCell ref="B13:B14"/>
    <mergeCell ref="C13:C14"/>
    <mergeCell ref="D13:F13"/>
    <mergeCell ref="G13:I13"/>
    <mergeCell ref="J13:L13"/>
    <mergeCell ref="B6:I6"/>
    <mergeCell ref="K6:L6"/>
    <mergeCell ref="A8:A10"/>
    <mergeCell ref="J8:J10"/>
    <mergeCell ref="M8:O8"/>
    <mergeCell ref="M9:O9"/>
    <mergeCell ref="M10:O10"/>
    <mergeCell ref="A1:A4"/>
    <mergeCell ref="B1:I1"/>
    <mergeCell ref="J1:L1"/>
    <mergeCell ref="B2:I2"/>
    <mergeCell ref="J2:L2"/>
    <mergeCell ref="B3:I3"/>
    <mergeCell ref="J3:L3"/>
    <mergeCell ref="B4:I4"/>
    <mergeCell ref="J4:L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vt:lpstr>
      <vt:lpstr>ACTIVIDAD_2</vt:lpstr>
      <vt:lpstr>ACTIVIDAD_3</vt:lpstr>
      <vt:lpstr>ACTIVIDAD_4</vt:lpstr>
      <vt:lpstr>ACTIVIDAD_5</vt:lpstr>
      <vt:lpstr>META_PDD_37</vt:lpstr>
      <vt:lpstr>META_PDD_38</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META_PDD_37!Área_de_impresión</vt:lpstr>
      <vt:lpstr>META_PDD_38!Área_de_impresión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2025-05-07T00:09:13Z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