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lilih\OneDrive\Documentos\Mujer\Seguimiento\Diciembre\"/>
    </mc:Choice>
  </mc:AlternateContent>
  <xr:revisionPtr revIDLastSave="0" documentId="8_{D65F81C8-890E-4BC6-BF95-0C36DD2B54F7}" xr6:coauthVersionLast="47" xr6:coauthVersionMax="47" xr10:uidLastSave="{00000000-0000-0000-0000-000000000000}"/>
  <bookViews>
    <workbookView xWindow="-120" yWindow="-120" windowWidth="29040" windowHeight="15720" tabRatio="933" activeTab="6" xr2:uid="{00000000-000D-0000-FFFF-FFFF00000000}"/>
  </bookViews>
  <sheets>
    <sheet name="Instructivo" sheetId="44" r:id="rId1"/>
    <sheet name="META 1 OPERACIÓN CR" sheetId="40" r:id="rId2"/>
    <sheet name="META 2 ATENCIÓN CR" sheetId="45" r:id="rId3"/>
    <sheet name="META 3 ATENCIÓN LPD" sheetId="47" r:id="rId4"/>
    <sheet name="META 4 AGENCIAMUJ" sheetId="48" r:id="rId5"/>
    <sheet name="META 5 SAAT" sheetId="46" r:id="rId6"/>
    <sheet name="META 6 ATENCIÓN PSICOSOCIAL" sheetId="49" r:id="rId7"/>
    <sheet name="META 7 ATENCIÓN PSICOJURÍDICA" sheetId="50" r:id="rId8"/>
    <sheet name="META 8 HOSPITALES" sheetId="51" r:id="rId9"/>
    <sheet name="META 9 SISTEMA SOFIA" sheetId="52" r:id="rId10"/>
    <sheet name="META 10 CLSM - PLSM" sheetId="53" r:id="rId11"/>
    <sheet name="Hoja1" sheetId="42" state="hidden" r:id="rId12"/>
    <sheet name="Indicadores PA" sheetId="36" r:id="rId13"/>
    <sheet name="Territorialización PA" sheetId="37" r:id="rId14"/>
    <sheet name="Control de Cambios" sheetId="41" r:id="rId15"/>
    <sheet name="listas" sheetId="43" state="hidden" r:id="rId16"/>
  </sheets>
  <definedNames>
    <definedName name="_xlnm._FilterDatabase" localSheetId="12" hidden="1">'Indicadores PA'!$A$1:$AV$61</definedName>
    <definedName name="_xlnm.Print_Area" localSheetId="1">'META 1 OPERACIÓN CR'!$A$1:$AE$48</definedName>
    <definedName name="_xlnm.Print_Area" localSheetId="10">'META 10 CLSM - PLSM'!$A$1:$AE$50</definedName>
    <definedName name="_xlnm.Print_Area" localSheetId="2">'META 2 ATENCIÓN CR'!$A$1:$AE$44</definedName>
    <definedName name="_xlnm.Print_Area" localSheetId="3">'META 3 ATENCIÓN LPD'!$A$1:$AE$44</definedName>
    <definedName name="_xlnm.Print_Area" localSheetId="4">'META 4 AGENCIAMUJ'!$A$1:$AE$44</definedName>
    <definedName name="_xlnm.Print_Area" localSheetId="5">'META 5 SAAT'!$A$1:$AE$46</definedName>
    <definedName name="_xlnm.Print_Area" localSheetId="6">'META 6 ATENCIÓN PSICOSOCIAL'!$A$1:$AE$44</definedName>
    <definedName name="_xlnm.Print_Area" localSheetId="7">'META 7 ATENCIÓN PSICOJURÍDICA'!$A$1:$AE$44</definedName>
    <definedName name="_xlnm.Print_Area" localSheetId="8">'META 8 HOSPITALES'!$A$1:$AE$44</definedName>
    <definedName name="_xlnm.Print_Area" localSheetId="9">'META 9 SISTEMA SOFIA'!$A$1:$AE$48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2" i="36" l="1"/>
  <c r="S31" i="37"/>
  <c r="S30" i="37"/>
  <c r="S29" i="37"/>
  <c r="S28" i="37"/>
  <c r="S27" i="37"/>
  <c r="S26" i="37"/>
  <c r="S25" i="37"/>
  <c r="S24" i="37"/>
  <c r="S23" i="37"/>
  <c r="S22" i="37"/>
  <c r="S21" i="37"/>
  <c r="S20" i="37"/>
  <c r="S19" i="37"/>
  <c r="S18" i="37"/>
  <c r="S17" i="37"/>
  <c r="S16" i="37"/>
  <c r="S15" i="37"/>
  <c r="S14" i="37"/>
  <c r="S13" i="37"/>
  <c r="S12" i="37"/>
  <c r="AD25" i="53"/>
  <c r="AC25" i="53"/>
  <c r="AD25" i="52"/>
  <c r="AC25" i="52"/>
  <c r="AD25" i="51"/>
  <c r="AC25" i="51"/>
  <c r="AC25" i="49"/>
  <c r="AD25" i="46"/>
  <c r="AD25" i="48"/>
  <c r="AD23" i="48"/>
  <c r="AD25" i="45"/>
  <c r="AD23" i="45"/>
  <c r="AD23" i="53"/>
  <c r="AC23" i="53"/>
  <c r="AD23" i="52"/>
  <c r="AC23" i="52"/>
  <c r="AD23" i="51"/>
  <c r="AC23" i="51"/>
  <c r="AD23" i="50"/>
  <c r="AC25" i="50"/>
  <c r="AC23" i="50"/>
  <c r="AD23" i="49"/>
  <c r="AD25" i="49"/>
  <c r="AC24" i="49"/>
  <c r="AC23" i="49"/>
  <c r="AD23" i="46"/>
  <c r="AC25" i="46"/>
  <c r="AC23" i="46"/>
  <c r="AE25" i="40"/>
  <c r="AD25" i="40"/>
  <c r="AC25" i="40"/>
  <c r="AC24" i="40"/>
  <c r="AB24" i="53" l="1"/>
  <c r="AC24" i="53" s="1"/>
  <c r="AB22" i="53"/>
  <c r="AC22" i="53" s="1"/>
  <c r="AB24" i="52"/>
  <c r="AC24" i="52" s="1"/>
  <c r="AB22" i="52"/>
  <c r="AC22" i="52" s="1"/>
  <c r="AB24" i="51"/>
  <c r="AC24" i="51" s="1"/>
  <c r="AB22" i="51"/>
  <c r="AC22" i="51" s="1"/>
  <c r="AC24" i="50"/>
  <c r="AB24" i="50"/>
  <c r="AB22" i="50"/>
  <c r="AC22" i="50" s="1"/>
  <c r="AB24" i="49"/>
  <c r="AB22" i="49"/>
  <c r="AC22" i="49" s="1"/>
  <c r="AC24" i="46"/>
  <c r="AB22" i="46"/>
  <c r="AC22" i="46" s="1"/>
  <c r="AC22" i="48"/>
  <c r="AC25" i="48"/>
  <c r="AC24" i="48"/>
  <c r="AC23" i="48"/>
  <c r="AC25" i="45"/>
  <c r="AC24" i="45"/>
  <c r="AC23" i="45"/>
  <c r="AC22" i="45"/>
  <c r="Q32" i="37" l="1"/>
  <c r="AP57" i="36" l="1"/>
  <c r="AP53" i="36"/>
  <c r="AP45" i="36" l="1"/>
  <c r="AP44" i="36" l="1"/>
  <c r="AP43" i="36"/>
  <c r="AP42" i="36"/>
  <c r="AP41" i="36"/>
  <c r="AP40" i="36"/>
  <c r="AP39" i="36"/>
  <c r="AP38" i="36"/>
  <c r="AP37" i="36"/>
  <c r="AP36" i="36"/>
  <c r="AP35" i="36"/>
  <c r="AP34" i="36"/>
  <c r="AP26" i="36" l="1"/>
  <c r="AP23" i="36"/>
  <c r="AP22" i="36"/>
  <c r="AP21" i="36"/>
  <c r="AP19" i="36"/>
  <c r="AP18" i="36"/>
  <c r="AP16" i="36" l="1"/>
  <c r="AP17" i="36" l="1"/>
  <c r="AP20" i="36"/>
  <c r="AP56" i="36"/>
  <c r="AP55" i="36"/>
  <c r="AP54" i="36"/>
  <c r="AP48" i="36" l="1"/>
  <c r="AP47" i="36"/>
  <c r="AP46" i="36" l="1"/>
  <c r="AP49" i="36"/>
  <c r="AP50" i="36"/>
  <c r="AP51" i="36"/>
  <c r="AP33" i="36" l="1"/>
  <c r="AP32" i="36"/>
  <c r="AP31" i="36" l="1"/>
  <c r="AP30" i="36"/>
  <c r="AP29" i="36"/>
  <c r="AP28" i="36"/>
  <c r="AP27" i="36"/>
  <c r="AP25" i="36"/>
  <c r="AP24" i="36"/>
  <c r="P44" i="53" l="1"/>
  <c r="P44" i="49" l="1"/>
  <c r="AC23" i="47" l="1"/>
  <c r="AD23" i="47" l="1"/>
  <c r="AQ13" i="36" l="1"/>
  <c r="AQ15" i="36"/>
  <c r="AQ14" i="36"/>
  <c r="P36" i="51" l="1"/>
  <c r="P36" i="53" l="1"/>
  <c r="P35" i="53"/>
  <c r="B35" i="53"/>
  <c r="B35" i="52"/>
  <c r="P36" i="52"/>
  <c r="P35" i="52"/>
  <c r="P35" i="51"/>
  <c r="B35" i="51"/>
  <c r="B35" i="50"/>
  <c r="P36" i="50"/>
  <c r="P35" i="50"/>
  <c r="B35" i="49"/>
  <c r="B35" i="46"/>
  <c r="B35" i="48"/>
  <c r="P36" i="48"/>
  <c r="P36" i="47"/>
  <c r="B35" i="47"/>
  <c r="B35" i="45"/>
  <c r="P36" i="45"/>
  <c r="P35" i="45"/>
  <c r="P36" i="40"/>
  <c r="P35" i="40"/>
  <c r="AD25" i="47"/>
  <c r="B35" i="40"/>
  <c r="AC22" i="47" l="1"/>
  <c r="AE23" i="47" s="1"/>
  <c r="P35" i="48" l="1"/>
  <c r="P42" i="48"/>
  <c r="P41" i="48"/>
  <c r="P30" i="40" l="1"/>
  <c r="P50" i="53" l="1"/>
  <c r="P49" i="53"/>
  <c r="P48" i="53"/>
  <c r="P47" i="53"/>
  <c r="P46" i="53"/>
  <c r="P45" i="53"/>
  <c r="P43" i="53"/>
  <c r="P42" i="53"/>
  <c r="P41" i="53"/>
  <c r="P30" i="53"/>
  <c r="N25" i="53"/>
  <c r="O25" i="53" s="1"/>
  <c r="M24" i="53"/>
  <c r="L24" i="53"/>
  <c r="K24" i="53"/>
  <c r="J24" i="53"/>
  <c r="I24" i="53"/>
  <c r="H24" i="53"/>
  <c r="G24" i="53"/>
  <c r="F24" i="53"/>
  <c r="E24" i="53"/>
  <c r="D24" i="53"/>
  <c r="C24" i="53"/>
  <c r="B24" i="53"/>
  <c r="N23" i="53"/>
  <c r="O23" i="53" s="1"/>
  <c r="N22" i="53"/>
  <c r="P48" i="52"/>
  <c r="P47" i="52"/>
  <c r="P46" i="52"/>
  <c r="P45" i="52"/>
  <c r="P44" i="52"/>
  <c r="P43" i="52"/>
  <c r="P42" i="52"/>
  <c r="P41" i="52"/>
  <c r="P30" i="52"/>
  <c r="N25" i="52"/>
  <c r="O25" i="52" s="1"/>
  <c r="M24" i="52"/>
  <c r="L24" i="52"/>
  <c r="K24" i="52"/>
  <c r="J24" i="52"/>
  <c r="I24" i="52"/>
  <c r="H24" i="52"/>
  <c r="G24" i="52"/>
  <c r="F24" i="52"/>
  <c r="E24" i="52"/>
  <c r="D24" i="52"/>
  <c r="C24" i="52"/>
  <c r="B24" i="52"/>
  <c r="N23" i="52"/>
  <c r="O23" i="52" s="1"/>
  <c r="N22" i="52"/>
  <c r="P44" i="51"/>
  <c r="P43" i="51"/>
  <c r="P42" i="51"/>
  <c r="P41" i="51"/>
  <c r="P30" i="51"/>
  <c r="N25" i="51"/>
  <c r="O25" i="51" s="1"/>
  <c r="M24" i="51"/>
  <c r="L24" i="51"/>
  <c r="K24" i="51"/>
  <c r="J24" i="51"/>
  <c r="I24" i="51"/>
  <c r="H24" i="51"/>
  <c r="G24" i="51"/>
  <c r="F24" i="51"/>
  <c r="E24" i="51"/>
  <c r="D24" i="51"/>
  <c r="C24" i="51"/>
  <c r="B24" i="51"/>
  <c r="N23" i="51"/>
  <c r="O23" i="51" s="1"/>
  <c r="N22" i="51"/>
  <c r="P44" i="50"/>
  <c r="P43" i="50"/>
  <c r="P42" i="50"/>
  <c r="P41" i="50"/>
  <c r="P30" i="50"/>
  <c r="N25" i="50"/>
  <c r="O25" i="50" s="1"/>
  <c r="M24" i="50"/>
  <c r="L24" i="50"/>
  <c r="K24" i="50"/>
  <c r="J24" i="50"/>
  <c r="I24" i="50"/>
  <c r="H24" i="50"/>
  <c r="G24" i="50"/>
  <c r="F24" i="50"/>
  <c r="E24" i="50"/>
  <c r="D24" i="50"/>
  <c r="C24" i="50"/>
  <c r="B24" i="50"/>
  <c r="N23" i="50"/>
  <c r="O23" i="50" s="1"/>
  <c r="N22" i="50"/>
  <c r="P43" i="49"/>
  <c r="P42" i="49"/>
  <c r="P41" i="49"/>
  <c r="P36" i="49"/>
  <c r="P35" i="49"/>
  <c r="P30" i="49"/>
  <c r="N25" i="49"/>
  <c r="O25" i="49" s="1"/>
  <c r="M24" i="49"/>
  <c r="L24" i="49"/>
  <c r="K24" i="49"/>
  <c r="J24" i="49"/>
  <c r="I24" i="49"/>
  <c r="H24" i="49"/>
  <c r="G24" i="49"/>
  <c r="F24" i="49"/>
  <c r="E24" i="49"/>
  <c r="D24" i="49"/>
  <c r="C24" i="49"/>
  <c r="B24" i="49"/>
  <c r="N23" i="49"/>
  <c r="O23" i="49" s="1"/>
  <c r="N22" i="49"/>
  <c r="P46" i="46"/>
  <c r="P45" i="46"/>
  <c r="P44" i="48"/>
  <c r="P43" i="48"/>
  <c r="P30" i="48"/>
  <c r="N25" i="48"/>
  <c r="O25" i="48" s="1"/>
  <c r="M24" i="48"/>
  <c r="L24" i="48"/>
  <c r="K24" i="48"/>
  <c r="J24" i="48"/>
  <c r="I24" i="48"/>
  <c r="H24" i="48"/>
  <c r="G24" i="48"/>
  <c r="F24" i="48"/>
  <c r="E24" i="48"/>
  <c r="D24" i="48"/>
  <c r="C24" i="48"/>
  <c r="B24" i="48"/>
  <c r="N23" i="48"/>
  <c r="O23" i="48" s="1"/>
  <c r="N22" i="48"/>
  <c r="P44" i="47"/>
  <c r="P43" i="47"/>
  <c r="P42" i="47"/>
  <c r="P41" i="47"/>
  <c r="P35" i="47"/>
  <c r="P30" i="47"/>
  <c r="N25" i="47"/>
  <c r="O25" i="47" s="1"/>
  <c r="AC24" i="47"/>
  <c r="AE25" i="47" s="1"/>
  <c r="M24" i="47"/>
  <c r="L24" i="47"/>
  <c r="K24" i="47"/>
  <c r="J24" i="47"/>
  <c r="I24" i="47"/>
  <c r="H24" i="47"/>
  <c r="G24" i="47"/>
  <c r="F24" i="47"/>
  <c r="E24" i="47"/>
  <c r="D24" i="47"/>
  <c r="C24" i="47"/>
  <c r="B24" i="47"/>
  <c r="N23" i="47"/>
  <c r="O23" i="47" s="1"/>
  <c r="N22" i="47"/>
  <c r="P44" i="46"/>
  <c r="P43" i="46"/>
  <c r="P42" i="46"/>
  <c r="P41" i="46"/>
  <c r="P36" i="46"/>
  <c r="P30" i="46"/>
  <c r="N25" i="46"/>
  <c r="O25" i="46" s="1"/>
  <c r="M24" i="46"/>
  <c r="L24" i="46"/>
  <c r="K24" i="46"/>
  <c r="J24" i="46"/>
  <c r="I24" i="46"/>
  <c r="H24" i="46"/>
  <c r="G24" i="46"/>
  <c r="F24" i="46"/>
  <c r="E24" i="46"/>
  <c r="D24" i="46"/>
  <c r="C24" i="46"/>
  <c r="B24" i="46"/>
  <c r="N23" i="46"/>
  <c r="O23" i="46" s="1"/>
  <c r="N22" i="46"/>
  <c r="P44" i="45"/>
  <c r="P43" i="45"/>
  <c r="P42" i="45"/>
  <c r="P41" i="45"/>
  <c r="P30" i="45"/>
  <c r="N25" i="45"/>
  <c r="O25" i="45" s="1"/>
  <c r="M24" i="45"/>
  <c r="L24" i="45"/>
  <c r="K24" i="45"/>
  <c r="J24" i="45"/>
  <c r="I24" i="45"/>
  <c r="H24" i="45"/>
  <c r="G24" i="45"/>
  <c r="F24" i="45"/>
  <c r="E24" i="45"/>
  <c r="D24" i="45"/>
  <c r="C24" i="45"/>
  <c r="B24" i="45"/>
  <c r="N23" i="45"/>
  <c r="O23" i="45" s="1"/>
  <c r="N22" i="45"/>
  <c r="N24" i="46" l="1"/>
  <c r="N24" i="52"/>
  <c r="N24" i="51"/>
  <c r="N24" i="53"/>
  <c r="N24" i="50"/>
  <c r="N24" i="49"/>
  <c r="N24" i="48"/>
  <c r="N24" i="47"/>
  <c r="N24" i="45"/>
  <c r="M24" i="40" l="1"/>
  <c r="L24" i="40"/>
  <c r="K24" i="40"/>
  <c r="J24" i="40"/>
  <c r="I24" i="40"/>
  <c r="H24" i="40"/>
  <c r="G24" i="40"/>
  <c r="F24" i="40"/>
  <c r="E24" i="40"/>
  <c r="D24" i="40"/>
  <c r="C24" i="40"/>
  <c r="B24" i="40"/>
  <c r="N22" i="40" l="1"/>
  <c r="AW32" i="37"/>
  <c r="AV32" i="37"/>
  <c r="AU32" i="37"/>
  <c r="AT32" i="37"/>
  <c r="AS32" i="37"/>
  <c r="AR32" i="37"/>
  <c r="AQ32" i="37"/>
  <c r="AP32" i="37"/>
  <c r="AO32" i="37"/>
  <c r="AN32" i="37"/>
  <c r="AM32" i="37"/>
  <c r="AL32" i="37"/>
  <c r="AK32" i="37"/>
  <c r="AJ32" i="37"/>
  <c r="AI32" i="37"/>
  <c r="AH32" i="37"/>
  <c r="M32" i="37"/>
  <c r="I32" i="37"/>
  <c r="E32" i="37"/>
  <c r="J32" i="37"/>
  <c r="K32" i="37"/>
  <c r="L32" i="37"/>
  <c r="N23" i="40"/>
  <c r="O23" i="40"/>
  <c r="T32" i="37"/>
  <c r="U32" i="37"/>
  <c r="V32" i="37"/>
  <c r="W32" i="37"/>
  <c r="X32" i="37"/>
  <c r="AZ32" i="37"/>
  <c r="BA32" i="37"/>
  <c r="BB32" i="37"/>
  <c r="BC32" i="37"/>
  <c r="BD32" i="37"/>
  <c r="BE32" i="37"/>
  <c r="N25" i="40"/>
  <c r="O25" i="40" s="1"/>
  <c r="N24" i="40"/>
  <c r="P48" i="40"/>
  <c r="P47" i="40"/>
  <c r="P46" i="40"/>
  <c r="P45" i="40"/>
  <c r="P44" i="40"/>
  <c r="P43" i="40"/>
  <c r="P42" i="40"/>
  <c r="P41" i="40"/>
  <c r="C32" i="37"/>
  <c r="D32" i="37"/>
  <c r="F32" i="37"/>
  <c r="G32" i="37"/>
  <c r="H32" i="37"/>
  <c r="N32" i="37"/>
  <c r="O32" i="37"/>
  <c r="P32" i="37"/>
  <c r="Y32" i="37"/>
  <c r="Z32" i="37"/>
  <c r="AA32" i="37"/>
  <c r="AB32" i="37"/>
  <c r="AC32" i="37"/>
  <c r="AD32" i="37"/>
  <c r="AE32" i="37"/>
  <c r="B32" i="37"/>
  <c r="BK32" i="37"/>
  <c r="BJ32" i="37"/>
  <c r="BI32" i="37"/>
  <c r="BH32" i="37"/>
  <c r="BG32" i="37"/>
  <c r="BF32" i="37"/>
  <c r="AY32" i="37" l="1"/>
  <c r="AX32" i="37"/>
  <c r="S32" i="37"/>
  <c r="R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Rocío López</author>
  </authors>
  <commentList>
    <comment ref="Y15" authorId="0" shapeId="0" xr:uid="{178C80AD-7CD0-4736-B24E-B4FCEF836202}">
      <text>
        <r>
          <rPr>
            <sz val="9"/>
            <color indexed="81"/>
            <rFont val="Tahoma"/>
            <family val="2"/>
          </rPr>
          <t xml:space="preserve">En este campo seleccionar de la lista desplegable la meta Plan de Desarrollo vigente, bajo la cual se encuentra articulado el proyecto de inversión </t>
        </r>
      </text>
    </comment>
    <comment ref="A39" authorId="0" shapeId="0" xr:uid="{E1B31CEF-F58C-49D0-8B06-9A686E15E442}">
      <text>
        <r>
          <rPr>
            <sz val="9"/>
            <color indexed="81"/>
            <rFont val="Tahoma"/>
            <family val="2"/>
          </rPr>
          <t>En este campo se diligencia el nombre de la tarea definida para la gestión de cumplimiento de la actividad del proyecto de inversión</t>
        </r>
      </text>
    </comment>
    <comment ref="B39" authorId="0" shapeId="0" xr:uid="{8F08C3BE-F3FB-435C-BAE1-F93BBCAF3BCA}">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Rocío López</author>
  </authors>
  <commentList>
    <comment ref="H11" authorId="0" shapeId="0" xr:uid="{70B8F934-7A39-437F-A15F-9F543440E210}">
      <text>
        <r>
          <rPr>
            <sz val="10"/>
            <color indexed="81"/>
            <rFont val="Tahoma"/>
            <family val="2"/>
          </rPr>
          <t>Valor de la meta programada de acuerdo con el indicador formulado y el parámetro de referencia para determinar la magnitud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<sst xmlns="http://schemas.openxmlformats.org/spreadsheetml/2006/main" count="2696" uniqueCount="800">
  <si>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</si>
  <si>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</si>
  <si>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</si>
  <si>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</si>
  <si>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</si>
  <si>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</si>
  <si>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</si>
  <si>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</si>
  <si>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</si>
  <si>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</si>
  <si>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</si>
  <si>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</si>
  <si>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</si>
  <si>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</si>
  <si>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</si>
  <si>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</si>
  <si>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</si>
  <si>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</si>
  <si>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</si>
  <si>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</si>
  <si>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</si>
  <si>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</si>
  <si>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</si>
  <si>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</si>
  <si>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</si>
  <si>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</si>
  <si>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</si>
  <si>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</si>
  <si>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</si>
  <si>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</si>
  <si>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</si>
  <si>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</si>
  <si>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</si>
  <si>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</si>
  <si>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</si>
  <si>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</si>
  <si>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</si>
  <si>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</si>
  <si>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</si>
  <si>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</si>
  <si>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</si>
  <si>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</si>
  <si>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</si>
  <si>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</si>
  <si>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</si>
  <si>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</si>
  <si>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</si>
  <si>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</si>
  <si>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</si>
  <si>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</si>
  <si>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</si>
  <si>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</si>
  <si>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</si>
  <si>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</si>
  <si>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</si>
  <si>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</si>
  <si>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</si>
  <si>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</si>
  <si>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</si>
  <si>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</si>
  <si>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</si>
  <si>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</si>
  <si>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</si>
  <si>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</si>
  <si>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</si>
  <si>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</si>
  <si>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</si>
  <si>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</si>
  <si>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</si>
  <si>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</si>
  <si>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</si>
  <si>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</si>
  <si>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</si>
  <si>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</si>
  <si>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</si>
  <si>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</si>
  <si>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</si>
  <si>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</si>
  <si>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</si>
  <si>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</si>
  <si>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</si>
  <si>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</si>
  <si>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</si>
  <si>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</si>
  <si>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</si>
  <si>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</si>
  <si>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</si>
  <si>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</si>
  <si>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</si>
  <si>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</si>
  <si>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</si>
  <si>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</si>
  <si>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</si>
  <si>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</si>
  <si>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</si>
  <si>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</si>
  <si>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</si>
  <si>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</si>
  <si>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</si>
  <si>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</si>
  <si>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</si>
  <si>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</si>
  <si>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</si>
  <si>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</si>
  <si>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</si>
  <si>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</si>
  <si>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</si>
  <si>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</si>
  <si>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</si>
  <si>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</si>
  <si>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</si>
  <si>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</si>
  <si>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</si>
  <si>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</si>
  <si>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</si>
  <si>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</si>
  <si>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</si>
  <si>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</si>
  <si>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</si>
  <si>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</si>
  <si>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</si>
  <si>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</si>
  <si>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</si>
  <si>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</si>
  <si>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</si>
  <si>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</si>
  <si>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</si>
  <si>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</si>
  <si>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JUL</t>
  </si>
  <si>
    <t>FORMULACION</t>
  </si>
  <si>
    <t>ACTUALIZACION</t>
  </si>
  <si>
    <t>SEGUIMIENTO</t>
  </si>
  <si>
    <t>X</t>
  </si>
  <si>
    <t>8205 - Fortalecimiento de la estrategia de acogida, atención y prevención de violencias contra las mujeres en el espacio público y privado en Bogotá D.C.</t>
  </si>
  <si>
    <t>1. Bogotá avanza en seguridad</t>
  </si>
  <si>
    <t>1.02. Cero tolerancia a las violencias contra las mujeres y basadas en género</t>
  </si>
  <si>
    <t>39. Implementar en 6 casas refugio, los servicios con enfoque diferencial, brindando atención a mujeres víctimas de violencia y sus sistemas familiares dependientes. Entre otras, incluyendo una casa para mujeres de la ruralidad y campesinas y, un modelo intermedio.</t>
  </si>
  <si>
    <t>Operar 6 Casas Refugio que incorporen el enfoque diferencial para la atención de mujeres víctimas de violencias de género y sus personas a cargo, incluyendo una casa para mujeres rurales y campesinas y un modelo intermedio</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</si>
  <si>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</si>
  <si>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</si>
  <si>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</si>
  <si>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</si>
  <si>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</si>
  <si>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</si>
  <si>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</si>
  <si>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</si>
  <si>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</si>
  <si>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</si>
  <si>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</si>
  <si>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</si>
  <si>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</si>
  <si>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</si>
  <si>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</si>
  <si>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</si>
  <si>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</si>
  <si>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</si>
  <si>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</si>
  <si>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</si>
  <si>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REPORTE ACTIVIDADES VIGENCIA (Ejecución vigencia)</t>
  </si>
  <si>
    <t>AVANCE DE LA ACTIVIDAD</t>
  </si>
  <si>
    <t>DESCRIPCIÓN CUALITATIVA DEL AVANCE POR ACTIVIDAD</t>
  </si>
  <si>
    <t>No se presentaron retrasos.</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</si>
  <si>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</si>
  <si>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</si>
  <si>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</si>
  <si>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</si>
  <si>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</si>
  <si>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</si>
  <si>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</si>
  <si>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</si>
  <si>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</si>
  <si>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</si>
  <si>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</si>
  <si>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</si>
  <si>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</si>
  <si>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</si>
  <si>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</si>
  <si>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</si>
  <si>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</si>
  <si>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</si>
  <si>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</si>
  <si>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la supervisión administrativa, financiera y contable de las Casas Refugio en operación.</t>
  </si>
  <si>
    <t>2. Brindar lineamientos técnicos a los operadores de las Casas Refugio para la implementación de los diferentes modelos de atención.</t>
  </si>
  <si>
    <t>3. Brindar lineamientos técnicos a los operadores de las Casas Refugio y gestionar acciones para la implementación del enfoque diferencial.</t>
  </si>
  <si>
    <t>4. Brindar lineamientos técnicos a los operadores de las Casas Refugio para la implementación de los diferentes modelos de atención y la aplicación del enfoque diferencial.</t>
  </si>
  <si>
    <t>*Incluir tantas filas sean necesarias</t>
  </si>
  <si>
    <t>Realizar la atención al 100% de personas (mujeres víctimas de violencias de género y sus personas a cargo) que son acogidas en Casas Refugio.</t>
  </si>
  <si>
    <t>No se presentaron retrasos</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</si>
  <si>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</si>
  <si>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5. Tramitar las solicitudes de cupo recibidas en el correo institucional de la Estrategia de Casas Refugio.</t>
  </si>
  <si>
    <t>6. Brindar acogida a las mujeres víctimas de violencias de género y sus personas a cargo que cumplen con los criterios para su ingreso a las Casa Refugio.</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</si>
  <si>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</si>
  <si>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Realizar 157.500 atenciones efectivas a través de los diferentes canales de atención de la Línea Púrpura Distrital y los casos gestionados y analizados en el marco de la integración con el NUSE 123</t>
  </si>
  <si>
    <t>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t>
  </si>
  <si>
    <t xml:space="preserve">7. Brindar orientación psicosocial y con elementos socio jurídicos, así como información en la ruta de atención a mujeres víctimas de violencias a través de la Línea Púrpura Distrital "Mujeres que escuchan mujeres". </t>
  </si>
  <si>
    <t>8. Realizar seguimientos efectivos a mujeres víctimas de violencias con posible riesgo de feminicidio a través de la Línea Púrpura Distrital "Mujeres que Escuchan Mujeres"</t>
  </si>
  <si>
    <t>Brindar 3.150 atenciones psico-jurídicas efectivas en emergencia a través de la MóvilMujer, fortaleciendo la respuesta de gestión, atención y transferencia de voz en urgencia- emergencia de los incidentes asociados a la Agencia Muj</t>
  </si>
  <si>
    <t xml:space="preserve">9. Fortalecer la respuesta de gestión, atención y transferencia de voz en urgencia- emergencia de los incidentes asociados a la Agencia Muj por parte del Número Único de Seguridad y Emergencias – NUSE 123. </t>
  </si>
  <si>
    <t>10. Brindar atención psico-jurídica en emergencia a través de la MóvilMujer en los incidentes asociados por parte del Número Único de Seguridad y Emergencias – NUSE 123.</t>
  </si>
  <si>
    <t>Realizar 3.500 acciones de atención, acceso a la justicia y articulación interinstitucional a casos de mujeres valoradas  para prevenir el riesgo de feminicidio en la ciudad</t>
  </si>
  <si>
    <t>11. Hacer seguimiento jurídico y psicosocial a mujeres en riesgo extremo y grave de feminicidio valoradas por el INMLCF, y a mujeres en posible riesgo de feminicidio identificadas por los equipos de la Secretaría Distrital de la Mujer con barreras institucionales de acceso a la justicia o víctimas de agresores integrantes activos de la Fuerza Pública.</t>
  </si>
  <si>
    <t>12. Brindar acompañamiento psicosocial a las víctimas indirectas de feminicidio de las que tenga conocimiento y datos de contacto la Secretaría Distrital de la Mujer, y según su voluntariedad</t>
  </si>
  <si>
    <t>13. Articular acciones interinstitucionales que favorezcan la atención, protección y acceso a la justicia de las mujeres en riesgo de feminicidio y de las víctimas indirectas del delito</t>
  </si>
  <si>
    <t>Brindar 4.200 atenciones y seguimientos psicosociales a los casos de mujeres víctimas de violencias en el contexto intrafamiliar y en el marco de relaciones de pareja y expareja remitidos</t>
  </si>
  <si>
    <t xml:space="preserve">El proceso de atención psicosocial facilitado por las Duplas permitió:                                      
- Promover espacios de conversación empática y reflexiva con las mujeres víctimas de violencias. 
- Acercar la institucionalidad a las mujeres a través de la orientación de procesos, y aclaración de competencias de las entidades que hacen parte de la ruta de atención a mujeres víctimas de violencias. </t>
  </si>
  <si>
    <t>14. Facilitar atención y seguimiento psicosocial, a partir de la capacidad móvil de las profesionales, en casos de violencia contra las mujeres en el contexto intrafamiliar, y en el marco de relaciones de pareja y expareja</t>
  </si>
  <si>
    <t>15. Desarrollar sesiones de seguimiento de manera complementaria e integral, a la atención inicial realizada por otras estrategias de la Dirección de Eliminación de Violencias contra las Mujeres y Acceso a la Justicia, como lo son la Línea Púrpura Distrital, la Agencia MUJ y la Estrategia Intersectorial para la Prevención y Atención a Víctimas de Violencia de Género con énfasis en Violencia Sexual y Feminicidio – Estrategia en Hospitales</t>
  </si>
  <si>
    <t>Brindar 2.940 atenciones y seguimientos psico-jurídicos a los casos de mujeres víctimas de violencia en el espacio y el transporte público remitidos</t>
  </si>
  <si>
    <t>La dinamización de la articulación interinstitucional busca fortalecer la identificación y prevención de violencias contra las mujeres en el transporte público</t>
  </si>
  <si>
    <t>16. Facilitar atención y seguimiento psico- jurídico en casos de violencia contra las mujeres en el espacio y el transporte público</t>
  </si>
  <si>
    <t>17. Fortalecer las capacidades técnicas del sector transporte -con énfasis en el Sistema Integrado de Transporte Público- para que, en el marco de sus competencias, promuevan la prevención de las violencias basadas en género y adecuada atención a las mujeres víctimas de violencias.</t>
  </si>
  <si>
    <t>Brindar 8.400 atenciones  y seguimientos socio-jurídicos a las mujeres víctimas de violencias que ingresan a las instituciones prestadoras de salud públicas -IPS- y fortalecer las capacidades técnicas del sector salud</t>
  </si>
  <si>
    <t>18. Brindar atención socio-jurídica a las mujeres víctimas de violencias que ingresan a las instituciones prestadoras de salud públicas -IPS- y que son reportadas a la Estrategia en Hospitales, priorizando los casos de violencia sexual y riesgo de feminicidio</t>
  </si>
  <si>
    <t>19. Fortalecer las capacidades técnicas del sector salud para que, en el marco de sus competencias, garanticen la atención integral a las mujeres víctimas de violencias y activen las rutas de acceso a la justicia y protección</t>
  </si>
  <si>
    <t>42. Implementar un modelo integral de prevención y atención de violencias contra las mujeres en el transporte público y en el espacio público peatonal para el encuentro, construyendo entornos seguros e incluyentes.</t>
  </si>
  <si>
    <t>Fortalecer y transversalizar los 4 componentes del Sistema SOFIA con la implementación y coordinación de acciones en el ámbito distrital</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</si>
  <si>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</si>
  <si>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20.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</si>
  <si>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21.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</si>
  <si>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22. Brindar asistencia técnica para el desarrollo de acciones de fortalecimiento de los componentes del Sistema SOFIA</t>
  </si>
  <si>
    <t>23. Realizar acciones de seguimiento a la implementación de las rutas de atención y protección para mujeres en riesgo o víctimas de los delitos de trata de personas y ataques con agentes químicos</t>
  </si>
  <si>
    <t>Dinamizar 20 Consejos y Planes Locales de seguridad para las Mujeres en las 20 localidades de Bogotá.</t>
  </si>
  <si>
    <t>24. Articular y coordinar con las Alcaldías Locales el desarrollo técnico y operativo de las sesiones de los Consejos Locales de Seguridad para las Mujeres.</t>
  </si>
  <si>
    <t>25. Dinamizar el diseño, implementación y seguimiento de las acciones incluidas en los Planes Locales de Seguridad para las Mujeres.</t>
  </si>
  <si>
    <t xml:space="preserve">26. Liderar, articular y dinamizar acciones de prevención de violencias contra las mujeres en el espacio público. </t>
  </si>
  <si>
    <t>27. Liderar, articular y dinamizar acciones para la prevención del delito de feminicidio.</t>
  </si>
  <si>
    <t xml:space="preserve">28. Articular, dinamizar y participar en jornadas territoriales para la garantía de los derechos humanos de las mujeres. </t>
  </si>
  <si>
    <t>Página 2 de 4</t>
  </si>
  <si>
    <t xml:space="preserve">PROGRAMACIÓN </t>
  </si>
  <si>
    <t>SOLUCIONES PROPUESTAS PARA RESOLVER LOS RETRASOS Y FACTORES LIMITANTES PARA EL CUMPLIMIENTO</t>
  </si>
  <si>
    <t>PRODUCTO INSTITUCIONAL (PMR):</t>
  </si>
  <si>
    <t>6. Servicios de prevención, atención y acogida para el fortalecimiento del derecho de las mujeres a una vida libre de violencias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</si>
  <si>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</si>
  <si>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</si>
  <si>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</si>
  <si>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</si>
  <si>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</si>
  <si>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</si>
  <si>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</si>
  <si>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</si>
  <si>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Implementar en 6 casas refugio, los servicios con enfoque diferencial, brindando atención a mujeres víctimas de violencia y sus sistemas familiares dependientes. Entre otras, incluyendo una casa para mujeres de la ruralidad y campesinas y, un modelo intermedio.</t>
  </si>
  <si>
    <t>Número de casas refugio con operación cualificada en la acogida y atención a mujeres víctimas y sus sistemas familiares con enfoque diferencial.</t>
  </si>
  <si>
    <t xml:space="preserve">Número de casas refugio en operación </t>
  </si>
  <si>
    <t xml:space="preserve">Constante </t>
  </si>
  <si>
    <t>Número</t>
  </si>
  <si>
    <t>Dirección de Eliminación de Violencias contra las Mujeres y Acceso a la Justicia</t>
  </si>
  <si>
    <t>Mensual</t>
  </si>
  <si>
    <t>Contratos suscritos</t>
  </si>
  <si>
    <t>No aplica</t>
  </si>
  <si>
    <t>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</si>
  <si>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 de mujeres víctimas de violencias de los casos remitidos por los equipos de atención de la Secretaría Distrital de la Mujer que reciben atención sociojurídica y psicosocial especializada.</t>
  </si>
  <si>
    <t>(# de mujeres víctimas de violencias atendidas/# de mujeres víctimas de violencias remitidas)*100</t>
  </si>
  <si>
    <t>Procentaje</t>
  </si>
  <si>
    <t>Se calcula el número total de casos atendidos de orientación y atención psicosocial y sociojurídica a mujeres víctimas de violencias sobre el número de casos remitidos</t>
  </si>
  <si>
    <t>Simisional</t>
  </si>
  <si>
    <t>Implementar un modelo integral de prevención y atención de violencias contra las mujeres en el transporte público y en el espacio público peatonal para el encuentro, construyendo entornos seguros e incluyentes.</t>
  </si>
  <si>
    <t>Implementación del modelo de prevención de violencias contra las mujeres en transporte y espacio público.</t>
  </si>
  <si>
    <t>(Sumatoria de acciones ejecutadas para la implementación del modelo de prevención de violencias contra las mujeres en transporte y espacio público /Sumatoria de acciones programadas para la implementación del modelo de prevención de violencias contra las mujeres en transporte y espacio público )</t>
  </si>
  <si>
    <t>Se calculan y suman las acciones ejecutadas para la implementación del modelo de prevención de violencias contra las mujeres en transporte y espacio público sobre las programadas en el periodo</t>
  </si>
  <si>
    <t>Reportess equipos Sofia Local y Sofia Distrital</t>
  </si>
  <si>
    <t>2.Atenciones efectivas a través de la Línea Púrpura Distrital</t>
  </si>
  <si>
    <t>Sumatoria del número de atenciones efectivas a través de la Línea Púrpura Distrital</t>
  </si>
  <si>
    <t>SUMA</t>
  </si>
  <si>
    <t>Número total de atenciones de acuerdo con el consolidado por tipo de llamada, según el reporte generado por Simisional para la Línea Púrpura Distrital</t>
  </si>
  <si>
    <t>4.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</si>
  <si>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</si>
  <si>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Sumatoria número total de casos de mujeres en riesgo de feminicidio con seguimientos socio jurídico y psicosocial realizados; según el reporte generado por el equipo SAAT</t>
  </si>
  <si>
    <t>Reportes equipo Sistema articulado de alertas tempranas -SAAT- para la prevención del riesgo de feminicidio en Bogotá</t>
  </si>
  <si>
    <t xml:space="preserve">5.Número de mujeres participantes en las actividades implementadas en el marco de los Planes Locales de Seguridad para las Mujeres </t>
  </si>
  <si>
    <t xml:space="preserve">Sumatoria del número de mujeres participantes en las actividades implementadas en el marco de los Planes Locales de Seguridad para las Mujeres </t>
  </si>
  <si>
    <t>Sumatoria del número de mujeres participantes en cada una de las localidades en las actividades implementadas en el marco de los Planes Locales de Seguridad para las Mujeres, según el reporte interno del equipo Sofia Local</t>
  </si>
  <si>
    <t>Reportes equipo Sofía Local</t>
  </si>
  <si>
    <t>6.Número de mujeres víctimas de violencias y su sistema familiar, acogidas y atendidas a través del modelo de Casas Refugio incluyendo modalidad intermedia de acogida y ruralidad</t>
  </si>
  <si>
    <t>Sumatoria del número de  mujeres víctimas de violencias y su sistema familiar, acogidas y atendidas a través del modelo de Casas Refugio en todas sus modalidades</t>
  </si>
  <si>
    <t>Sumatoria del número total de personas acogidas en las tres modalidades de Casa Refugio (mujeres víctimas de violencia y personas a cargo), según el reporte generado por Simisional y las matrices internas del equipo</t>
  </si>
  <si>
    <t>7.Número de atenciones a mujeres víctimas de violencias, a través de las Duplas de atención psicosocial</t>
  </si>
  <si>
    <t>Sumatoria del número de atenciones a mujeres víctimas de violencias, a través de las Duplas de atención psicosocial</t>
  </si>
  <si>
    <t>Sumatoria del número de atenciones efectivas a mujeres víctimas de violencias (mujeres primera atencion y seguimientos efectivos), según el reporte generado por Simisional para las Duplas de atención psicosocial</t>
  </si>
  <si>
    <t>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</si>
  <si>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</si>
  <si>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Sumatoria del número de orientaciones sociojurídicas (asesorías y orientaciones) brindadas por el equipo de la Estrategia intersectorial para la prevención y atención a víctimas de violencia de género con énfasis en violencia sexual y feminicidio, según el reporte generado por Simisional</t>
  </si>
  <si>
    <t>Realizar la supervisión administrativa, financiera y contable de las Casas Refugio en operación.</t>
  </si>
  <si>
    <t>Número de reuniones de supervisión administrativa, financiera, contable con los operadores de las Casas Refugio</t>
  </si>
  <si>
    <t>Sumatoria del número de reuniones de supervisión administrativa, financiera, contable con los operadores de las Casas Refugio</t>
  </si>
  <si>
    <t>A demanda</t>
  </si>
  <si>
    <t>Sumatoria del número total de reuniones de supervisión administrativa, financiera, contable con los operadores de las Casas Refugio</t>
  </si>
  <si>
    <t>Reportes equipo Casa Refugio</t>
  </si>
  <si>
    <t>Brindar lineamientos técnicos a los operadores de las Casas Refugio para la implementación de los diferentes modelos de atención.</t>
  </si>
  <si>
    <t>Número de reuniones de supervisión y lineamientos técnicos con los operadores de Casa Refugio</t>
  </si>
  <si>
    <t>Sumatoria del número de reuniones de supervisión y lineamientos técnicos con los operadores de Casa Refugio</t>
  </si>
  <si>
    <t>Sumatoria del número total de reuniones de supervisión y lineamientos técnicos con los operadores de Casa Refugio</t>
  </si>
  <si>
    <t>Brindar lineamientos técnicos a los operadores de las Casas Refugio y gestionar articulaciones//acciones para la implementación del enfoque diferencial.</t>
  </si>
  <si>
    <t xml:space="preserve">Número de reuniones de supervisión y lineamientos técnicos con los operadores de las Casas Refugio y gestiones para la impementación del enfoque diferencial </t>
  </si>
  <si>
    <t xml:space="preserve">Sumatoria del número de reuniones de supervisión y lineamientos técnicos con los operadores de las Casas Refugio y gestiones para la impementación del enfoque diferencial </t>
  </si>
  <si>
    <t xml:space="preserve">Sumatoria del número total de reuniones de supervisión y lineamientos técnicos con los operadores de las Casas Refugio y gestiones para la impementación del enfoque diferencial </t>
  </si>
  <si>
    <t>Brindar lineamientos técnicos a los operadores de las Casas Refugio para la implementación de los diferentes modelos de atención y la aplicación del enfoque diferencial.</t>
  </si>
  <si>
    <t>Número de reuniones de supervisión y lineamientos técnicos generales y con enfoque diferencial con los operadores de Casa Refugio.</t>
  </si>
  <si>
    <t>Sumatoria del número de reuniones de supervisión y lineamientos técnicos generales y con enfoque diferencial con los operadores de Casa Refugio.</t>
  </si>
  <si>
    <t>Sumatoria del número total de reuniones de supervisión y lineamientos técnicos generales y con enfoque diferencial con los operadores de Casa Refugio.</t>
  </si>
  <si>
    <t>Tramitar las solicitudes de cupo recibidas en el correo institucional de la Estrategia de Casas Refugio.</t>
  </si>
  <si>
    <t>Número de solicitudes de cupo recibidas para la acogida en Casas Refugio</t>
  </si>
  <si>
    <t>Sumatoria del número de solicitudes de cupo recibidas para la acogida en Casas Refugio</t>
  </si>
  <si>
    <t>Sumatoria del número total de solicitudes de cupo recibidas para la acogida en Casas Refugio</t>
  </si>
  <si>
    <t>Número de solicitudes de cupo tramitadas que cumplieron los criterios de ingreso para la acogida en Casas Refugio</t>
  </si>
  <si>
    <t>Sumatoria del número de solicitudes de cupo tramitadas que cumplieron los criterios de ingreso para la acogida en Casas Refugio</t>
  </si>
  <si>
    <t>Sumatoria del número total de solicitudes de cupo tramitadas que cumplieron los criterios de ingreso para la acogida en Casas Refugio</t>
  </si>
  <si>
    <t>Brindar acogida a las mujeres víctimas de violencias de género y sus personas a cargo que cumplen con los criterios para su ingreso a las Casa Refugio.</t>
  </si>
  <si>
    <t>Número total de mujeres víctimas de violencias de género y sus personas a cargo, acogidas y atendidas en los tres modelos de atención de la Estrategia Casas Refugio</t>
  </si>
  <si>
    <t>Sumatoria del número total de mujeres víctimas de violencias de género y sus personas a cargo, acogidas y atendidas en los tres modelos de atención de la Estrategia Casas Refugio</t>
  </si>
  <si>
    <t>Número de personas acogidas en el modelo de atención tradicional de Casas Refugio que cumplen los criterios de ingreso</t>
  </si>
  <si>
    <t>Sumatoria del número de personas acogidas en el modelo de atención tradicional de Casas Refugio que cumplen los criterios de ingreso</t>
  </si>
  <si>
    <t>Sumatoria del número total de personas acogidas en el modelo de atención tradicional de Casas Refugio que cumplen los criterios de ingreso</t>
  </si>
  <si>
    <t>Número de personas acogidas en el modelo de atención intermedio de Casas Refugio que cumplen los criterios de ingreso</t>
  </si>
  <si>
    <t>Sumatoria del número de personas acogidas en el modelo de atención intermedio de Casas Refugio que cumplen los criterios de ingreso</t>
  </si>
  <si>
    <t>Sumatoria del número total de personas acogidas en el modelo de atención intermedio de Casas Refugio que cumplen los criterios de ingreso</t>
  </si>
  <si>
    <t>Número de personas acogidas en el modelo de atención rural de Casas Refugio que cumplen los criterios de ingreso</t>
  </si>
  <si>
    <t>Sumatoria del número de personas acogidas en el modelo de atención rural de Casas Refugio que cumplen los criterios de ingreso</t>
  </si>
  <si>
    <t>Sumatoria del número total de personas acogidas en el modelo de atención rural de Casas Refugio que cumplen los criterios de ingreso</t>
  </si>
  <si>
    <t xml:space="preserve">Brindar orientación psicosocial y con elementos socio jurídicos, así como información en la ruta de atención a mujeres víctimas de violencias a través de la Línea Púrpura Distrital "Mujeres que escuchan mujeres". </t>
  </si>
  <si>
    <t>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</si>
  <si>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</si>
  <si>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No  se presentaron restrasos</t>
  </si>
  <si>
    <t>Realizar seguimientos efectivos a mujeres víctimas de violencias con posible riesgo de feminicidio a través de la Línea Púrpura Distrital "Mujeres que Escuchan Mujeres"</t>
  </si>
  <si>
    <t>Número de seguimientos efectivos a mujeres mediante la LPD realizados (Bogotá y alertantes)</t>
  </si>
  <si>
    <t>Sumatoria del Número de seguimientos efectivos a mujeres mediante la LPD realizados (Bogotá y alertantes)</t>
  </si>
  <si>
    <t>Sumatoria del Número total de seguimientos efectivos a mujeres mediante la LPD realizados (Bogotá y alertantes)</t>
  </si>
  <si>
    <t>Número de seguimientos a llamadas desde la LPD realizados.</t>
  </si>
  <si>
    <t>Sumatoria del número de seguimientos a llamadas desde la LPD realizados.</t>
  </si>
  <si>
    <t>Sumatoria del número total de seguimientos a llamadas desde la LPD realizados.</t>
  </si>
  <si>
    <t xml:space="preserve">Fortalecer la respuesta de gestión, atención y transferencia de voz en urgencia- emergencia de los incidentes asociados a la Agencia Muj por parte del Número Único de Seguridad y Emergencias – NUSE 123. </t>
  </si>
  <si>
    <t>Número de incidentes contestados, analizados o gestionados</t>
  </si>
  <si>
    <t>Sumatoria del Número de incidentes contestados, analizados o gestionados</t>
  </si>
  <si>
    <t>Sumatoria del Número total de incidentes contestados, analizados o gestionados</t>
  </si>
  <si>
    <t>Reporte equipo AnegciaMuj</t>
  </si>
  <si>
    <t>Número de incidentes direccionados para atención en urgencia o post-emergencia</t>
  </si>
  <si>
    <t>Sumatoria del Número de incidentes direccionados para atención en urgencia o post-emergencia</t>
  </si>
  <si>
    <t>Sumatoria del Número total de incidentes direccionados para atención en urgencia o post-emergencia</t>
  </si>
  <si>
    <t>Brindar atención psico-jurídica en emergencia a través de la MóvilMujer en los incidentes asociados por parte del Número Único de Seguridad y Emergencias – NUSE 123.</t>
  </si>
  <si>
    <t xml:space="preserve">Número de casos recepcionados y gestionados </t>
  </si>
  <si>
    <t xml:space="preserve">Sumatoria del Número de casos recepcionados y gestionados </t>
  </si>
  <si>
    <t xml:space="preserve">Sumatoria del Número total de casos recepcionados y gestionados </t>
  </si>
  <si>
    <t>Número total de orientaciones psico-jurídicas efectivas</t>
  </si>
  <si>
    <t>Sumatoria del Número total de orientaciones psico-jurídicas efectivas</t>
  </si>
  <si>
    <t>Número de casos gestionados con Contacto Inicial fallido.</t>
  </si>
  <si>
    <t>Sumatoria del Número de casos gestionados con Contacto Inicial fallido.</t>
  </si>
  <si>
    <t>Sumatoria del Número total de casos gestionados con Contacto Inicial fallido.</t>
  </si>
  <si>
    <t>Hacer seguimiento jurídico y psicosocial a mujeres en riesgo extremo y grave de feminicidio valoradas por el INMLCF, y a mujeres en posible riesgo de feminicidio identificadas por los equipos de la Secretaría Distrital de la Mujer con barreras institucionales de acceso a la justicia o víctimas de agresores integrantes activos de la Fuerza Pública.</t>
  </si>
  <si>
    <t>Número de mujeres en posible riesgo de feminicidio con registros de seguimiento sociojurídico y psicosocial en el marco del Sistema Articulado de Alertas Tempranas (SAAT).</t>
  </si>
  <si>
    <t>Sumatoria del Número de mujeres en posible riesgo de feminicidio con registros de seguimiento sociojurídico y psicosocial en el marco del Sistema Articulado de Alertas Tempranas (SAAT).</t>
  </si>
  <si>
    <t>Sumatoria del Número total de mujeres en posible riesgo de feminicidio con registros de seguimiento sociojurídico y psicosocial en el marco del Sistema Articulado de Alertas Tempranas (SAAT).</t>
  </si>
  <si>
    <t>Reporte equipo SAAT</t>
  </si>
  <si>
    <t>Brindar acompañamiento psicosocial a las víctimas indirectas de feminicidio de las que tenga conocimiento y datos de contacto la Secretaría Distrital de la Mujer, y según su voluntariedad</t>
  </si>
  <si>
    <t>Número de víctimas indirectas de feminicidio con acompañamiento psicosocial en el marco del Sistema Articulado de Alertas Tempranas (SAAT).</t>
  </si>
  <si>
    <t>Sumatoria del Número de víctimas indirectas de feminicidio con acompañamiento psicosocial en el marco del Sistema Articulado de Alertas Tempranas (SAAT).</t>
  </si>
  <si>
    <t>Sumatoria del Número total de víctimas indirectas de feminicidio con acompañamiento psicosocial en el marco del Sistema Articulado de Alertas Tempranas (SAAT).</t>
  </si>
  <si>
    <t>Articular acciones interinstitucionales que favorezcan la atención, protección y acceso a la justicia de las mujeres en riesgo de feminicidio y de las víctimas indirectas del delito</t>
  </si>
  <si>
    <t>Número de comunicados o solicitudes de articulación interinstitucional a favor de las mujeres en riesgo de feminicidio y de las víctimas indirectas del delito en el marco del Sistema Articulado de Alertas Tempranas</t>
  </si>
  <si>
    <t>Sumatoria del Número de comunicados o solicitudes de articulación interinstitucional a favor de las mujeres en riesgo de feminicidio y de las víctimas indirectas del delito en el marco del Sistema Articulado de Alertas Tempranas</t>
  </si>
  <si>
    <t>Sumatoria del Número total de comunicados o solicitudes de articulación interinstitucional a favor de las mujeres en riesgo de feminicidio y de las víctimas indirectas del delito en el marco del Sistema Articulado de Alertas Tempranas</t>
  </si>
  <si>
    <t>Facilitar atención y seguimiento psicosocial, a partir de la capacidad móvil de las profesionales, en casos de violencia contra las mujeres en el contexto intrafamiliar, y en el marco de relaciones de pareja y expareja</t>
  </si>
  <si>
    <t xml:space="preserve">Número de atenciones psicosociales efectivas facilitadas por las Duplas </t>
  </si>
  <si>
    <t xml:space="preserve">Sumatoria del Número de atenciones psicosociales efectivas facilitadas por las Duplas </t>
  </si>
  <si>
    <t xml:space="preserve">Sumatoria del Número total de atenciones psicosociales efectivas facilitadas por las Duplas </t>
  </si>
  <si>
    <t>Desarrollar sesiones de seguimiento de manera complementaria e integral, a la atención inicial realizada por otras estrategias de la Dirección de Eliminación de Violencias contra las Mujeres y Acceso a la Justicia, como lo son la Línea Púrpura Distrital, la Agencia MUJ y la Estrategia Intersectorial para la Prevención y Atención a Víctimas de Violencia de Género con énfasis en Violencia Sexual y Feminicidio – Estrategia en Hospitales</t>
  </si>
  <si>
    <t xml:space="preserve">Número de seguimientos desarrolladas por las Duplas </t>
  </si>
  <si>
    <t xml:space="preserve">Sumatoria del Número de seguimientos desarrolladas por las Duplas </t>
  </si>
  <si>
    <t xml:space="preserve">Sumatoria del Número total de seguimientos desarrolladas por las Duplas </t>
  </si>
  <si>
    <t>Facilitar atención y seguimiento psico- jurídico en casos de violencia contra las mujeres en el espacio y el transporte público</t>
  </si>
  <si>
    <t xml:space="preserve">Número de atenciones psico- jurídicas efectivas facilitadas por las Duplas </t>
  </si>
  <si>
    <t xml:space="preserve">Sumatoria del Número de atenciones psico- jurídicas efectivas facilitadas por las Duplas </t>
  </si>
  <si>
    <t xml:space="preserve">Sumatoria del Número total  de atenciones psico- jurídicas efectivas facilitadas por las Duplas </t>
  </si>
  <si>
    <t>Fortalecer las capacidades técnicas del sector transporte -con énfasis en el Sistema Integrado de Transporte Público- para que, en el marco de sus competencias, promuevan la prevención de las violencias basadas en género y adecuada atención a las mujeres víctimas de violencias.</t>
  </si>
  <si>
    <t>Número de sesiones de trabajo en prevención y atención a las violencias contra las mujeres en el espacio y el transporte público realizadas</t>
  </si>
  <si>
    <t>Sumatoria del Número de sesiones de trabajo en prevención y atención a las violencias contra las mujeres en el espacio y el transporte público realizadas</t>
  </si>
  <si>
    <t>Sumatoria del Númerototal  de sesiones de trabajo en prevención y atención a las violencias contra las mujeres en el espacio y el transporte público realizadas</t>
  </si>
  <si>
    <t>Reporte equipo Hospitales</t>
  </si>
  <si>
    <t>Brindar atención socio-jurídica a las mujeres víctimas de violencias que ingresan a las instituciones prestadoras de salud públicas -IPS- y que son reportadas a la Estrategia en Hospitales, priorizando los casos de violencia sexual y riesgo de feminicidio</t>
  </si>
  <si>
    <t>Número de atenciones socio-jurídica brindadas a mujeres víctimas de violencias que ingresan a las instituciones prestadoras de salud públicas -IPS- y que son reportadas a la Estrategia en Hospitales, priorizando los casos de violencia sexual y riesgo de feminicidio</t>
  </si>
  <si>
    <t>Sumatoria del Número de atenciones socio-jurídica brindadas a mujeres víctimas de violencias que ingresan a las instituciones prestadoras de salud públicas -IPS- y que son reportadas a la Estrategia en Hospitales, priorizando los casos de violencia sexual y riesgo de feminicidio</t>
  </si>
  <si>
    <t>Sumatoria del Númerototal  de atenciones socio-jurídica brindadas a mujeres víctimas de violencias que ingresan a las instituciones prestadoras de salud públicas -IPS- y que son reportadas a la Estrategia en Hospitales, priorizando los casos de violencia sexual y riesgo de feminicidio</t>
  </si>
  <si>
    <t>Fortalecer las capacidades técnicas del sector salud para que, en el marco de sus competencias, garanticen la atención integral a las mujeres víctimas de violencias y activen las rutas de acceso a la justicia y protección</t>
  </si>
  <si>
    <t>Número de jornadas de fortalecimiento de capacidades técnicas del sector salud para que, en el marco de sus competencias, garanticen la atención integral a las mujeres víctimas de violencias y activen las rutas de acceso a la justicia y protección</t>
  </si>
  <si>
    <t>Sumatoria del Número de jornadas de fortalecimiento de capacidades técnicas del sector salud para que, en el marco de sus competencias, garanticen la atención integral a las mujeres víctimas de violencias y activen las rutas de acceso a la justicia y protección</t>
  </si>
  <si>
    <t>Sumatoria del Número total  de jornadas de fortalecimiento de capacidades técnicas del sector salud para que, en el marco de sus competencias, garanticen la atención integral a las mujeres víctimas de violencias y activen las rutas de acceso a la justicia y protección</t>
  </si>
  <si>
    <t xml:space="preserve">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</si>
  <si>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Número de servidores (as) sensibilizados </t>
  </si>
  <si>
    <t>Sumatoria del número de servidores (as) sensibilizados</t>
  </si>
  <si>
    <t>A DEMANDA</t>
  </si>
  <si>
    <t>Sumatoria del número de servidores (as) con diferentes modalidades de vinculación, sensibilizados en el reconocimiento y garantía del derecho de las mujeres a una vida libre de violencias, según el reporte interno del equipo Sofia Distrital</t>
  </si>
  <si>
    <t>Reportes equipo Sofía Distrital</t>
  </si>
  <si>
    <t xml:space="preserve">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</si>
  <si>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Número de sesiones de espacios de articulación y coordinación acompañados o con desarrollo de secretaría técnica</t>
  </si>
  <si>
    <t>Sumatoria del número de sesiones de espacios de articulación y coordinación acompañados o con desarrollo de secretaría técnica</t>
  </si>
  <si>
    <t>Sumatoria del número de sesiones de espacios de articulación y coordinación de acciones estratégicas para la prevención, atención y sanción de las violencias contra las mujeres, acompañados o con desarrollo de secretaría técnica por parte del equipo de la Dirección de Eliminación de Violencias, según el reporte interno del equipo Sofia Distrital</t>
  </si>
  <si>
    <t>Brindar asistencia técnica para el desarrollo de acciones de fortalecimiento de los componentes del Sistema SOFIA</t>
  </si>
  <si>
    <t>Número de asistencias técnicas realizadas</t>
  </si>
  <si>
    <t>Sumatoria del número de asistencias técnicas realizadas</t>
  </si>
  <si>
    <t>Sumatoria del número de asistencias técnicas para el desarrollo de acciones de fortalecimiento de los componentes del Sistema SOFIA realizadas, según el reporte interno del equipo Sofia Distrital</t>
  </si>
  <si>
    <t>Realizar acciones de seguimiento a la implementación de las rutas de atención y protección de víctimas de los delitos de trata de personas y ataques con agentes químicos</t>
  </si>
  <si>
    <t>Número de seguimientos realizados</t>
  </si>
  <si>
    <t>Sumatoria Número de seguimientos realizados</t>
  </si>
  <si>
    <t>Sumatoria del Número total de seguimientos realizados</t>
  </si>
  <si>
    <t>Articular y coordinar con las Alcaldías Locales el desarrollo técnico y operativo de las sesiones de los Consejos Locales de Seguridad para las Mujeres.</t>
  </si>
  <si>
    <t>Número de Consejos Locales de Seguridad para las Mujeres realizados</t>
  </si>
  <si>
    <t>Sumatoria del Número de Consejos Locales de Seguridad para las Mujeres realizados</t>
  </si>
  <si>
    <t>Sumatoria del Número total de Consejos Locales de Seguridad para las Mujeres realizados</t>
  </si>
  <si>
    <t>Reporte equipo Sofia Local</t>
  </si>
  <si>
    <t>Dinamizar el diseño, implementación y seguimiento de las acciones incluidas en los Planes Locales de Seguridad para las Mujeres.</t>
  </si>
  <si>
    <t>Número de mesas de trabajo con las entidades locales para la concertación y seguimiento de los Planes Locales de Seguridad para las Mujeres realizadas</t>
  </si>
  <si>
    <t>Sumatoria del Número de mesas de trabajo con las entidades locales para la concertación y seguimiento de los Planes Locales de Seguridad para las Mujeres realizadas</t>
  </si>
  <si>
    <t>Sumatoria del Número total de mesas de trabajo con las entidades locales para la concertación y seguimiento de los Planes Locales de Seguridad para las Mujeres realizadas</t>
  </si>
  <si>
    <t xml:space="preserve">No se presentan retrasos </t>
  </si>
  <si>
    <t xml:space="preserve">Liderar, articular y dinamizar acciones de prevención de violencias contra las mujeres en el espacio público. </t>
  </si>
  <si>
    <t>Número de actividades de prevención de violencias contra las muejres en el espacio y transporte público realizadas</t>
  </si>
  <si>
    <t>Sumatoria del Número de actividades de prevención de violencias contra las muejres en el espacio y transporte público realizadas</t>
  </si>
  <si>
    <t>Sumatoria del Número total de actividades de prevención de violencias contra las muejres en el espacio y transporte público realizadas</t>
  </si>
  <si>
    <t>Liderar, articular y dinamizar acciones para la prevención del delito de feminicidio.</t>
  </si>
  <si>
    <t>Número de actividades de prevención del delito de feminicidio realizadas</t>
  </si>
  <si>
    <t>Sumatoria del Número de actividades de prevención del delito de feminicidio realizadas</t>
  </si>
  <si>
    <t>Sumatoria del Número total  de actividades de prevención del delito de feminicidio realizadas</t>
  </si>
  <si>
    <t xml:space="preserve">Articular, dinamizar y participar en jornadas territoriales para la garantía de los derechos humanos de las mujeres. </t>
  </si>
  <si>
    <t>Número de jornadas para para la garantía de los derechos humanos de las mujeres realizadas</t>
  </si>
  <si>
    <t>Sumatoria del Número de jornadas para para la garantía de los derechos humanos de las mujeres realizadas</t>
  </si>
  <si>
    <t>Sumatoria del Número total  de jornadas para para la garantía de los derechos humanos de las mujeres realizadas</t>
  </si>
  <si>
    <t>ELABORÓ</t>
  </si>
  <si>
    <t>Firma:</t>
  </si>
  <si>
    <t>APROBÓ (Según aplique Gerenta de proyecto, Lider técnica y responsable de proceso)</t>
  </si>
  <si>
    <t>REVISÓ OFICINA ASESORA DE PLANEACIÓN</t>
  </si>
  <si>
    <t xml:space="preserve">VoBo. </t>
  </si>
  <si>
    <t>Nombre: Alexandra Quintero Benavides</t>
  </si>
  <si>
    <t>Nombre: Juliana Cortés Guerra</t>
  </si>
  <si>
    <t>Nombre:</t>
  </si>
  <si>
    <t>Nombre: Carlos Alfonso Gaitán Sánchez</t>
  </si>
  <si>
    <t>Cargo: Contratista Dirección de Eliminación de Violencias contra las mujeres y Acceso a la Justicia</t>
  </si>
  <si>
    <t>Cargo Lideresa Proyecto</t>
  </si>
  <si>
    <t>Cargo: Gerenta Proyecto</t>
  </si>
  <si>
    <t xml:space="preserve">Cargo: </t>
  </si>
  <si>
    <t>Cargo: Jefe Oficina Asesora de Planeación</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</si>
  <si>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</si>
  <si>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</si>
  <si>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</si>
  <si>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</si>
  <si>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</si>
  <si>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</si>
  <si>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</si>
  <si>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</si>
  <si>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</si>
  <si>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</si>
  <si>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</si>
  <si>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</si>
  <si>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</si>
  <si>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</si>
  <si>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</si>
  <si>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</si>
  <si>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</si>
  <si>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</si>
  <si>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</si>
  <si>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</si>
  <si>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</si>
  <si>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</si>
  <si>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</si>
  <si>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</si>
  <si>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</si>
  <si>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</si>
  <si>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</si>
  <si>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</si>
  <si>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</si>
  <si>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</si>
  <si>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</si>
  <si>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</si>
  <si>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</si>
  <si>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</si>
  <si>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</si>
  <si>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</si>
  <si>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</si>
  <si>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</si>
  <si>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</si>
  <si>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</si>
  <si>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</si>
  <si>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</si>
  <si>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</si>
  <si>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</si>
  <si>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</si>
  <si>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</si>
  <si>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</si>
  <si>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</si>
  <si>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</si>
  <si>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</si>
  <si>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</si>
  <si>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</si>
  <si>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</si>
  <si>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</si>
  <si>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</si>
  <si>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</si>
  <si>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</si>
  <si>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</si>
  <si>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</si>
  <si>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</si>
  <si>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</si>
  <si>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</si>
  <si>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</si>
  <si>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</si>
  <si>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</si>
  <si>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</si>
  <si>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</si>
  <si>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</si>
  <si>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</si>
  <si>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</si>
  <si>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</si>
  <si>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</si>
  <si>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</si>
  <si>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</si>
  <si>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</si>
  <si>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</si>
  <si>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</si>
  <si>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</si>
  <si>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</si>
  <si>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</si>
  <si>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</si>
  <si>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</si>
  <si>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</si>
  <si>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</si>
  <si>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</si>
  <si>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</si>
  <si>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</si>
  <si>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</si>
  <si>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</si>
  <si>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</si>
  <si>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</si>
  <si>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</si>
  <si>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</si>
  <si>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</si>
  <si>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</si>
  <si>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</si>
  <si>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</si>
  <si>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</si>
  <si>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</si>
  <si>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5. Bogotá confía en su gobierno</t>
  </si>
  <si>
    <t>3.18. Ciencia, tecnología e innovación-CTel para desarrollar nuestro potencial y promover el de nuestros vecinos regionales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</si>
  <si>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</si>
  <si>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</si>
  <si>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</si>
  <si>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</si>
  <si>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</si>
  <si>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</si>
  <si>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</si>
  <si>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</si>
  <si>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</si>
  <si>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</si>
  <si>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</si>
  <si>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</si>
  <si>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</si>
  <si>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</si>
  <si>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</si>
  <si>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</si>
  <si>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</si>
  <si>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</si>
  <si>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</si>
  <si>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</si>
  <si>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</si>
  <si>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</si>
  <si>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</si>
  <si>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</si>
  <si>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</si>
  <si>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</si>
  <si>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</si>
  <si>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</si>
  <si>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</si>
  <si>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</si>
  <si>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</si>
  <si>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</si>
  <si>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</si>
  <si>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</si>
  <si>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</si>
  <si>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</si>
  <si>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</si>
  <si>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</si>
  <si>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</si>
  <si>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</si>
  <si>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</si>
  <si>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</si>
  <si>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</si>
  <si>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</si>
  <si>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</si>
  <si>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</si>
  <si>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</si>
  <si>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</si>
  <si>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</si>
  <si>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</si>
  <si>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</si>
  <si>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</si>
  <si>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</si>
  <si>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</si>
  <si>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</si>
  <si>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</si>
  <si>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</si>
  <si>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</si>
  <si>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</si>
  <si>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</si>
  <si>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</si>
  <si>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</si>
  <si>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</si>
  <si>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</si>
  <si>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</si>
  <si>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</si>
  <si>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t>
  </si>
  <si>
    <t>Reporte Sofia Distrital</t>
  </si>
  <si>
    <t>La atención integral a mujeres que ingresaron al Sistema de Salud, específicamente en las 4 subredes públicas y en articulación con la red privada, buscando atención médica por hechos derivados de violencias en su contra, y que recibieron atención socio jurídica con enfoque de género de manera presencial y remota, lo que permitió facilitar su derecho al acceso efectivo de la administración de justicia y protección, mediante el acompañamiento de las profesionales en la activación de rutas.  
La asistencia técnica legal, sensibilizaciones y capacitaciones brindadas al personal de salud, contribuyó a la de la atención prestada a las ciudadanas víctimas de violencia de género que acuden a los servicios de urgencias de las IPS Priorizadas.</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</si>
  <si>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Modelo de acogida y acorde con sus necesidades y condiciones. </t>
  </si>
  <si>
    <t>Hacer seguimiento socio jurídico y psicosocial a las mujeres en riesgo de feminicidio, brindar acompañamiento psicosocial a las víctimas indirectas de feminicidio, e impulsar acciones interinstitucionales para la atención oportuna de las víctimas y la superación de barreras que limiten sus derechos permite prevenir la materialización del feminicidio y contribuir a la garantía del derecho de las mujeres a vivir libre de violencias.</t>
  </si>
  <si>
    <t xml:space="preserve">No se presentan retrasos. </t>
  </si>
  <si>
    <t>Durante este periodo no se registraron retrasos en la actividad.</t>
  </si>
  <si>
    <t>No aplica.</t>
  </si>
  <si>
    <t xml:space="preserve"> - </t>
  </si>
  <si>
    <t xml:space="preserve"> -     </t>
  </si>
  <si>
    <t>Modificación al presupuesto asignado para las metas 4, 6, 8, 9 y 10 del proyecto 8205 en atención a la reducción presupuestal</t>
  </si>
  <si>
    <t>En el marco de la reducción presupuestal, producto de los recursos de ahorro programados por cada proyecto de inversión y la adición presupuestal aprobada  por la Secretaría Distrital de Hacienda, se hace necesario realizar los respectivos ajustes al presupuesto de las metas con la nueva apropiación presupuestal del proyecto de inversión 8205 de la Dirección de Eliminación de Violencias contra las Mujeres y Acceso a la Justicia.</t>
  </si>
  <si>
    <t>Modificación al presupuesto asignado para las metas 2, 4, 5, 6, 7, 8, 9 y 10 del proyecto 8205 con el fin de garantizar recursos para las adiciones de Contratos de Pestación de Servicios Profesionales y de Apoyo a la Gestión</t>
  </si>
  <si>
    <t>La Dirección de Eliminación de Violencias contra las Mujeres y Acceso a la Justicia, requiere realizar traslado de recursos entre metas del proyecto 8205 con el fin de garantizar los recursos necesarios para las adiciones y prórrogas hasta el mes de enero de 2025 de los contratos de Prestación de Servicios Profesionales y de Apoyo a la Gestión de los equipos de Línea Púrpura Distrital y AgenciaMuj, Casas Refugios, Duplas Psicosociales y Psicojuridicas y apoyo transversal que permitan garantizar la continuidad y adecuada prestación de los servicios a las ciudadanas victimas de violencia.</t>
  </si>
  <si>
    <t>Modificación magnitud cuatrienio y magnitud anual 2024, 2025, 2026 y 2027 para las metas 5, 6, 7 y 8 del proyecto de inversión</t>
  </si>
  <si>
    <t>La Dirección de Eliminación de Violencias contra las Mujeres y Acceso a la Justicia, requiere realizar ajuste en la magnitud programada para el cuatrienio y la magnitud anualizada para las vigencias 2024, 2025, 2026 y 2027 para las metas 5, 6, 7 y 8 del proyecto de inversión, teniendo en cuenta que los servicios dispuestos para la atención de las ciudadanas víctimas de violencias en Bogotá se prestan a demanda y que la programación de la magnitud para estas metas se realizó tomando como base un escenario en el que la conformación de los equipos era menor a la actualmente disponible.</t>
  </si>
  <si>
    <t>Ajuste al presupuesto programado por meta proyecto</t>
  </si>
  <si>
    <t>En el marco del traslado presupuestal aprobado por la Secretaría de Hacienda Distrital, el proyecto de inversión 8205 - Fortalecimiento de la estrategia de acogida, atención y prevención de violencias contra las mujeres en el espacio público y privado en Bogotá D.C., traslada al proyecto 8223: Implementación de estrategias de participación, territorialización y transversalización de la Política Pública de Mujeres y Equidad de Género a nivel local en Bogotá D.C.”, la suma de DOSCIENTOS SESENTA Y NUEVE MILLONES SESENTA Y TRES MIL NOVECIENTOS QUINCE PESOS M/CTE ($269.063.915), resultante de los saldos de los contratos de prestación de servicios profesionales y de apoyo a la gestión de la Dirección de Eliminación de Violencias contra las mujeres y Acceso a la Justicia, debido a la diferencia entre la fecha programada de inicio y la fecha efectiva de inicio de ejecución de los mismos. En este sentido, se requiere ajustar el presupuesto programado por metas pra el proyecto de inversión 8205</t>
  </si>
  <si>
    <t>Durante el mes de diciembre de 2024 se dio cumplimiento a la operación de la Estrategia Casa Refugio a través del funcionamiento de 6 casas, 4 en Modelo Tradicional, 1 en Modelo intermedio y 1 en Modelo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del Modelo Tradicional estuvieron disponibles para las ciudadanas que contaban con una medida de protección emitida por las autoridades competentes, brindando atención interdisciplinar por profesionales en las área de psicología, jurídica, trabajo social, pedagogía, enfermería y nutrición.
Desdel Modelo Intermedio se brindó atención a las mujeres víctimas de violencia (y su sistema familiar dependiente) remitidas por los equipos de atención de la SDMujer, que no contaban con una medida de protección. Se ofreció acompañamiento psicosocial y asesoría jurídica enfocada en restablecimiento de derechos, rutas de denuncia y trámite de una medida de protección. 
En la Casa Refugio de la Modelo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</si>
  <si>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En los meses de julio a diciembre de 2024 se dio cumplimiento a la operación de la Estrategia Casa Refugio a través del funcionamiento de 6 casas, 4 en Modelo Tradicional, 1 en Modelo intermedio y 1 en Modelo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del Modelo Tradicional estuvieron disponibles para las ciudadanas que contaban con una medida de protección emitida por las autoridades competentes, brindando intervención interdisciplinar por profesionales de derecho, psicología, pedagogía, trabajo social, enfermería y nutrición.
Desdel Modelo Intermedio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Modelo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</si>
  <si>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Logros: Durante el mes de diciembre se realizaron 41 reuniones de supervisión técnica en las 6 Casas Refugio que operaron durante el mes, las cuales estuvieron relacionadas con la supervisión y fortalecimiento técnico de las áreas de atención, siendo 6 de gestión en salud, 6 del área jurídica, 5 de trabajo social, 6 de pedagogía, 3 de nutrición y 6 de psicología; al igual que se desarrollaron 9 actividades sobre la revisión del proceso de atención que se brinda a las mujeres acogidas y lineamientos. 
En el periodo de julio a diciembre de 2024 se desarrollaron 249 reuniones del componente técnico de las 6 Casas Refugio que operaron en este periodo, relacionadas con la supervisión general de las áreas de atención de gestión en salud,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Modelo de atención y acogida. 
No se presentaron retrasos.</t>
  </si>
  <si>
    <t>Logros: Durante el mes de diciembre se realizaron 40 reuniones de supervisión técnica en las 6 Casas Refugio que operaron durante el mes, las cuales estuvieron relacionadas con la supervisión y fortalecimiento técnico de las áreas de atención, la revisión del proceso de atención que se brinda a las mujeres acogidas y lineamientos técnicos.
En los meses de julio a diciembre de 2024 se desarrollaron 208 reuniones relacionadas con el componente técnico de las 6 Casas Refugio que operaron en este periodo, relacionadas con la supervisión general de las áreas de atención, actividades de fortalecimiento técnico del proceso de atención que se brinda a las mujeres acogidas y lineamientos técnicos para la implementación del enfoque diferencial, asegurando la continuidad de la supervisión técnica de las Casas Refugio.
Beneficios: La orientación técnica a los operadores de las Casas Refugio, desde las diferentes áreas de atención y de manera transversal, aportó a la correcta ejecución de los contratos de operación, garantizando la prestación del servicio integral y de calidad para las mujeres y sus hijos e hijas con énfasis en las características y particularidades de cada Modelo de atención. Las orientaciones técnicas para una atención con enfoque diferencial  permitieron brindar una atención de acuerdo con la necesidad de cada caso, aportando a la correcta prestación del servicio integral a todas las personas acogidas. 
No se presentaron retrasos.</t>
  </si>
  <si>
    <t xml:space="preserve">Durante el mes de diciembre se recibieron 40 solicitudes de cupo (mujeres víctimas de violencia con personas a cargo) en el correo institucional de Casas Refugio, de las cuales se aceptaron y se realizaron los trámites de ingreso para 34 solicitudes al evidenciar que cumplían con los criterios, 5 resultaron en desistimiento de cupo y 1 en el no cumplimiento de criterios para el ingreso a Casa Refugio. 
Las 34 solicitudes de cupo que cumplieron con los criterios de ingreso, conllevaron la acogida de 77 personas nuevas, entre las cuales se encontraban 36 mujeres adultas víctimas de violencia y 41 niños, niñas y adolescentes. Durante el mes de diciembre estuvieron acogidas un total de 222 personas (mujeres víctimas de violencia y personas a cargo) en las Casas Refugio. </t>
  </si>
  <si>
    <t xml:space="preserve">Con corte al mes de diciembre se dio cumplimiento a la operación de la Estrategia Casas Refugio a través del funcionamiento de 6 casas, 4 en el Modelo de Atención Tradicional, 1 del Modelo Intermedio y 1 de la Modelo Rural. </t>
  </si>
  <si>
    <t>En los meses de julio a diciembre de 2024 se dio cumplimiento a la operación de la Estrategia Casas Refugio a través del funcionamiento de 6 casas, 4 en la Modelo de Atención Tradicional, 1 del Modelo Intermedio y 1 de la Modelo Rural.</t>
  </si>
  <si>
    <t xml:space="preserve">Durante el mes de diciembre ingresaron un total de 77 personas nuevas en las Casas Refugio, de las cuales 36 fueron mujeres adultas víctimas de violencia y 41 niños, niñas, adolescentes de sus sistemas familiares dependientes. </t>
  </si>
  <si>
    <t xml:space="preserve">En los meses de julio a diciembre de 2024 ingresaron un total de 572 personas nuevas en las Casas Refugio, de las cuales 275 fueron mujeres adultas víctimas de violencia y 297 niños, niñas, adolescentes de sus sistemas familiares dependientes. </t>
  </si>
  <si>
    <t>Durante el mes de diciembre se llevaron a cabo 66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</si>
  <si>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julio a diciembre de 2024 se llevaron a cabo 347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</si>
  <si>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Durante el mes de diciembre se realizaron 41 reuniones de supervisión técnica en las 6 Casas Refugio que operaron durante el mes, las cuales estuvieron relacionadas  con la supervisión general de las áreas de atención de primeros auxilios, jurídica, trabajo social, nutrición, pedagogía y psicología, sí como actividades de revisión del proceso de atención que se brinda a las mujeres acogidas y lineamientos.</t>
  </si>
  <si>
    <t xml:space="preserve">En los meses de julio a diciembre de 2024 se realizaron 249 reuniones de supervisión técnica en las 6 Casas Refugio que operaron durante el mes, las cuales estuvieron relacionadas  con la supervisión general de las áreas de atención de primeros auxilios, jurídica, trabajo social, nutrición, pedagogía y psicología, sí como actividades de revisión del proceso de atención que se brinda a las mujeres acogidas y lineamientos.
</t>
  </si>
  <si>
    <t>Durante el mes de diciembre se realizaron 2 reuniones de supervisión técnica durante las cuales se brindaron lineamientos técnicos para la implementación del enfoque diferencial.</t>
  </si>
  <si>
    <t>En el periodo de julio a agosto de 2024 se desarrollaron 20 reuniones relacionadas con el componente técnico para la implementación del enfoque diferencial en las Casas Refugio que operaron en este periodo, asegurando el fortalecimiento técnico del proceso de atención que se brinda a las mujeres acogidas en el marco de la supervisión técnica de las Casas Refugio.</t>
  </si>
  <si>
    <t>Durante el mes de diciembre se realizaron 41 reuniones de supervisión técnica en las 6 Casas Refugio que operaron durante el mes, las cuales estuvieron relacionadas con la supervisión y fortalecimiento técnico de las áreas de atención, la revisión del proceso de atención que se brinda a las mujeres acogidas y lineamientos de enfoque diferencial.</t>
  </si>
  <si>
    <t>En los meses de julio a diciembre de 2024 se desarrollaron 249 reuniones relacionadas con el componente técnico de las 6 Casas Refugio que operaron en este periodo, relacionadas con la supervisión general de las áreas de atención, actividades de fortalecimiento técnico del proceso de atención que se brinda a las mujeres acogidas y lineamientos técnicos para la implementación del enfoque diferencial, asegurando la continuidad de la supervisión técnica de las Casas Refugio.</t>
  </si>
  <si>
    <t>Durante el mes de diciembre se recibieron 40 solicitudes de cupo en el correo institucional de Casas Refugio, reportadas por los equipos de atención de la Secretaría Distrital de la Mujer y por las demás entidades que remiten mujeres victimas de violencia.</t>
  </si>
  <si>
    <t>En los meses de julio a diciembre de 2024  se recibieron 315 solicitudes de cupo en el correo institucional de Casas Refugio, reportadas por los equipos de atención de la Secretaría Distrital de la Mujer y por las demás entidades que remiten mujeres victimas de violencia.</t>
  </si>
  <si>
    <t xml:space="preserve">Durante el mes de diciembre se aceptaron y se realizaron los trámites de ingreso para 34 solicitudes de cupo de mujeres víctimas de violencia que fueron recibidas en el correo institucional de Casas Refugio, al evidenciar que cumplían con los criterios de ingreso. </t>
  </si>
  <si>
    <t xml:space="preserve">En los meses de julio a diciembre de 2024 se aceptaron y se realizaron los trámites de ingreso para 267 solicitudes de cupo de mujeres víctimas de violencia que fueron recibidas en el correo institucional de Casas Refugio, al evidenciar que cumplían con los criterios de ingreso. </t>
  </si>
  <si>
    <t xml:space="preserve">Durante el mes de diciembre ingresaron un total de 101 personas nuevas en las Casas Refugio, de las cuales 36 fueron mujeres adultas víctimas de violencia y 41 niños, niñas, adolescentes de sus sistemas familiares dependientes. </t>
  </si>
  <si>
    <t>En el mes de diciembre se acogieron un total de 51 personas nuevas en el Modelo Tradicional de las Casas Refugio, de las cuales 21 fueron mujeres adultas víctimas de violencia y 30 niños, niñas y adolescentes.</t>
  </si>
  <si>
    <t>En los meses de julio a diciembre de 2024 se acogieron un total de 382 personas nuevas en el Modelo Tradicional de las Casas Refugio, de las cuales 183 fueron mujeres adultas víctimas de violencia y 199 niños, niñas, adolescentes y personas de su sistema familiar dependiente.</t>
  </si>
  <si>
    <t>En el mes de diciembre se acogieron un total de 24 personas nuevas en el Modelo Intermedio de las Casas Refugio, de las cuales 14 fueron mujeres adultas víctimas de violencia y 10 niños, niñas y adolescentes.</t>
  </si>
  <si>
    <t>En los meses de julio a diciembre de 2024 se acogieron un total de 146 personas nuevas en el Modelo Intermedio de las Casas Refugio, de las cuales 73 fueron mujeres adultas víctimas de violencia y 73 niños, niñas y adolescentes.</t>
  </si>
  <si>
    <t>En el mes de diciembre se acogieron un total de 2 personas nuevas en el Modelo Rural de las Casas Refugio, de las cuales 1 fueron mujeres adultas víctimas de violencia y 1 niño.</t>
  </si>
  <si>
    <t>En los meses de julio a diciembre de 2024 se acogieron un total de 44 persona nueva en el Modelo Rural de las Casas Refugio, que correponde a 19 mujeres adulta víctima de violencia y 25 niños, niñas y adolescentes.</t>
  </si>
  <si>
    <t xml:space="preserve">De acuerdo con los datos arrojados por el Simisional 2.0, así como los datos que suministró la Dirección de Gestión de Conocimiento en cuanto a la matriz de efectividad proporcionada, durante el mes de diciembre se realizaron 3.307 atenciones efectivas a través de la Línea Púrpura Distrital "Mujeres que escuchan mujeres" </t>
  </si>
  <si>
    <t xml:space="preserve">De acuerdo con los datos arrojados por el Simisional 2.0, así como los datos que suministró la Dirección de Gestión de Conocimiento en cuanto a la matriz de efectividad proporcionada, con corte al mes de diciembre se realizaron  21.285 atenciones efectivas a través de la Línea Púrpura Distrital "Mujeres que Escuchan Mujeres". . </t>
  </si>
  <si>
    <t>Logros: De acuerdo con los registros del Simisional 2.0. 
Durante el mes de diciembre se realizaron un total de 2.912 intervenciones de las cuales 549 fue atención psicosocial, 21 intervención en crisis, 215 orientación e información general, 523 orientaciones en rutas de atención, 10 orientación en salud, 211 orientaciónes jurídicas, 4 primeros auxilios psicológicos y 1.379 otras intervenciones; a mujeres de acuerdo con las necesidades y demandas,  así como los hechos victimizantes. 
Nota: Una atención brindada puede tener más de un tipo de intervención.
Con corte al mes de diciembre se realizaron un total de 19.929 intervenciones de las cuales: 3.771 fueron atención psicosocial, 242 intervención en crisis, 1.435 orientación e información general, 3.595 orientaciones en rutas de atención, 77 orientación en salud, 1.715 orientaciónes jurídicas, 49 primeros auxilios psicológicos y 9.045 otras intervenciones;  a mujeres de acuerdo con las necesidades y demandas,  así como los hechos victimizantes. 
Nota: Una atención brindada puede tener más de un tipo de intervención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FGN</t>
  </si>
  <si>
    <t xml:space="preserve">Durante el mes de diciembre se realizaron 3.307 atenciones efectivas a través de la Línea Púrpura Distrital "Mujeres que escuchan mujeres" </t>
  </si>
  <si>
    <t xml:space="preserve">Con corte al mes de diciembre se realizaron  21.285 atenciones efectivas a través de la Línea Púrpura Distrital "Mujeres que Escuchan Mujeres". </t>
  </si>
  <si>
    <t>Durante el mes de diciembre se realizaron un total de 2.912 intervenciones de las cuales 549 fue atención psicosocial, 21 intervención en crisis, 215 orientación e información general, 523 orientaciones en rutas de atención, 10 orientación en salud, 211 orientaciónes jurídicas, 4 primeros auxilios psicológicos y 1.379 otras intervenciones; a mujeres de acuerdo con las necesidades y demandas,  así como los hechos victimizantes. 
Nota: Una atención brindada puede tener más de un tipo de intervención.</t>
  </si>
  <si>
    <t>Con corte al mes de diciembre se realizaron un total de 19.929 intervenciones de las cuales: 3.771 fueron atención psicosocial, 242 intervención en crisis, 1.435 orientación e información general, 3.595 orientaciones en rutas de atención, 77 orientación en salud, 1.715 orientaciónes jurídicas, 49 primeros auxilios psicológicos y 9.045 otras intervenciones;  a mujeres de acuerdo con las necesidades y demandas,  así como los hechos victimizantes. 
Nota: Una atención brindada puede tener más de un tipo de intervención</t>
  </si>
  <si>
    <t xml:space="preserve">Durante el mes de diciembre se realizaron un total de 936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(seguimientos de Bogotá, Alertantes y canal WhatsApp)
</t>
  </si>
  <si>
    <t>Durante el mes de diciembre se realizaron un total de 799 seguimientos (efectivos + fallidos) a mujeres desde la Línea Púrpura Distrital.</t>
  </si>
  <si>
    <t>Con corte al mes de diciembre se realizaron un total de 4.556 seguimientos (efectivos + fallidos) a mujeres desde la Línea Púrpura Distrital.</t>
  </si>
  <si>
    <t>De acuerdo con los registros del Simisional 2.0. Con corte a diciembre se recepcionaron y gestionaron 872 incidentes con código de tipificación 204-Tentativa de Feminicidio priorizado para la atención en urgencia/emergencia a través de la móvil mujer de la AgenciaMuj bajo un esquema de duplas psico jurídicas. De estos incidentes 463 incidentes fueron orientaciones psico-jurídicas efectivas y 409 fueron casos gestionados con Contacto Inicial fallido.</t>
  </si>
  <si>
    <t>Logros: De acuerdo con los registros del Simisional 2.0. 
Durante el mes de diciembre se realizaron un total de 1326 seguimientos, de estos  936 fueron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390 corresponden a seguimientos fallidos (seguimientos de Bogotá, Alertantes y canal WhatsApp)
Con corte al mes de diciembre se realizaron un total de 7.897 seguimientos, de estos  5.800 fueron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2.097 corresponden a seguimientos fallidos. (seguimientos de Bogotá, Alertantes y canal WhatsApp)
Beneficios:  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</si>
  <si>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Logros: De acuerdo con los registros del Simisional 2.0. En el mes de diciembre fueron contestados, analizados o gestionados 873 incidentes por la AgenciaMuj de los códigos de tipificación priorizados. 
De estos,  247 incidentes fueron no procedentes (incluye el estado No procedente y Sin información), 626 fueron direccionados a equipos de la SDMujer para atención post-evento y en emergencia. Se desarrollaron 5 espacios de construcción y articulación conjunta con el C4, en el cual se adelantó seguimiento a la operación con el fin de fortalecer la respuesta de gestión y atención de los incidentes. Entre los temas trabajados se retomó: Plan de trabajo semanal, reuniones semanales de seguimiento y monitoreo la transferencia de voz por parte de la AgenciaMUJ (Cod. 611). Adicionalmente, se enviaron vía correo alertas para promover y articular en la atención de diferentes incidentes, solicitudes con relación al equipo, notificaciones de errores de asociación y necesidades de herramientas de PremierOne. 
Con corte al mes de diciembre de los 5.229 incidentes gestionados, atendidos y recepcionados por transferencia de voz por la AgenciaMuj, 3.707 fueron direccionados a equipos de la Secretaría Distrital de la Mujer para atención post-evento y en urgencia-emergencia a través de la móvil mujer, recurso de despacho de la AgenciaMuj.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No se presentaron retrasos.</t>
  </si>
  <si>
    <t>https://secretariadistritald-my.sharepoint.com/:x:/g/personal/dmgomez_sdmujer_gov_co/EcdBHVeKe-xJqZSzq9iG72UB8wB6lR5C2UUhJobfc8TddA?e=rHfTXO</t>
  </si>
  <si>
    <t>Durante el mes de diciembre fueron contestados, analizados o gestionados 873 incidentes recepcionados por la AgenciaMuj de los códigos de tipificación priorizados.</t>
  </si>
  <si>
    <t xml:space="preserve">Con corte al mes de diciembre fueron contestados, analizados o gestionados 5.229 incidentes recepcionados  por la AgenciaMuj de los códigos de tipificación priorizados. </t>
  </si>
  <si>
    <t>Durante el mes diciembre de los 873 incidentes contestados, gestionados y analizados por la AgenciaMuj,  626 fueron direccionados a equipos de la Secretaría Distrital de la Mujer para atención post-evento y en urgencia-emergencia a través de la móvil mujer, recurso de despacho de la AgenciaMuj.</t>
  </si>
  <si>
    <t xml:space="preserve">Con corte al mes de diciembre de los 5.229  incidentes contestados, gestionados y analizados, 3.707 fueron direccionados a equipos de la Secretaría Distrital de la Mujer para atención post-evento y en urgencia-emergencia a través de la móvil mujer, recurso de despacho de la AgenciaMuj. </t>
  </si>
  <si>
    <t>Durante el mes de diciembre se recepcionaron y gestionaron 112 incidentes con código de tipificación 204-Tentativa de Feminicidio priorizado para la atención en urgencia/emergencia a través de la móvil mujer de la AgenciaMuj bajo un esquema de duplas psico jurídicas.</t>
  </si>
  <si>
    <t>https://secretariadistritald-my.sharepoint.com/:x:/g/personal/dmgomez_sdmujer_gov_co/EcdBHVeKe-xJqZSzq9iG72UB8wB6lR5C2UUhJobfc8TddA?e=dWyYOq</t>
  </si>
  <si>
    <t>Con corte al mes de diciembre de 2024 se recepcionaron y gestionaron 872 incidentes con código de tipificación 204-Tentativa de Feminicidio priorizado para la atención en urgencia/emergencia a través de la móvil mujer de la AgenciaMuj bajo un esquema de duplas psico jurídicas.</t>
  </si>
  <si>
    <t>Durante el mes de diciembre se realizaron 70 orientaciones psico-jurídicas efectivas por parte de la móvil mujer de la AgenciaMuj</t>
  </si>
  <si>
    <t>Con corte al mes de diciembre de 2024 se realizaron 463 orientaciones psico-jurídicas efectivaspor parte de la móvil mujer de la AgenciaMuj</t>
  </si>
  <si>
    <t>Durante el mes de diciembre se gestionaron 42 incidentes como intento fallido de contacto, en el marco de la atención de la móvil mujer de la AgenciaMuj.</t>
  </si>
  <si>
    <t>Con corte al mes de diciembre se gestionaron 409 incidentes como intento fallido de contacto en el marco de la atención de la móvil mujer de la AgenciaMuj</t>
  </si>
  <si>
    <t>De acuerdo con los registros del Simisional 2.0. Durante el mes de diciembre de 2024, las Duplas de Atención Psicosocial realizaron un total de 251 atenciones, de las cuales 71 corresponden a primeras atenciones y 180 a seguimientos efectivos.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</si>
  <si>
    <t>De acuerdo con los registros del Simisional 2.0. De julio a diciembre de 2024, las Duplas de Atención Psicosocial realizaron un total de 1.168 atenciones, de las cuales 354 corresponden a primeras atenciones y 814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</si>
  <si>
    <t xml:space="preserve">En el marco de la gestión para la atención, durante el mes de diciembre se presentaron situaciones de imposibilidad de contacto por primera vez y registros de seguimientos fallidos, que se deben al incumplimiento de los acuerdos de corresponsabilidad y/o  falta de voluntad por parte de las ciudadanas para iniciar el proceso de atención y/o continuar con el acompañamiento. De manera permanente las profesionales trabajan en  en el fortalecimiento de los mensajes y la comunicación a través de otros medios como mensajes de texto, WhatsApp y correo eléctronico.
</t>
  </si>
  <si>
    <t xml:space="preserve">De julio a diciembre de 2024, las profesionales  de las Duplas de Atención Psicosocial realizaron un total de 639 seguimientos que han permitido la  continuidad del plan de acompañamiento psicosocial identificado y proyectado en cada caso de acuerdo con las necesidades de las mujeres. Lo anterior tomando como base la información consolidada que se encuentra disponible en el aplicativo Simisional 2.0.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t>
  </si>
  <si>
    <t xml:space="preserve">
De julio a diciembre de 2024, las Duplas de Atención Psicosocial realizaron un total de 1.168 atenciones, de las cuales 354 corresponden a primeras atenciones y 814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</si>
  <si>
    <t>Logros: De acuerdo con los registros del Simisional 2.0. en el mes de diciembre se brindaron 169 atenciones psico-jurídicas en dupla a mujeres víctimas de violencias en el espacio y el transporte público, de las cuales 37 fueron nuevas atenciones y 132 seguimientos efectivos. Lo anterior tomando como base la información consolidada que se encuentra disponible en el aplicativo Simisional 2.0. Dichas atenciones incluyeron primeros acercamientos, orientaciones y seguimientos a los casos de mujeres que requirieron acompañamiento integral.
Con corte al mes de diciembre las Duplas Psico-Jurídicas han realizado un total de 749 atenciones psico-jurídicas en dupla a mujeres víctimas de violencias en el espacio y el transporte público, de las cuales 193 fueron primeras atenciones y 556 seguimientos efectivos.
Beneficios: A través de las atenciones brindadas, se facilitaron espacios de orientación y atención psicojurídica a mujeres víctimas de violencia en el espacio y transporte público, garantizando su derecho a una vida libre de violencias y acceso a la justicia.
No se presentaron retrasos</t>
  </si>
  <si>
    <t>https://secretariadistritald-my.sharepoint.com/:f:/g/personal/dmgomez_sdmujer_gov_co/EvFTV3mYEaBBl4EHrHBn9BsBbJMlLpHmcKOcKT626Z0Y8g?e=RZqiB7</t>
  </si>
  <si>
    <t>Logros: En diciembre, en el marco de la asistencia técnica para el fortalecimiento de las capacidades del sector transporte, con base en el protocolo de prevención, atención y sanción de las violencias contra las mujeres en el espacio y transporte público, se llevaron a cabo 4 espacios de articulación interinstitucional con entidades con competencia en la garantía del derecho de las mujeres a una vida libre de violencias:
(1) 031224 Sensibilización para el personal de Transmilenio. En el contexto del ciclo de talleres y conversatorios sobre género y movilidad, organizado por la Estrategia de Género y Mujer de Transmilenio, se llevó a cabo una sesión enfocada en el personal operativo, específicamente en el equipo de gestores sociales. Durante esta jornada, se reflexionó sobre el derecho de las mujeres a una vida libre de violencias y la importancia de su ejercicio en el espacio público.
(2) 101224 Megatoma de Mujer y Género. El 10 de diciembre se realizó una Megatoma en el portal de 80, una acción que contó con la participación y acompañamiento de diversas entidades, entre ellas la Secretaría de Movilidad, la Secretaría de Seguridad y Convivencia, Transmilenio y el Ministerio de Transporte. Esta intervención tuvo como objetivo llevar a cabo una difusión masiva y estratégica en puntos clave del sistema, con el fin de informar a la ciudadanía sobre el acoso sexual y las rutas de atención disponibles para mujeres víctimas de violencias.
(3) 121224 Sensibilización con el equipo de recaudo de Transmilenio. En el marco de los talleres y conversatorios organizados por la Estrategia de Género y Mujer de Transmilenio, se realizó una sesión con el equipo de recaudo en la vía. Esta actividad abordó temas esenciales como el derecho de las mujeres a vivir libres de violencias, haciendo énfasis en la necesidad de reconocer y erradicar cualquier manifestación de violencia dentro del entorno del transporte público.
(4) 261224 Sensibilización equipo operadores en vía Transmilenio. En el marco de los talleres y conversatorios coordinados por la Estrategia de Género y Mujer de Transmilenio, se llevó a cabo una sesión con el equipo de recaudo en la vía. Durante este encuentro, se abordaron aspectos clave relacionados con el derecho de las mujeres a vivir libres de violencias, subrayando la importancia de identificar y erradicar cualquier forma de violencia en el entorno del transporte público.
Con corte al mes de diciembre se realizaron 28 asistencias técnicas para el fortalecimiento de las capacidades del sector transporte, con base en el protocolo de prevención, atención y sanción de las violencias contra las mujeres en el espacio y transporte público.
Beneficios: La dinamización de la articulación interinstitucional busca fortalecer la identificación y prevención de violencias contra las mujeres en el espacio y el transporte público.
No se presentaron retrasos</t>
  </si>
  <si>
    <t>https://secretariadistritald-my.sharepoint.com/:f:/g/personal/dmgomez_sdmujer_gov_co/Es0V83wLE3NJv5uDIGsiXUQBBJF50acMELWYQcTtjIPrFA?e=muAlMl</t>
  </si>
  <si>
    <t>En el mes de diciembre para el fortalecimiento de los componentes del Sistema SOFIA, se desarrollaron las siguientes acciones: 
- El fortalecimiento de las capacidades de 646 servidoras y servidores sobre el derecho de las mujeres a una vida libre de violencias.
- Participación en 6 espacios de articulación y coordinación de acciones estratégicas para la prevención, atención y sanción de las violencias contra las mujeres en el Distrito Capital.
- Realización de 5 espacios de asistencia técnica para el fortalecimiento de los componentes del Sistema SOFIA.
- Seguimiento a 12 acciones de activación de ruta y seguimientos efectivos de casos, en la implementación de las rutas de atención y protección para mujeres en riesgo o víctimas de los delitos de trata de personas y ataques con agentes químicos.</t>
  </si>
  <si>
    <t>Entre los meses de julio y diciembre para el fortalecimiento de los componentes del Sistema SOFIA, se desarrollaron las siguientes acciones: 
- El fortalecimiento de las capacidades de 5.291 servidoras y servidores sobre el derecho de las mujeres a una vida libre de violencias.
- Participación en 49 espacios de articulación y coordinación de acciones estratégicas para la prevención, atención y sanción de las violencias contra las mujeres en el Distrito Capital.
- Realización de 42 espacios de asistencia técnica para el fortalecimiento de los componentes del Sistema SOFIA.
- Seguimiento a 74 acciones de activación de ruta y seguimientos efectivos de casos, en la implementación de las rutas de atención y protección para mujeres en riesgo o víctimas de los delitos de trata de personas y ataques con agentes químicos.</t>
  </si>
  <si>
    <t>Logros: En diciembre a partir de 48 jornadas de sensibilización sobre el derecho de las mujeres a una vida libre de violencia realizadas por los equipos de la Dirección de Eliminación de Violencias, se logró la participación y formación de 646 servidores/as públicos.
Con corte al mes de diciembre se fortalecieron las capacidades de 5.291 servidores(as).
Beneficios: Se brindaron herramientas a la ciudadanía y a servidores/as públicos para el reconocimiento del derecho de las mujeres a una vida libre de violencias y los elementos y procedimientos para su garantía.
No se presentaron retrasos</t>
  </si>
  <si>
    <t>https://secretariadistritald-my.sharepoint.com/:f:/g/personal/dmgomez_sdmujer_gov_co/EmWCbVS-qjtEvUjdfDpK23IBSE6TmqZi5TuCjRfcKZUfig?e=Qvolwu</t>
  </si>
  <si>
    <t>Logros: En el mes de diciembre se participó en 6 espacios de articulación y coordinación de acciones estratégicas para la prevención, atención y sanción de las violencias contra las mujeres en el Distrito Capital: 
(1) 041224 Articulación de acciones intrainstitucionales con los equipos de la DDDP y la DISICU, en la concertación de acuerdos para la definición del documento de intercambio de información con la Secretaría de Desarrollo Económico, en el marco de la Ruta Integral de acceso al trabajo en condiciones de igualdad y dignidad para mujeres cuidadoras y mujeres víctimas de violencia.
(2) 051224 Articulación de acciones intrainstitucionales desde el Equipo de Prevención SOFIA Distrital con el Equipo de Transformaciones Culturales de la Subsecretaría de Cuidado y Políticas de Igualdad, con el fin de presentar la propuesta de construcción de una mesa intrainstitucionales de seguimiento interna de la Secretaría de la Mujer.
(3) 101224 Novena Mesa Distrital contra la Explotación Sexual de Niños, niñas y adolescentes, espacio en el que se socializó balance de cumplimiento del plan de acción, resultados significativos de las acciones de prevención durante la vigencia 2024.
(4) 111224 Articulación de acciones intrainstitucionales desde el Equipo de Prevención SOFIA Distrital con el Equipo de Transformaciones Culturales de la Subsecretaría de Cuidado y Políticas de Igualdad, con el fin de presentar la propuesta de la Estrategia de prevención de violencias contra las mujeres que se esta formulando desde este equipo, entorno a la cultura libre de sexismo.
(5) 121224 Sexta sesión ordinaria del Comité Distrital de Lucha contra la trata de personas, espacio en el que se presentó un balance del cumplimiento del plan de acción anual, socialización de la propuesta de ajuste de fuentes e indicadores de cumplimiento de los objetivos de la Política Pública y se realizó la proyección de las mesas de prevención, asistencia y judicialización para la siguiente vigencia.
(6) 171224 Gestión, convocatoria y participación en la tercera sesión directiva de la Mesa Distrital SOFIA, con el fin de realizar el balance de los compromisos de las entidades distritales durante la vigencia 2024 y presentar la propuesta de formulación del Plan de Acción 2025, en el marco de la garantía del derecho de las mujeres a una vida libre de violencias.
Con corte al mes de diciembre se participó en 49 espacios de articulación y coordinación de acciones estratégicas para la prevención, atención y sanción de las violencias contra las mujeres en el Distrito Capital. 
Beneficios: Las mujeres del Distrito Capital se benefician de la articulación de acciones estratégicas que promueven la prevención, atención y sanción de las violencias en su contra. 
No se presentaron retrasos.</t>
  </si>
  <si>
    <t>https://secretariadistritald-my.sharepoint.com/:f:/g/personal/dmgomez_sdmujer_gov_co/Emhs_GQtHr1ElV1cFjSTKDwBTiLDbUiDEEKdO3QNkYpV2Q?e=ZbhR8e</t>
  </si>
  <si>
    <t>Logros: En diciembre en el marco de la asistencia técnica para el fortalecimiento de los componentes del Sistema SOFIA se llevaron a cabo 5 espacios de articulación entre entidades distritales:
(1) 031224 Sensibilización y fortalecimiento técnico a equipos territoriales de la Agencia Distrital para la Educación Superior, la Ciencia y la Tecnología ATENEA, con el fin de brindar herramientas para el reconocimiento y garantía del derecho de las mujeres a una vida libre de violencias, 
(2) 091224 Asistencia técnica a la Secretaría Distrital de Gobierno en el seguimiento y cumplimiento de las acciones concertadas en el Plan de Acción de la Mesa Distrital SOFIA 2024.
(3) 101224 Participación en el lanzamiento de la Política Pública de Derechos Humanos realizada en la terminal de transporte del Salitre, espacio en el que socializó a la ciudadanía en qué consiste el delito de trata de personas, riesgos asociados y cómo activar la ruta de atención ante la ocurrencia de un caso.
(4) 101224 Asistencia técnica a la Secretaría Distrital de Desarrollo Económico en la formulación del documento de lineamientos para el intercambio de información, en el marco de la Ruta Integral de acceso al trabajo en condiciones de igualdad y dignidad para mujeres cuidadoras y mujeres víctimas de violencia.
(5) 111224 Sensibilización y fortalecimiento dirigido a servidores/as y funcionarios/as que hacen parte del Consejo Local de Seguridad para las Mujeres de Barrios Unidos, acerca del marco normativo, ruta de atención y reflexiones sobra la trata de personas como delito feminizado. 
Con corte al mes de diciembre se realizaron 42 asistencias técnicas para el desarrollo de acciones de fortalecimiento de los componentes del Sistema SOFIA.
Beneficios: La dinamización de la articulación interinstitucional busca fortalecer la identificación y prevención de violencias contra las mujeres en el Distrito, en conjunto con las entidades con garantía en el derecho de las mujeres a una vida libre de violencias.
No se presentaron retrasos</t>
  </si>
  <si>
    <t>https://secretariadistritald-my.sharepoint.com/:f:/g/personal/dmgomez_sdmujer_gov_co/EpPylKca3b1MmB-zwGB4jvkBHgOUTD7mWtvLpJ7f2WknjQ?e=SEhwYo</t>
  </si>
  <si>
    <t>Logros:  En el mes de diciembre, en el marco de las acciones de seguimiento a la implementación de las rutas de atención y protección para mujeres en riesgo o víctimas de los delitos de trata de personas y ataques con agentes químicos, se realizaron un total de 12 acciones de activación de ruta y seguimientos de casos a mujeres en riesgo y víctimas de los delitos de trata de personas y ataques con agentes químicos.
Con corte al mes de diciembre se realizaron 74 acciones de activación de ruta y seguimientos efectivos de casos, para mujeres en riesgo o víctimas de los delitos de trata de personas y ataques con agentes químicos.
Beneficios: El fortalecimiento de las estrategias de prevención y seguimiento de los delitos contra la trata de personas y ataques con agentes químicos busca fortalecer la identificación, prevención y sanción de estos tipos de violencia contra las mujeres en el Distrito.
No se presentaron retrasos</t>
  </si>
  <si>
    <t>https://secretariadistritald-my.sharepoint.com/:f:/g/personal/dmgomez_sdmujer_gov_co/EuRXcR8v4DJHqgJrHTHwjJ8BW4grWfSoh9ZgKC9twg20qw?e=6TJt18</t>
  </si>
  <si>
    <t>Logros: En diciembre, en el marco de la asistencia técnica para el fortalecimiento de las capacidades del sector transporte, con base en el protocolo de prevención, atención y sanción de las violencias contra las mujeres en el espacio y transporte público, se llevaron a cabo 4 espacios de articulación interinstitucional con entidades con competencia en la garantía del derecho de las mujeres a una vida libre de violencias:
(1) 031224 Sensibilización para el personal de Transmilenio. En el contexto del ciclo de talleres y conversatorios sobre género y movilidad, organizado por la Estrategia de Género y Mujer de Transmilenio, se llevó a cabo una sesión enfocada en el personal operativo, específicamente en el equipo de gestores sociales. Durante esta jornada, se reflexionó sobre el derecho de las mujeres a una vida libre de violencias y la importancia de su ejercicio en el espacio público.
(2) 101224 Megatoma de Mujer y Género. El 10 de diciembre se realizó una Megatoma en el portal de 80, una acción que contó con la participación y acompañamiento de diversas entidades, entre ellas la Secretaría de Movilidad, la Secretaría de Seguridad y Convivencia, Transmilenio y el Ministerio de Transporte. Esta intervención tuvo como objetivo llevar a cabo una difusión masiva y estratégica en puntos clave del sistema, con el fin de informar a la ciudadanía sobre el acoso sexual y las rutas de atención disponibles para mujeres víctimas de violencias.
(3) 121224 Sensibilización con el equipo de recaudo de Transmilenio. En el marco de los talleres y conversatorios organizados por la Estrategia de Género y Mujer de Transmilenio, se realizó una sesión con el equipo de recaudo en la vía. Esta actividad abordó temas esenciales como el derecho de las mujeres a vivir libres de violencias, haciendo énfasis en la necesidad de reconocer y erradicar cualquier manifestación de violencia dentro del entorno del transporte público.
(4) 261224 Sensibilización equipo operadores en vía Transmilenio. En el marco de los talleres y conversatorios coordinados por la Estrategia de Género y Mujer de Transmilenio, se llevó a cabo una sesión con el equipo de recaudo en la vía. Durante este encuentro, se abordaron aspectos clave relacionados con el derecho de las mujeres a vivir libres de violencias, subrayando la importancia de identificar y erradicar cualquier forma de violencia en el entorno del transporte público.</t>
  </si>
  <si>
    <t xml:space="preserve">Entre julio y diciembre en el marco del modelo de prevención de violencias contra las mujeres en transporte y espacio público se realizaron 28 espacios de articulación interinstitucional con entidades con competencia en el Protocolo de Prevención, Atención y Sanción de violencias en el Espacio y Transporte Público:
</t>
  </si>
  <si>
    <t xml:space="preserve"> De acuerdo con los registros del Simisional 2.0. en el mes de diciembre se brindaron 169 atenciones psico-jurídicas en dupla a mujeres víctimas de violencias en el espacio y el transporte público, de las cuales 37 fueron nuevas atenciones y 132 seguimientos efectivos. Lo anterior tomando como base la información consolidada que se encuentra disponible en el aplicativo Simisional 2.0.
Dichas atenciones incluyeron primeros acercamientos, orientaciones y seguimientos a los casos de mujeres que requirieron acompañamiento integral.
. 
</t>
  </si>
  <si>
    <t xml:space="preserve">
Con corte al mes de diciembre las Duplas Psico-Jurídicas han realizado un total de 749 atenciones psico-jurídicas en dupla a mujeres víctimas de violencias en el espacio y el transporte público, de las cuales 193 fueron primeras atenciones y 556 seguimientos efectivos.</t>
  </si>
  <si>
    <t xml:space="preserve">En diciembre a partir de 48 jornadas de sensibilización sobre el derecho de las mujeres a una vida libre de violencia realizadas por los equipos de la Dirección de Eliminación de Violencias, se logró la participación y formación de 646 servidores/as públicos.
</t>
  </si>
  <si>
    <t>En el mes de diciembre se participó en 6 espacios de articulación y coordinación de acciones estratégicas para la prevención, atención y sanción de las violencias contra las mujeres en el Distrito Capital: 
(1) 041224 Articulación de acciones intrainstitucionales con los equipos de la DDDP y la DISICU, en la concertación de acuerdos para la definición del documento de intercambio de información con la Secretaría de Desarrollo Económico, en el marco de la Ruta Integral de acceso al trabajo en condiciones de igualdad y dignidad para mujeres cuidadoras y mujeres víctimas de violencia.
(2) 051224 Articulación de acciones intrainstitucionales desde el Equipo de Prevención SOFIA Distrital con el Equipo de Transformaciones Culturales de la Subsecretaría de Cuidado y Políticas de Igualdad, con el fin de presentar la propuesta de construcción de una mesa intrainstitucionales de seguimiento interna de la Secretaría de la Mujer.
(3) 101224 Novena Mesa Distrital contra la Explotación Sexual de Niños, niñas y adolescentes, espacio en el que se socializó balance de cumplimiento del plan de acción, resultados significativos de las acciones de prevención durante la vigencia 2024.
(4) 111224 Articulación de acciones intrainstitucionales desde el Equipo de Prevención SOFIA Distrital con el Equipo de Transformaciones Culturales de la Subsecretaría de Cuidado y Políticas de Igualdad, con el fin de presentar la propuesta de la Estrategia de prevención de violencias contra las mujeres que se esta formulando desde este equipo, entorno a la cultura libre de sexismo.
(5) 121224 Sexta sesión ordinaria del Comité Distrital de Lucha contra la trata de personas, espacio en el que se presentó un balance del cumplimiento del plan de acción anual, socialización de la propuesta de ajuste de fuentes e indicadores de cumplimiento de los objetivos de la Política Pública y se realizó la proyección de las mesas de prevención, asistencia y judicialización para la siguiente vigencia.
(6) 171224 Gestión, convocatoria y participación en la tercera sesión directiva de la Mesa Distrital SOFIA, con el fin de realizar el balance de los compromisos de las entidades distritales durante la vigencia 2024 y presentar la propuesta de formulación del Plan de Acción 2025, en el marco de la garantía del derecho de las mujeres a una vida libre de violencias.</t>
  </si>
  <si>
    <t xml:space="preserve">En diciembre en el marco de la asistencia técnica para el fortalecimiento de los componentes del Sistema SOFIA se llevaron a cabo 5 espacios de articulación entre entidades distritales:
(1) 031224 Sensibilización y fortalecimiento técnico a equipos territoriales de la Agencia Distrital para la Educación Superior, la Ciencia y la Tecnología ATENEA, con el fin de brindar herramientas para el reconocimiento y garantía del derecho de las mujeres a una vida libre de violencias, 
(2) 091224 Asistencia técnica a la Secretaría Distrital de Gobierno en el seguimiento y cumplimiento de las acciones concertadas en el Plan de Acción de la Mesa Distrital SOFIA 2024.
(3) 101224 Participación en el lanzamiento de la Política Pública de Derechos Humanos realizada en la terminal de transporte del Salitre, espacio en el que socializó a la ciudadanía en qué consiste el delito de trata de personas, riesgos asociados y cómo activar la ruta de atención ante la ocurrencia de un caso.
(4) 101224 Asistencia técnica a la Secretaría Distrital de Desarrollo Económico en la formulación del documento de lineamientos para el intercambio de información, en el marco de la Ruta Integral de acceso al trabajo en condiciones de igualdad y dignidad para mujeres cuidadoras y mujeres víctimas de violencia.
(5) 111224 Sensibilización y fortalecimiento dirigido a servidores/as y funcionarios/as que hacen parte del Consejo Local de Seguridad para las Mujeres de Barrios Unidos, acerca del marco normativo, ruta de atención y reflexiones sobra la trata de personas como delito feminizado. </t>
  </si>
  <si>
    <t>En el mes de diciembre, en el marco de las acciones de seguimiento a la implementación de las rutas de atención y protección para mujeres en riesgo o víctimas de los delitos de trata de personas y ataques con agentes químicos, se realizaron un total de 12 acciones de activación de ruta y seguimientos de casos a mujeres en riesgo y víctimas de los delitos de trata de personas y ataques con agentes químicos.</t>
  </si>
  <si>
    <r>
      <t xml:space="preserve">En diciembre se llevaron a cabo </t>
    </r>
    <r>
      <rPr>
        <b/>
        <sz val="11"/>
        <rFont val="Times New Roman"/>
        <family val="1"/>
      </rPr>
      <t>12</t>
    </r>
    <r>
      <rPr>
        <sz val="11"/>
        <rFont val="Times New Roman"/>
        <family val="1"/>
      </rPr>
      <t xml:space="preserve"> espacios técnicos con las Alcaldías Locales donde se avanzó en la definición de fechas y agendas para las cuartas y últimas sesiones del año de los Consejos Locales de Seguridad para las Mujeres, así se realizaron las sesiones de los Consejos en </t>
    </r>
    <r>
      <rPr>
        <b/>
        <sz val="11"/>
        <rFont val="Times New Roman"/>
        <family val="1"/>
      </rPr>
      <t>14</t>
    </r>
    <r>
      <rPr>
        <sz val="11"/>
        <rFont val="Times New Roman"/>
        <family val="1"/>
      </rPr>
      <t xml:space="preserve"> localidades: Usaquén, Chapinero, Santa Fe, San Cristóbal, Tunjuelito, Bosa, Kennedy, Fontibón, Engativá, Suba, Barrios U., Antonio N., Puente A., y Ciudad B. Se realizaron</t>
    </r>
    <r>
      <rPr>
        <b/>
        <sz val="11"/>
        <rFont val="Times New Roman"/>
        <family val="1"/>
      </rPr>
      <t xml:space="preserve"> 15 </t>
    </r>
    <r>
      <rPr>
        <sz val="11"/>
        <rFont val="Times New Roman"/>
        <family val="1"/>
      </rPr>
      <t xml:space="preserve">encuentros con las entidades locales para la retroalimentación de las estrategias de prevención de violencias contra las mujeres de los Planes Locales de Seguridad para las Mujeres. Se realizaron </t>
    </r>
    <r>
      <rPr>
        <b/>
        <sz val="11"/>
        <rFont val="Times New Roman"/>
        <family val="1"/>
      </rPr>
      <t>43</t>
    </r>
    <r>
      <rPr>
        <sz val="11"/>
        <rFont val="Times New Roman"/>
        <family val="1"/>
      </rPr>
      <t xml:space="preserve"> acciones de prevención de violencias en el espacio público, </t>
    </r>
    <r>
      <rPr>
        <b/>
        <sz val="11"/>
        <rFont val="Times New Roman"/>
        <family val="1"/>
      </rPr>
      <t xml:space="preserve">39 </t>
    </r>
    <r>
      <rPr>
        <sz val="11"/>
        <rFont val="Times New Roman"/>
        <family val="1"/>
      </rPr>
      <t xml:space="preserve">jornadas para la promoción y garantía de los derechos humanos de las mujeres y </t>
    </r>
    <r>
      <rPr>
        <b/>
        <sz val="11"/>
        <rFont val="Times New Roman"/>
        <family val="1"/>
      </rPr>
      <t>16</t>
    </r>
    <r>
      <rPr>
        <sz val="11"/>
        <rFont val="Times New Roman"/>
        <family val="1"/>
      </rPr>
      <t xml:space="preserve"> mesas de trabajo para la prevención del delito de feminicidio. 
</t>
    </r>
  </si>
  <si>
    <r>
      <t xml:space="preserve">Entre julio y diciembre se llevaron a cabo </t>
    </r>
    <r>
      <rPr>
        <b/>
        <sz val="11"/>
        <rFont val="Times New Roman"/>
        <family val="1"/>
      </rPr>
      <t>66</t>
    </r>
    <r>
      <rPr>
        <sz val="11"/>
        <rFont val="Times New Roman"/>
        <family val="1"/>
      </rPr>
      <t xml:space="preserve"> espacios técnicos con las Alcaldías Locales donde se avanzó en la definición de fechas y agendas para las sesiones de los CLSM y se avanzó con la realización de </t>
    </r>
    <r>
      <rPr>
        <b/>
        <sz val="11"/>
        <rFont val="Times New Roman"/>
        <family val="1"/>
      </rPr>
      <t>50</t>
    </r>
    <r>
      <rPr>
        <sz val="11"/>
        <rFont val="Times New Roman"/>
        <family val="1"/>
      </rPr>
      <t xml:space="preserve"> sesiones de los CLSM. Se realizaron </t>
    </r>
    <r>
      <rPr>
        <b/>
        <sz val="11"/>
        <rFont val="Times New Roman"/>
        <family val="1"/>
      </rPr>
      <t>73</t>
    </r>
    <r>
      <rPr>
        <sz val="11"/>
        <rFont val="Times New Roman"/>
        <family val="1"/>
      </rPr>
      <t xml:space="preserve"> encuentros con las entidades locales y las ciudadanas para la retroalimentación de las estrategias de prevención de violencias contra las mujeres de los Planes Locales de Seguridad para las Mujeres. Se realizaron </t>
    </r>
    <r>
      <rPr>
        <b/>
        <sz val="11"/>
        <rFont val="Times New Roman"/>
        <family val="1"/>
      </rPr>
      <t>165</t>
    </r>
    <r>
      <rPr>
        <sz val="11"/>
        <rFont val="Times New Roman"/>
        <family val="1"/>
      </rPr>
      <t xml:space="preserve"> acciones de prevención de violencias en el espacio público, </t>
    </r>
    <r>
      <rPr>
        <b/>
        <sz val="11"/>
        <rFont val="Times New Roman"/>
        <family val="1"/>
      </rPr>
      <t xml:space="preserve">217 </t>
    </r>
    <r>
      <rPr>
        <sz val="11"/>
        <rFont val="Times New Roman"/>
        <family val="1"/>
      </rPr>
      <t xml:space="preserve">jornadas para la promoción y garantía de los derechos humanos de las mujeres y </t>
    </r>
    <r>
      <rPr>
        <b/>
        <sz val="11"/>
        <rFont val="Times New Roman"/>
        <family val="1"/>
      </rPr>
      <t xml:space="preserve">88 </t>
    </r>
    <r>
      <rPr>
        <sz val="11"/>
        <rFont val="Times New Roman"/>
        <family val="1"/>
      </rPr>
      <t xml:space="preserve">especios técnicos para la prevención del delito de feminicidio. </t>
    </r>
  </si>
  <si>
    <t xml:space="preserve">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
Se dió por culminada la realización de la cuarta y última ronda de sesiones de los CLSM en las veinte localidades de Bogotá. </t>
  </si>
  <si>
    <r>
      <t xml:space="preserve">Logros: En diciembre se realizaron </t>
    </r>
    <r>
      <rPr>
        <b/>
        <sz val="11"/>
        <rFont val="Times New Roman"/>
        <family val="1"/>
      </rPr>
      <t xml:space="preserve">12 </t>
    </r>
    <r>
      <rPr>
        <sz val="11"/>
        <rFont val="Times New Roman"/>
        <family val="1"/>
      </rPr>
      <t xml:space="preserve">espacios técnicos con las Alcaldías Locales de: Usaquén, Chapinero, San Cristóbal, Usme, Bosa, Fontibón, Suba, Barrios U.,  Teusaquillo, La Candelaria, Ciudad B., y Sumapaz. , donde se definieron las fechas de las cuartas sesiones del año de los Consejos Locales de Seguridad para las Mujeres, las cuales se programaron para diciembre con base en la agenda propuesta por parte de la SDMujer.
Con corte al mes de diciembre se realizaron  </t>
    </r>
    <r>
      <rPr>
        <b/>
        <sz val="11"/>
        <rFont val="Times New Roman"/>
        <family val="1"/>
      </rPr>
      <t xml:space="preserve">66 </t>
    </r>
    <r>
      <rPr>
        <sz val="11"/>
        <rFont val="Times New Roman"/>
        <family val="1"/>
      </rPr>
      <t>espacios técnicos con las Alcaldías Locales.
Beneficios: Se avanzó en la articulación con las Alcaldías Locales para la realización de  las sesiones de los Consejos Locales de Seguridad para las Mujeres de acuerdo con la propuesta técnica de la SDMujer. 
No se presentaron retrasos.</t>
    </r>
  </si>
  <si>
    <r>
      <t xml:space="preserve">Logros: En diciembre se realizaron  </t>
    </r>
    <r>
      <rPr>
        <b/>
        <sz val="11"/>
        <rFont val="Times New Roman"/>
        <family val="1"/>
      </rPr>
      <t>15</t>
    </r>
    <r>
      <rPr>
        <sz val="11"/>
        <rFont val="Times New Roman"/>
        <family val="1"/>
      </rPr>
      <t xml:space="preserve"> encuentros con las entidades locales para la retroalimentación de los compromisos y estrategias de prevención de violencias contra las mujeres de los Planes Locales de Seguridad para las Mujeres de: Usaquén, Chapinero, Santa Fe, San Cristóbal, Usme, Tunjuelito, Bosa, Kennedy, Suba, Barrios U., Los Mártires, Antonio N., Puente A., La Candelaria y Ciudad B.
Con corte al mes de diciembre se realizaron </t>
    </r>
    <r>
      <rPr>
        <b/>
        <sz val="11"/>
        <rFont val="Times New Roman"/>
        <family val="1"/>
      </rPr>
      <t>73</t>
    </r>
    <r>
      <rPr>
        <sz val="11"/>
        <rFont val="Times New Roman"/>
        <family val="1"/>
      </rPr>
      <t xml:space="preserve">  encuentros con las entidades locales para la retroalimentación de los compromisos y estrategias de prevención de violencias contra las mujeres de los Planes Locales de Seguridad para las Mujeres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r>
  </si>
  <si>
    <r>
      <t xml:space="preserve">Logros: En diciembre se avanzó en el desarrollo de </t>
    </r>
    <r>
      <rPr>
        <b/>
        <sz val="11"/>
        <rFont val="Times New Roman"/>
        <family val="1"/>
      </rPr>
      <t xml:space="preserve">43 </t>
    </r>
    <r>
      <rPr>
        <sz val="11"/>
        <rFont val="Times New Roman"/>
        <family val="1"/>
      </rPr>
      <t xml:space="preserve">acciones de prevención de violencias contra las mujeres en el espacio y transporte público en las localidades de:Usaquén, Chapinero, Santa Fe, San Cristóbal, Usme, Tunjuelito, Bosa, Kennedy, Fontibón, Engativá, Barrios U., Teusaquillo, Los Mártires, Antonio N., Puente A., La Candelaria, Rafael Uribe U., Ciudad B., y Sumapaz. 
Con corte al mes de diciembre se realizaron </t>
    </r>
    <r>
      <rPr>
        <b/>
        <sz val="11"/>
        <rFont val="Times New Roman"/>
        <family val="1"/>
      </rPr>
      <t>165</t>
    </r>
    <r>
      <rPr>
        <sz val="11"/>
        <rFont val="Times New Roman"/>
        <family val="1"/>
      </rPr>
      <t xml:space="preserve"> actividades de prevención de violencias contra las mujeres en el espacio y trabsporte público. 
Beneficios: Estas actividades contaron con la articulación y participación de las entidades locales, las organizaciones de mujeres y las ciudadanas en general, logrando: i. dentificar, georreferenciar y priorizar lugares de ocurrencia de hechos de violencia y percepciones de inseguridad para las mujeres, ii. Intervenir y recuperar físicamente los lugares identificados y priorizados, y desarrollar eventos de reapropiación del espacio público, iii. Diseñar e implementar estrategias que garanticen la sostenibilidad de los espacios recuperados social y físicamente, y iv. Sensibilizar a servidores/as sobre el derecho de las mujeres a una vida libre de violencias en el espacio público. 
No se presentaron retrasos.</t>
    </r>
  </si>
  <si>
    <r>
      <t xml:space="preserve">Logros: En diciembre se avanzó en el desarrollo de </t>
    </r>
    <r>
      <rPr>
        <b/>
        <sz val="11"/>
        <rFont val="Times New Roman"/>
        <family val="1"/>
      </rPr>
      <t xml:space="preserve">16 </t>
    </r>
    <r>
      <rPr>
        <sz val="11"/>
        <rFont val="Times New Roman"/>
        <family val="1"/>
      </rPr>
      <t xml:space="preserve">Mesas de Trabajo para la  prevención del delito de feminicidio en las localidades de: San Cristóbal, Usme, Tunjuelito, Bosa, Kennedy, Fontibón, Suba, Barrios U., Teusaquillo, Los Mártires, Antonio N., Puente A., La Candelaria, Rafael Uribe., Ciudad B., y Sumapaz. 
Con corte al mes de diciembre se desarrollaron </t>
    </r>
    <r>
      <rPr>
        <b/>
        <sz val="11"/>
        <rFont val="Times New Roman"/>
        <family val="1"/>
      </rPr>
      <t xml:space="preserve">88 </t>
    </r>
    <r>
      <rPr>
        <sz val="11"/>
        <rFont val="Times New Roman"/>
        <family val="1"/>
      </rPr>
      <t>acciones de prevención de violencias contra las mujeres y la prevención del delito de feminicidio en las localidades. 
Beneficios: Estas actividades contaron con la articulación y participación de entidades locales como la MEBOG, las Comisarías de Familia, el sector salud y las Persnerías Locales. En estos espacios se advirtió sobre el riesgo de feminicidio y se establecieron acuerdos y compromisos para la protección de la vida de las mujeres.  
No se presentaron retrasos.</t>
    </r>
  </si>
  <si>
    <r>
      <t xml:space="preserve">Logros: En diciembre se avanzó en la participación de </t>
    </r>
    <r>
      <rPr>
        <b/>
        <sz val="11"/>
        <rFont val="Times New Roman"/>
        <family val="1"/>
      </rPr>
      <t>39</t>
    </r>
    <r>
      <rPr>
        <sz val="11"/>
        <rFont val="Times New Roman"/>
        <family val="1"/>
      </rPr>
      <t xml:space="preserve"> Jornadas para la garantía y promoción de los derechos humanos de las mujeres en las veinte localidades de Bogotá. 
Con corte al mes de diciembre se desarrollaron </t>
    </r>
    <r>
      <rPr>
        <b/>
        <sz val="11"/>
        <rFont val="Times New Roman"/>
        <family val="1"/>
      </rPr>
      <t>217</t>
    </r>
    <r>
      <rPr>
        <sz val="11"/>
        <rFont val="Times New Roman"/>
        <family val="1"/>
      </rPr>
      <t xml:space="preserve"> Jornadas para la garantía y promoción de los derechos humanos de las mujeres en las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r>
  </si>
  <si>
    <t>Durante el periodo del reporte se avanzó en el desarrollo de acciones de sensibilización sobre el derecho de las mujeres a una vida libre de violencias, la prevención de violencias basadas en género y la difusión de la Rutas de atención para mujeres víctimas de violencia. Las acciones se llevaron a cabo con diversos grupos de mujeres en distintos contextos, como:
1.Sensibilizaciones sobre el derecho a una vida libre de violencias: Dirigida a mujeres de distintos sectores sociales. Estas sesiones se realizaron en espacios comunitarios e institucionales beneficiarias de los servicios de la oferta local.
2.Difusión de la Ruta de Atención: Se promovieron y acompañaron jornadas de difusión de la ruta de atención a mujeres víctimas de violencias, con un enfoque especial en la oferta de servicios y la detección de casos. Estas actividades se llevaron a cabo en zonas priorizadas como inseguras o donde se requiere promover la oferta de servicios de la entidad como las intervenciones de la obra del metro de Bogotá, las jornadas Mujer, Contigo en tu barrio, las Jornadas Territoriales de prevención de violencias y las Mega Tomas de Género de Transmilenio 
3.Resignificación del espacio público: Se realizaron actividades como talleres y recorridos e intervenciones donde se trabajó con mujeres para prevenir el acoso callejero y mapear puntos inseguros, buscando transformar espacios urbanos en zonas más seguras. 
4.Participación en eventos institucionales y comunitarios: Se participó y acompañó las mesas de trabajo para la conmemoración del 4D. 
5.Se desarrollo en las veinte localidades jornadas de conmemoración del 4D asociadas a talleres sobre el derecho a una vida lobre de violencias, actividades culturales, artisticas y deportivas, cine foros, conversatorios, tomas de espacio público y acciones de movilización social para la exigibilidad de la garantía del derecho a una vida lbre de violencias. Estas jornadas contaron con la participacion de las entidades locales y sectores distritales y ciudadanas de los veinte territorios. 
Las actividades realizadas recogen ejercicios de sensibilización, prevención y difusión de información, dirigidas a las ciudadanas de distintos sectores poblacionales y mujeres diversas, con el objetivo de promover el derecho a una vida libre de violencia para en diferentes contextos locales.</t>
  </si>
  <si>
    <t xml:space="preserve">Entre julio y diciembre, se adelantaron las siguientes acciones de prevención en el marco de la implementación del Sistema Sofia en las localidades::
1.	Sensibilización y prevención: Se llevaron a cabo jornadas dirigidas a mujeres de diferentes sectores sociales, como adolescentes, mujeres rurales, campesinas, migrantes, madres comunitarias, cuidadoras y habitantes de calle. Estas actividades se realizaron en espacios comunitarios, instituciones educativas (IES e IED), y en eventos como las jornadas territoriales de prevención de violencias en zonas priorizadas y las jornadas Mujer, contigo en tu barrio, enfocadas en prevenir la violencia y empoderar a las mujeres.
2.	Difusión de la Ruta de Atención: Se promovió la difusión de la Ruta de atención a mujeres víctimas de violencias, con énfasis en la prevención del feminicidio. Estas jornadas se realizaron en lugares públicos como estaciones de TransMilenio, mercados y otros puntos clave, proporcionando información sobre los servicios de atención y protección disponibles, junto con la detección de casos de violencia.
3.	Resignificación del espacio público: Se organizaron talleres y recorridos con el objetivo de identificar puntos inseguros y prevenir el acoso sexual callejero, trabajando con las mujeres para transformar espacios urbanos en zonas más seguras. Estas jornadas incluyeron actividades en lugares como la Plaza de Mercado de Paloquemao y espacios comunitarios.
4.	Participación en eventos institucionales y comunitarios: Se participó activamente en mesas de trabajo y eventos comunitarios, como el COLMYG y los encuentros ciudadanos para la formulación del Plan de Desarrollo Local (PDL), además de la socialización del Sistema Sofia, orientado a la prevención de violencias. También se llevaron a cabo jornadas de sensibilización con Juntas de Acción Comunal y beneficiarias de programas sociales del distrito (SDIS).
5.  Se desarrollo en las veinte localidades jornadas de conmemoración del 25N asociadas a talleres sobre el derecho a una vida lobre de violencias, actividades culturales, artisticas y deportivas, cine foros, conversatorios, tomas de espacio público y acciones de movilización social para la exigibilidad de la garantía del derecho a una vida lbre de violencias. Estas jornadas contaron con la participacion de las entidades locales y sectores distritales y ciudadanas de los veinte territorios. 
Se desarrollo en las veinte localidades jornadas de conmemoración del 4D asociadas a talleres sobre el derecho a una vida lobre de violencias, actividades culturales, artisticas y deportivas, cine foros, conversatorios, tomas de espacio público y acciones de movilización social para la exigibilidad de la garantía del derecho a una vida lbre de violencias. Estas jornadas contaron con la participacion de las entidades locales y sectores distritales y ciudadanas de los veinte territorios. 
Las actividades realizadas recogen ejercicios de sensibilización, prevención y difusión de información, dirigidas a las ciudadanas de distintos sectores poblacionales y mujeres diversas, con el objetivo de promover el derecho a una vida libre de violencia para en diferentes contextos locales.
</t>
  </si>
  <si>
    <t xml:space="preserve">En diciembre realizaron 14 Consejos Locales de Seguridad para las Mujeres en las localidades de: Usaquén, Chapinero, Santa Fe, San Cristóbal, Tunjuelito, Bosa, Kennedy, Fontibón, Engativá, Suba, Barrios U., Antonio N., Puente A., y Ciudad B. </t>
  </si>
  <si>
    <t xml:space="preserve">Entre julio y diciembre se ha dado continuidad  y culminación a las cuartas sesiones de los Consjeos Locales de Seguridad para las Mujeres  en las veinte localidades. </t>
  </si>
  <si>
    <t xml:space="preserve">Entre julio y diciembre se han realizado 73 espacios para el seguimiento, retroalimentación y evaluación de los Planes Locales de Seguridad para las Mujeres. </t>
  </si>
  <si>
    <t>Entre julio y  diciembre se avanzó en el desarrollo de 165 acciones de prevención de violencias contra las mujeres en el espacio y transporte público en las localidades.</t>
  </si>
  <si>
    <t xml:space="preserve">En diciembre se avanzó en el desarrollo de 16 Mesas de Trabajo para la  prevención del delito de feminicidio en las localidades de: San Cristóbal, Usme, Tunjuelito, Bosa, Kennedy, Fontibón, Suba, Barrios U., Teusaquillo, Los Mártires, Antonio N., Puente A., La Candelaria, Rafael Uribe., Ciudad B., y Sumapaz. 
</t>
  </si>
  <si>
    <t xml:space="preserve">Entre julio y diciembre se desarrollaron 88 acciones de prevención de violencias contra las mujeres y la prevención del delito de feminicidio en las localidades. </t>
  </si>
  <si>
    <t xml:space="preserve">En diciembre se avanzó en la participación de 39 Jornadas para la garantía y promoción de los derechos humanos de las mujeres en las veinte localidades de Bogotá. </t>
  </si>
  <si>
    <t>Entre julio y diciembre se avanzó en la participación de 217 Jornadas para la garantía y promoción de los derechos humanos de las mujeres en las localidades.</t>
  </si>
  <si>
    <t>De acuerdo con las matrices internas de información. Entre julio y diciembre de 2024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2.677 atenciones y 7.650 seguimientos, para un total de 10.327 atenciones socio jurídicas a mujeres víctimas de violencia. 
Se llevaron a cabo 153 jornadas de capacitaciones y sensibilizaciones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y Actos Urgentes, Cadena de Custodia y Ley 2126 de 2012. y Acoso Sexual en el Ambito Laboral, Casa de Todas.</t>
  </si>
  <si>
    <t>Logros: De acuerdo con las matrices internas de información. 
Durante el mes de diciembre,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431 atenciones y 1.857 seguimientos, para un total de 2.288
Con corte al mes de diciembre se operó en 8 IPS en el marco de las 4 subredes públicas y 1 IPS Privada, a través de las cuales se realizaron 10.327 atenciones.
Beneficios:La atención integral a mujeres que ingresaron al Sistema de Salud, específicamente en las 4 subredes públicas y en articulación con la red privada, buscando atención médica por hechos derivados de violencias en su contra, y que recibieron atención socio jurídica con enfoque de género de manera presencial y remota, lo que permitió facilitar su derecho al acceso efectivo de la administración de justicia y protección, mediante el acompañamiento de las profesionales en la activación de rutas.
No se presentaron retrasos.</t>
  </si>
  <si>
    <t xml:space="preserve">Logros: En el  mes de diciembre se llevaron a cabo 27  jornadas de capacitaciones y sensibilizaciones en temas como:  Socialización de la Estrategia Intersectorial,Ley 2126 de 2012, Denuncia ante Fiscalía, Cadena de custodia, Violencia sexual en NNA, protocolo de Atención a Mujeres Víctimas de violencia Sexual,  activacion de actos urgentes, acoso sexual en el ambito laboral, Casa Refigio y Casa de Todas.
Con corte al mes de diciembre, en el marco de la estrategia de prevención del feminicidio (desde la Estrategia Intersectorial para la Prevención y Atención de Víctimas de Violencia de Género con Énfasis en Violencia Sexual y Feminicidio (Estrategia en hospitales), se llevaron a cabo 153 sesiones o espacios con el sector salud,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Actos Urgentes, Cadena de Custodia y Acoso Sexual en el Ambito Laboral, Casa de Todas.
Beneficios: La asistencia técnica legal, sensibilizaciones y capacitaciones brindadas al personal de salud, contribuyó a la de la atención prestada a las ciudadanas víctimas de violencia de género que acuden a los servicios de urgencias de las IPS Priorizadas.
No se presentaron retrasos						
							</t>
  </si>
  <si>
    <t>Logros: Durante el mes de diciembre se llevaron a cabo 66 reuniones de apoyo a la supervisión administrativa, financiera y contable con los operadores de las 6 Casas Refugio que operaron durante el mes, sobre temas como: revisión de insumos, inventario y gastos; seguimiento y cierre de informes presentados; expedientes de las ciudadanas; y verificación del cumplimiento de obligaciones contractuales, garantizando la prestación del servicio.
En el periodo de julio a diciembre de 2024 se llevaron a cabo 347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</si>
  <si>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 xml:space="preserve">De acuerdo con los registros del Simisional 2.0. Durante el mes de diciembre se recepcionaron y gestionaron 112 incidentes con código de tipificación 204-Tentativa de Feminicidio priorizado para la atención en urgencia/emergencia a través de la móvil mujer de la AgenciaMuj bajo un esquema de duplas psico jurídicas. Asimismo se realizaron 70 orientaciones psico-jurídicas efectivas y se gestionaron 42 incidentes como intento fallido de contacto. Adicionalmente, se retomó el balance de la móvil mujer en los espacios de reunión entre la AgenciaMuj y C4, desarrollandose 5 espacios. </t>
  </si>
  <si>
    <t xml:space="preserve">En los meses de julio a diciembre de 2024 se recibieron 315 solicitudes de cupo (mujeres víctimas de violencia y personas a cargo) en el correo institucional de Casas Refugio, de las cuales se aceptaron y se realizaron los trámites de ingreso para 267 solicitudes al evidenciar que cumplían con los criterios, 35 resultaron en desistimiento de cupo y 13 no cumplieron con los criterios para el ingreso a Casa Refugio. 
Las 267 solicitudes de cupo que cumplieron con los criterios de ingreso, conllevaron la acogida de 572 personas nuevas, entre las cuales se encontraban 275 mujeres adultas víctimas de violencia y 297 niños, niñas, adolescentes y personas de sus grupos familiares. </t>
  </si>
  <si>
    <t>Logros: En el mes de diciembre se brindó acogida a 77 personas nuevas (mujeres víctimas de violencia y personas a cargo) que cumplieron los criterios de ingreso a las Casas Refugio, de las cuales 36 fueron mujeres adultas y adultas mayores, 7 adolescentes, 23 niñas y niños y 11 bebés. Bajo ese marco, en diciembre estuvieron acogidas un total de 222 personas en la Estrategia de Casas Refugio en sus tres Modeloes: Tradicional, Intermedio y Rural. 
En el periodo de julio a diciembre de 2024 se brindó acogida a 572 personas nuevas (mujeres víctimas de violencia y personas a cargo) que cumplieron los criterios de ingreso a las Casas Refugio, de las cuales 275 son mujeres adultas y adultas mayores, 38 adolescentes, 206 niñas y niños y 53 bebés. 
Beneficios: La acogida a mujeres víctimas de violencia y los miembros de sus sistemas familiares aportó a salvaguardar su vida e integridad personal y garantizó un proceso de atención integral que fomenta sus capacidades y oportunidades.
No se presentaron retrasos.</t>
  </si>
  <si>
    <t>Logros: En el mes de diciembre se recibieron 40 solicitudes de cupo (mujeres víctimas de violencia y personas a cargo) en el correo institucional de Casas Refugio, de las cuales se aceptaron y se realizaron los trámites de ingreso para 34 solicitudes al evidenciar que cumplían con los criterios, 5 resultaron en desistimiento de cupo y 1 en el no cumplimiento de criterios para el ingreso a Casa Refugio.
En el periodo de julio a diciembre de 2024 se recibieron 315 solicitudes de cupo (mujeres víctimas de violencia y personas a cargo) en el correo institucional de Casas Refugio, de las cuales se aceptaron y se realizaron los trámites de ingreso para 267 solicitudes al evidenciar que cumplían con los criterios, a través de 6 Casas Refugio; 35 resultaron en desistimiento de cupo para el ingreso a Casa Refugio y 13 no cumplieron los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</si>
  <si>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Logros: De acuerdo con los registros del Simisional 2.0. Durante el mes de diciembre se recepcionaron y gestionaron 112 incidentes con código de tipificación 204-Tentativa de Feminicidio priorizado para la atención en urgencia/emergencia a través de la móvil mujer de la AgenciaMuj bajo un esquema de duplas psico jurídicas. 
De estos, se realizaron 70 orientaciones psico-jurídicas efectivas  y se gestionaron 42 incidentes como intento fallido de contacto. Adicionalmente, se retomó el balance de la móvil mujer en los espacios de reunión entre la AgenciaMuj y C4, desarrollandose 5 espacios. 
Con corte al mes de diciembre se recepcionaron y gestionaron 872  incidentes con código de tipificación 204-Tentativa de Feminicidio priorizado para la atención en urgencia/emergencia a través de la móvil mujer de la AgenciaMuj bajo un esquema de duplas psico jurídicas. De estos incidentes 463 incidentes fueron orientaciones psico-jurídicas efectivas y 409 fueron casos gestionados con Contacto Inicial fallido.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</si>
  <si>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De acuerdo con los registros del Simisional 2.0. En el mes de diciembre se brindaron 169 atenciones psico-jurídicas en dupla a mujeres víctimas de violencias en el espacio y el transporte público, de las cuales 37 fueron nuevas atenciones y 132 fueron seguimientos efectivos. Dichas atenciones incluyeron primeros acercamientos, orientaciones y seguimientos a los casos de mujeres que requirieron acompañamiento integral.
Lo anterior, con base en la información consolidada que se encuentra disponible en el aplicativo Simisional 2.0.
Así mismo, en el marco de la asistencia técnica para el fortalecimiento de las capacidades del sector transporte, con base en el  protocolo de prevención, atención y sanción de las violencias contra las mujeres en el espacio y transporte público se realizaron 4 espacios de articulación interinstitucional con entidades con competencia en la prevención, atención y sanción de violencias en el espacio y transporte público.</t>
  </si>
  <si>
    <t>De acuerdo con los registros del Simisional 2.0.  Entre los meses de julio a diciembre se brindaron 749 atenciones psico-jurídicas en dupla a mujeres víctimas de violencias en el espacio y el transporte público, de las cuales 193 fueron nuevas atenciones y 556 seguimientos efectivos. Dichas atenciones incluyeron primeros acercamientos, orientaciones y seguimientos a los casos de mujeres que requirieron acompañamiento integral.
Lo anterior, con base en la información consolidada que se encuentra disponible en el aplicativo Simisional 2.0.
Así mismo, en el marco de la asistencia técnica para el fortalecimiento de las capacidades del sector transporte, con base en el  protocolo de prevención, atención y sanción de las violencias contra las mujeres en el espacio y transporte público se realizaron 28 espacios de articulación interinstitucional con entidades con competencia en la prevención, atención y sanción de violencias en el espacio y transporte público.</t>
  </si>
  <si>
    <t xml:space="preserve">De acuerdo con las matrices internas de información, durante el mes de diciembre,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431 atenciones y 1857 seguimientos, para un total de 2288. Así mismo, se llevaron a cabo 27 jornadas de capacitaciones y sensibilizaciones en temas como: Socialización de la Estrategia Intersectorial,Ley 2126 de 2012, Denuncia ante Fiscalía, Cadena de custodia, Violencia sexual en NNA, protocolo de Atención a Mujeres Víctimas de violencia Sexual,  activacion de actos urgentes, acoso sexual en el ambito laboral, Casa Refugio, Casa de todas.
</t>
  </si>
  <si>
    <t>Logros: Durante el mes de diciembre se realizaron 2 reuniones de supervisión técnica durante las cuales se brindaron lineamientos técnicos para la implementación del enfoque diferencial.
En el periodo de julio a diciembre de 2024 se desarrollaron 20 reuniones relacionadas con el componente técnico para la implementación del enfoque diferencial en las Casas Refugio que operaron en este periodo, asegurando el fortalecimiento técnico del proceso de atención que se brinda a las mujeres acogidas en el marco de la supervisión técnica de las Casas Refugio.
Beneficios: Las orientaciones técnicas para una atención con enfoque diferencial que se encuentra consignada en el "Protocolo de ingreso, permanencia y egreso" y las Guías del modelo de atención rural e intermedio, brindaron los lineamientos para la operación de las Casas Refugio aportando a la correcta ejecución de los contratos de operación y garantizando la prestación del servicio de manera a todas las personas acogidas permanente y de acuerdo con la necesidad de cada caso.
No se presentaron retrasos.</t>
  </si>
  <si>
    <t xml:space="preserve">De acuerdo con las matrices internas de información. Durante el mes de diciembre,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431 atenciones y 1.857 seguimientos, para un total de 2.288. 
</t>
  </si>
  <si>
    <t>En el  mes de diciembre se llevaron a cabo 27  jornadas de capacitaciones y sensibilizaciones en temas como:  Socialización de la Estrategia Intersectorial,Ley 2126 de 2012, Denuncia ante Fiscalía, Cadena de custodia, Violencia sexual en NNA, protocolo de Atención a Mujeres Víctimas de violencia Sexual,  activacion de actos urgentes, acoso sexual en el ambito laboral, Casa Refigio y Casa de Todas.</t>
  </si>
  <si>
    <t>Con corte al mes de diciembre, en el marco de la estrategia de prevención del feminicidio (desde la Estrategia Intersectorial para la Prevención y Atención de Víctimas de Violencia de Género con Énfasis en Violencia Sexual y Feminicidio (Estrategia en hospitales), se llevaron a cabo 153 sesiones o espacios con el sector salud,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Actos Urgentes, Cadena de Custodia y Acoso Sexual en el Ambito Laboral, Casa de Todas.</t>
  </si>
  <si>
    <t>Con corte al mes de diciembre se fortalecieron las capacidades de 5.291 servidores(as).</t>
  </si>
  <si>
    <t>Entre septiembre y diciembre se realizaron 74 acciones de activación de ruta y seguimientos efectivos de casos, para mujeres en riesgo o víctimas de los delitos de trata de personas y ataques con agentes químicos.
Cabe aclarar que para el mes de julio y agosto  se reportaban las asistencias técnicas, pero a partir de septiembre las acciones y seguimientos teniendo en cuenta que es una nueva actividad e indicador en el plan de acción</t>
  </si>
  <si>
    <t xml:space="preserve">En diciembre se avanzó en el desarrollo de 43 acciones de prevención de violencias contra las mujeres en el espacio y transporte público en las localidades de: Usaquén, Chapinero, Santa Fe, San Cristóbal, Usme, Tunjuelito, Bosa, Kennedy, Fontibón, Engativá, Barrios U., Teusaquillo, Los Mártires, Antonio N., Puente A., La Candelaria, Rafael Uribe U., Ciudad B., y Sumapaz. </t>
  </si>
  <si>
    <t>Con corte al mes de diciembre se operó en 8 IPS en el marco de las 4 subredes públicas y 1 IPS Privada, a través de las cuales se realizaron 10.327 atenciones y seguimientos.</t>
  </si>
  <si>
    <t xml:space="preserve">Con corte al mes de diciembre se participó en 49 espacios de articulación y coordinación de acciones estratégicas para la prevención, atención y sanción de las violencias contra las mujeres en el Distrito Capital. </t>
  </si>
  <si>
    <t>Con corte al mes de diciembre se realizaron 42 asistencias técnicas para el desarrollo de acciones de fortalecimiento de los componentes del Sistema SOFIA.</t>
  </si>
  <si>
    <t>Con corte al mes de diciembre se realizaron un total de 5.800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(seguimientos de Bogotá, Alertantes y canal WhatsApp)</t>
  </si>
  <si>
    <t xml:space="preserve">Entre julio y diciembre el 100% de mujeres víctimas de violencias de los casos remitidos por los equipos de atención de la Secretaría Distrital de la Mujer recibieron atención sociojurídica y psicosocial especializada.
De acuerdo con los registros del Simisional 2.0. De julio a diciembre de 2024, las Duplas de Atención Psicosocial realizaron un total de 1.168 atenciones, de las cuales 354 corresponden a primeras atenciones y 814 a seguimientos gestionados. El proceso de orientación, atención y acompañamiento psicosocial facilitado por las profesionales aportó al reconocimiento de las violencias y a la garantía del derecho de las mujeres a una vida libre de las mismas.
De acuerdo con los registros del Simisional 2.0.  Entre los meses de julio y diciembre se brindaron 613 atenciones psico-jurídicas en dupla a mujeres víctimas de violencias en el espacio y el transporte público, de las cuales 144 fueron nuevas atenciones y 469 seguimientos efectivos. Dichas atenciones incluyeron primeros acercamientos, orientaciones y seguimientos a los casos de mujeres que requirieron acompañamiento integral.
 </t>
  </si>
  <si>
    <t xml:space="preserve">Durante el mes de diciembre el 100% de mujeres víctimas de violencias de los casos remitidos por los equipos de atención de la Secretaría Distrital de la Mujer recibieron atención sociojurídica y psicosocial. 
De acuerdo con los registros del Simisional 2.0. Durante el mes de diciembre, el equipo realizó un total de 251 atenciones psicosociales  las cuales corresponden a 71 primeras atenciones y 180 a seguimientos efectivos. Lo anterior tomando como base la información consolidada que se encuentra disponible en el aplicativo Simisional 2.0.
 De acuerdo con los registros del Simisional 2.0. en el mes de diciembre se brindaron 169 atenciones psico-jurídicas en dupla a mujeres víctimas de violencias en el espacio y el transporte público, de las cuales 37 fueron nuevas atenciones y 132 seguimientos efectivos. Lo anterior tomando como base la información consolidada que se encuentra disponible en el aplicativo Simisional 2.0. Dichas atenciones incluyeron primeros acercamientos, orientaciones y seguimientos a los casos de mujeres que requirieron acompañamiento integral.
</t>
  </si>
  <si>
    <t>De acuerdo con los registros del Simisional 2.0. Durante el mes de diciembre, el equipo realizó un total de 251 atenciones psicosociales  las cuales corresponden a 71 primeras atenciones y 180 a seguimientos efectivos. Lo anterior tomando como base la información consolidada que se encuentra disponible en el aplicativo Simisional 2.0.</t>
  </si>
  <si>
    <t>De acuerdo con los registros del Simisional 2.0. De julio a diciembre de 2024, las Duplas de Atención Psicosocial realizaron un total de 1.168 atenciones, de las cuales 354 corresponden a primeras atenciones y 814 a seguimientos gestionados. El proceso de orientación, atención y acompañamiento psicosocial facilitado por las profesionales aportó al reconocimiento de las violencias y a la garantía del derecho de las mujeres a una vida libre de las mismas.</t>
  </si>
  <si>
    <t>https://secretariadistritald-my.sharepoint.com/:f:/g/personal/dmgomez_sdmujer_gov_co/Eh8gSPU2Ir1MlkjNyjQavrwBzQX6Waba95lf9PO0XsD_Uw?e=5l2QvL</t>
  </si>
  <si>
    <t>https://secretariadistritald-my.sharepoint.com/:f:/g/personal/dmgomez_sdmujer_gov_co/Ekd7zQdz-cRErrhqFKUC160BbmOJZyOsbgy2OcB7aHR9FQ?e=mxBdWi</t>
  </si>
  <si>
    <t>https://secretariadistritald-my.sharepoint.com/:f:/g/personal/dmgomez_sdmujer_gov_co/EtUEaWhCu0JFge0_gs6MBgMBg5vqbpnwuCEXM1KWOl6edQ?e=PHww0R</t>
  </si>
  <si>
    <t>https://secretariadistritald-my.sharepoint.com/:f:/g/personal/dmgomez_sdmujer_gov_co/ErFJzURRT1dGuTz5-PK0MP8B13qeH6JkR6CCIIp6lQ7JZA?e=ipQyfd</t>
  </si>
  <si>
    <t>https://secretariadistritald-my.sharepoint.com/:f:/g/personal/dmgomez_sdmujer_gov_co/EtGRCYgpi0RDhyce9MEDy1QBqvu8wBICetaEp__zWsYPkg?e=KPBmHT</t>
  </si>
  <si>
    <t>https://secretariadistritald-my.sharepoint.com/:x:/g/personal/dmgomez_sdmujer_gov_co/EX9lPPR-mjtPsQhn0JavH60BQPnrB3LikXmKuXcZlgFYEQ?e=mu5aVE</t>
  </si>
  <si>
    <t>https://secretariadistritald-my.sharepoint.com/:x:/g/personal/dmgomez_sdmujer_gov_co/Efo2-W96ThZOgtJN5tArOJ8B4yFfkgl2JgOXDPQFI8tLfA?e=5A8plq</t>
  </si>
  <si>
    <t>https://secretariadistritald-my.sharepoint.com/:x:/g/personal/dmgomez_sdmujer_gov_co/Efl75KHd4DlLvL5eUHgu03gBwnlv9X1VsrxU7y8hg0T2Gw?e=56enpJ</t>
  </si>
  <si>
    <t>https://secretariadistritald-my.sharepoint.com/:x:/g/personal/dmgomez_sdmujer_gov_co/EcHPZANPfuNOsJu1Cv6TOxQBZfYXpbtHyYKMigoRRoCfdA?e=QWwdFM</t>
  </si>
  <si>
    <t>https://secretariadistritald-my.sharepoint.com/:f:/g/personal/dmgomez_sdmujer_gov_co/EqgRSItkFRVFuhuh3vG4wxABgznaEfVQ67S9FK_yrtBc7A?e=SeN7jf</t>
  </si>
  <si>
    <t>https://secretariadistritald-my.sharepoint.com/:f:/g/personal/dmgomez_sdmujer_gov_co/Eo1G9Kyu3gFCsUzSV59rYr8Btdb_p39F4gCbZUJVXqWhpg?e=Andbsq</t>
  </si>
  <si>
    <t>https://secretariadistritald-my.sharepoint.com/:f:/g/personal/dmgomez_sdmujer_gov_co/EqdiN7HhiApOnmEN4197DYIBbo9q3plj-4wlx5hOoNeiVg?e=eggxII</t>
  </si>
  <si>
    <t>https://secretariadistritald-my.sharepoint.com/:f:/g/personal/dmgomez_sdmujer_gov_co/EgN_qRVAL0JArK-iCtdzUlsBez0-AgxcHy5vHnRt-zCkIA?e=thUZFX</t>
  </si>
  <si>
    <t>https://secretariadistritald-my.sharepoint.com/:f:/g/personal/dmgomez_sdmujer_gov_co/Ek4zxhJia9dHnlmOeghLsh4BqtGzTWKcw5wGgBXMINPPVA?e=YSVlOc</t>
  </si>
  <si>
    <t>https://secretariadistritald-my.sharepoint.com/:f:/g/personal/dmgomez_sdmujer_gov_co/EvH0quiXOalMgcchKQM8edQBIm1WHvB7iGoK_SyxBgb8dA?e=9heLdi</t>
  </si>
  <si>
    <t>https://secretariadistritald-my.sharepoint.com/:f:/g/personal/dmgomez_sdmujer_gov_co/ErpdrIuACtNIoaCl8lkNFxwBHwisPd1ngaMnKBu4kPTrNg?e=vGVWQp</t>
  </si>
  <si>
    <t xml:space="preserve">De acuerdo con los registros del Simisional 2.0. Durante el mes de diciembre, el equipo realizó un total de 251 atenciones psicosociales, las cuales corresponden a 71 primeras atenciones y 180 a seguimientos efectivos. Lo anterior tomando como base la información consolidada que se encuentra disponible en el aplicativo Simisional 2.0.
</t>
  </si>
  <si>
    <t>https://secretariadistritald-my.sharepoint.com/:f:/g/personal/dmgomez_sdmujer_gov_co/El98FDIa3qxDi8SXrWer0voB2oi6b7x-EWadjcSlOZk2bw?e=N5tsVr</t>
  </si>
  <si>
    <t>https://secretariadistritald-my.sharepoint.com/:f:/g/personal/dmgomez_sdmujer_gov_co/Egpd5Fcr9WFEhJTlqzG86K8B1GDrs4MZKwpGitR7WS4Y0A?e=BVnZMP</t>
  </si>
  <si>
    <t>https://secretariadistritald-my.sharepoint.com/:f:/g/personal/dmgomez_sdmujer_gov_co/Ek8EJ4fDhMRJuwC9Bsini8oB-HRaJuUayF43hIuMf7iCFw?e=Iy4m16</t>
  </si>
  <si>
    <t>https://secretariadistritald-my.sharepoint.com/:f:/g/personal/dmgomez_sdmujer_gov_co/ElfFS22tAe9Erbhdcbi0f2cBfVKSYz6oH6tK_3VYlQnylg?e=tA10fZ</t>
  </si>
  <si>
    <t>https://secretariadistritald-my.sharepoint.com/:f:/g/personal/dmgomez_sdmujer_gov_co/En0NM1pz-cpBrtZUGh42ASUBV9dG9jZ-cpz9M9ozRVRIHg?e=RYAhef</t>
  </si>
  <si>
    <t>https://secretariadistritald-my.sharepoint.com/:f:/g/personal/dmgomez_sdmujer_gov_co/EvJAonExsLlGqkdAkUxaFeQBYED1gyTU-4m-cH9GLe5ZdQ?e=Vasrf9</t>
  </si>
  <si>
    <t>https://secretariadistritald-my.sharepoint.com/:f:/g/personal/dmgomez_sdmujer_gov_co/EiIzlxclLqtPvvvOZEPMpZABo9wUQHzglBPcTRhpx488Jw?e=a6Kf4s</t>
  </si>
  <si>
    <t>https://secretariadistritald-my.sharepoint.com/:f:/g/personal/dmgomez_sdmujer_gov_co/EnUykH74MqZAuFX_kqR3TooBqb8NPa_ZzrSXV5z-FqSIUg?e=GgKFxq</t>
  </si>
  <si>
    <t xml:space="preserve">En diciembre 2024 no se asignaron casos de mujeres valoradas en riesgo por retrasos en el envío de la base de datos por parte del INMLCF, fuente directa de la información. Como alternativa de solución se hará la asignación de casos en el primer trimestre 2025, según contratación de equipos de profesionales. </t>
  </si>
  <si>
    <r>
      <rPr>
        <b/>
        <u/>
        <sz val="11"/>
        <rFont val="Times New Roman"/>
        <family val="1"/>
      </rPr>
      <t>PERIODO JULIO-DICIEMBRE 2024</t>
    </r>
    <r>
      <rPr>
        <sz val="11"/>
        <rFont val="Times New Roman"/>
        <family val="1"/>
      </rPr>
      <t xml:space="preserve">
El Sistema Articulado de Alertas Tempranas-SAAT entre julio y diciembre de 2024 hizo seguimiento socio jurídico y psicosocial a 1.172 casos de mujeres en riesgo de feminicidio, según remisiones externas del Instituto Nacional de Medicina Legal y Ciencias Forenses, y remisiones internas de equipos de atención de la Secretaría Distrital de la Mujer. 
</t>
    </r>
    <r>
      <rPr>
        <u/>
        <sz val="11"/>
        <rFont val="Times New Roman"/>
        <family val="1"/>
      </rPr>
      <t xml:space="preserve">
</t>
    </r>
    <r>
      <rPr>
        <b/>
        <u/>
        <sz val="11"/>
        <rFont val="Times New Roman"/>
        <family val="1"/>
      </rPr>
      <t>DICIEMBRE 2024:</t>
    </r>
    <r>
      <rPr>
        <sz val="11"/>
        <rFont val="Times New Roman"/>
        <family val="1"/>
      </rPr>
      <t xml:space="preserve">
</t>
    </r>
    <r>
      <rPr>
        <b/>
        <sz val="11"/>
        <rFont val="Times New Roman"/>
        <family val="1"/>
      </rPr>
      <t xml:space="preserve">Logros: </t>
    </r>
    <r>
      <rPr>
        <sz val="11"/>
        <rFont val="Times New Roman"/>
        <family val="1"/>
      </rPr>
      <t xml:space="preserve">
(i) El equipo de profesionales del SAAT registró 45 casos de mujeres en posible riesgo de feminicidio, identificadas por los equipos de atención o directivas de la Secretaría Distrital de la Mujer, distribuidos así:
-Casos con contacto efectivo y voluntariedad ciudadana: 21
-Casos con contacto efectivo sin voluntariedad ciudadana: 8
-Casos con contacto fallido (no efectivo): 16
</t>
    </r>
    <r>
      <rPr>
        <b/>
        <sz val="11"/>
        <rFont val="Times New Roman"/>
        <family val="1"/>
      </rPr>
      <t>Beneficios:</t>
    </r>
    <r>
      <rPr>
        <sz val="11"/>
        <rFont val="Times New Roman"/>
        <family val="1"/>
      </rPr>
      <t xml:space="preserve">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t>
    </r>
    <r>
      <rPr>
        <b/>
        <sz val="11"/>
        <rFont val="Times New Roman"/>
        <family val="1"/>
      </rPr>
      <t>Retrasos:</t>
    </r>
    <r>
      <rPr>
        <sz val="11"/>
        <rFont val="Times New Roman"/>
        <family val="1"/>
      </rPr>
      <t xml:space="preserve"> en diciembre no se asignaron casos de mujeres valoradas en riesgo por retrasos en el envío de la base de datos por parte del INMLCF, fuente directa de la información. 
</t>
    </r>
    <r>
      <rPr>
        <b/>
        <sz val="11"/>
        <rFont val="Times New Roman"/>
        <family val="1"/>
      </rPr>
      <t xml:space="preserve">Alternativas de solución: </t>
    </r>
    <r>
      <rPr>
        <sz val="11"/>
        <rFont val="Times New Roman"/>
        <family val="1"/>
      </rPr>
      <t xml:space="preserve">hacer la asignación de casos en el primer trimestre 2025, según contratación de equipos de profesionales. </t>
    </r>
  </si>
  <si>
    <r>
      <rPr>
        <b/>
        <u/>
        <sz val="11"/>
        <rFont val="Times New Roman"/>
        <family val="1"/>
      </rPr>
      <t>PERIODO JULIO-DICIEMBRE 2024</t>
    </r>
    <r>
      <rPr>
        <sz val="11"/>
        <rFont val="Times New Roman"/>
        <family val="1"/>
      </rPr>
      <t xml:space="preserve">
El Sistema Articulado de Alertas Tempranas-SAAT entre julio y diciembre de 2024 brindó acompañamiento psicosocial a las víctimas indirectas de feminicidio con datos de contacto y según su voluntariedad.
</t>
    </r>
    <r>
      <rPr>
        <u/>
        <sz val="11"/>
        <rFont val="Times New Roman"/>
        <family val="1"/>
      </rPr>
      <t xml:space="preserve">
</t>
    </r>
    <r>
      <rPr>
        <b/>
        <u/>
        <sz val="11"/>
        <rFont val="Times New Roman"/>
        <family val="1"/>
      </rPr>
      <t>DICIEMBRE 2024:</t>
    </r>
    <r>
      <rPr>
        <sz val="11"/>
        <rFont val="Times New Roman"/>
        <family val="1"/>
      </rPr>
      <t xml:space="preserve">
</t>
    </r>
    <r>
      <rPr>
        <b/>
        <sz val="11"/>
        <rFont val="Times New Roman"/>
        <family val="1"/>
      </rPr>
      <t xml:space="preserve">Logros: 
</t>
    </r>
    <r>
      <rPr>
        <sz val="11"/>
        <rFont val="Times New Roman"/>
        <family val="1"/>
      </rPr>
      <t xml:space="preserve">El equipo de profesionales del SAAT hizo acompañamiento y seguimiento psicosocial a 11 víctimas indirectas de feminicidio (individuales y grupos familiares), que corresponden a 7 casos nuevos de feminicidio asignados en diciembre de 2024. A estos casos nuevos se les hicieron 7 atenciones iniciales y 12 seguimientos durante el mes. Así mismo, en el periodo se registraron 58 seguimientos de casos ocurridos y asignados en meses anteriores, que corresponden a 25 víctimas indirectas.
</t>
    </r>
    <r>
      <rPr>
        <b/>
        <sz val="11"/>
        <rFont val="Times New Roman"/>
        <family val="1"/>
      </rPr>
      <t>Beneficios:</t>
    </r>
    <r>
      <rPr>
        <sz val="11"/>
        <rFont val="Times New Roman"/>
        <family val="1"/>
      </rPr>
      <t xml:space="preserve"> apoyar los procesos de duelo y el acceso a servicios para la garantía de los derechos de las víctimas indirectas de feminicidio, contribuye a acciones de dignificación y reparación simbólica por los daños sufridos por el delito de feminicidio. 
</t>
    </r>
    <r>
      <rPr>
        <b/>
        <sz val="11"/>
        <rFont val="Times New Roman"/>
        <family val="1"/>
      </rPr>
      <t>Retrasos:</t>
    </r>
    <r>
      <rPr>
        <sz val="11"/>
        <rFont val="Times New Roman"/>
        <family val="1"/>
      </rPr>
      <t xml:space="preserve"> durante este periodo no se registraron retrasos en la actividad.</t>
    </r>
  </si>
  <si>
    <t>https://secretariadistritald-my.sharepoint.com/:f:/g/personal/dmgomez_sdmujer_gov_co/EgGGLkfFa8VKqXGpCkUZIysBxhaFCmprvQaFwi50TihuDQ?e=e5qglb</t>
  </si>
  <si>
    <t>https://secretariadistritald-my.sharepoint.com/:f:/g/personal/dmgomez_sdmujer_gov_co/EvnIfO-4obdDnDaebxmTY9gBgUcja5IBspqmhCkCAEl42w?e=RxeAAi</t>
  </si>
  <si>
    <t>https://secretariadistritald-my.sharepoint.com/:f:/g/personal/dmgomez_sdmujer_gov_co/EhN5NuFy60pGqbQ3m_G8fBwBl1yDcS7G-HB3ZbEP3ZAfCQ?e=h4fsZh</t>
  </si>
  <si>
    <r>
      <t xml:space="preserve">En diciembre se realizaron </t>
    </r>
    <r>
      <rPr>
        <b/>
        <sz val="11"/>
        <rFont val="Times New Roman"/>
        <family val="1"/>
      </rPr>
      <t>15</t>
    </r>
    <r>
      <rPr>
        <sz val="11"/>
        <rFont val="Times New Roman"/>
        <family val="1"/>
      </rPr>
      <t xml:space="preserve"> encuentros con las entidades locales para la retroalimentación de los compromisos y estrategias de prevención de violencias contra las mujeres de los Planes Locales de Seguridad para las Mujeres de: Usaquén, Chapinero, Santa Fe, San Cristóbal, Usme, Tunjuelito, Bosa, Kennedy, Suba, Barrios U., Los Mártires, Antonio N., Puente A., La Candelaria y Ciudad B.</t>
    </r>
  </si>
  <si>
    <t>En diciembre el Sistema Articulado de Alertas Tempranas-SAAT hizo seguimiento socio jurídico y psicosocial a 45 casos de mujeres en riesgo de feminicidio, según remisiones internas de equipos de la Secretaría Distrital de la Mujer.</t>
  </si>
  <si>
    <t xml:space="preserve">Entre julio y diciembre de 2024 el Sistema Articulado de Alertas Tempranas-SAAT hizo seguimiento jurídico y psicosocial a 1.172 mujeres en riesgo de feminicidio, valoradas por el Instituto Nacional de Medicina Legal y Ciencias Forenses-INMLCF e identificadas por los equipos de atención de la Secretaría Distrital de la Mujer. </t>
  </si>
  <si>
    <t xml:space="preserve">En diciembre no se asignaron casos de mujeres valoradas en riesgo por retrasos en el envío de la base de datos por parte del INMLCF, fuente directa de la información. </t>
  </si>
  <si>
    <t xml:space="preserve">Hacer la asignación de casos en el primer trimestre 2025, según contratación de equipos de profesionales. </t>
  </si>
  <si>
    <t>https://secretariadistritald-my.sharepoint.com/:f:/g/personal/dmgomez_sdmujer_gov_co/Eu8U0dHd93RHv8U__3wzNnkBjVrYnVUnKsxnc0MMLFh9Vw?e=ZezmoH</t>
  </si>
  <si>
    <t xml:space="preserve">El equipo de profesionales del SAAT hizo acompañamiento y seguimiento psicosocial a víctimas indirectas de feminicidio (individuales y grupos familiares). De este número, 7 casos nuevos se asignaron en diciembre 2024. </t>
  </si>
  <si>
    <t>Entre julio y diciembre de 2024 el Sistema Articulado de Alertas Tempranas-SAAT hizo seguimiento jurídico y psicosocial a 1.172 mujeres en riesgo de feminicidio, valoradas por el Instituto Nacional de Medicina Legal y Ciencias Forenses-INMLCF e identificadas por los equipos de atención de la Secretaría Distrital de la Mujer. Así mismo, brindó acompañamiento psicosocial a víctimas indirectas de feminicidio; e impulsó 433 acciones de coordinación interinstitucional para aportar a la garantía de los derechos de las mujeres en riesgo de feminicidio.</t>
  </si>
  <si>
    <t>En diciembre el Sistema Articulado de Alertas Tempranas-SAAT hizo seguimiento socio jurídico y psicosocial a 45 casos de mujeres en riesgo de feminicidio, según remisiones internas de equipos de la Secretaría Distrital de la Mujer. Así mismo, brindó acompañamiento psicosocial a víctimas indirectas de feminicidio (7 nuevos casos de feminicidios); e impulsó 80 acciones de coordinación interinstitucional para aportar a la garantía de los derechos de las mujeres en riesgo de feminicidio.</t>
  </si>
  <si>
    <r>
      <rPr>
        <b/>
        <u/>
        <sz val="11"/>
        <rFont val="Times New Roman"/>
        <family val="1"/>
      </rPr>
      <t>PERIODO JULIO-DICIEMBRE 2024</t>
    </r>
    <r>
      <rPr>
        <b/>
        <sz val="11"/>
        <rFont val="Times New Roman"/>
        <family val="1"/>
      </rPr>
      <t xml:space="preserve">
</t>
    </r>
    <r>
      <rPr>
        <sz val="11"/>
        <rFont val="Times New Roman"/>
        <family val="1"/>
      </rPr>
      <t>Entre julio y diciembre de 2024 se impulsaron 433 acciones de coordinación interinstitucional a favor de los derechos de las mujeres en riesgo de feminicidio.</t>
    </r>
    <r>
      <rPr>
        <b/>
        <sz val="11"/>
        <rFont val="Times New Roman"/>
        <family val="1"/>
      </rPr>
      <t xml:space="preserve">
</t>
    </r>
    <r>
      <rPr>
        <b/>
        <u/>
        <sz val="11"/>
        <rFont val="Times New Roman"/>
        <family val="1"/>
      </rPr>
      <t>DICIEMBRE 2024:</t>
    </r>
    <r>
      <rPr>
        <b/>
        <sz val="11"/>
        <rFont val="Times New Roman"/>
        <family val="1"/>
      </rPr>
      <t xml:space="preserve">
Logros: </t>
    </r>
    <r>
      <rPr>
        <sz val="11"/>
        <rFont val="Times New Roman"/>
        <family val="1"/>
      </rPr>
      <t xml:space="preserve">
(i) Durante el mes de diciembre de 2024 se realizaron 80 acciones de articulación interinstitucional de 37 casos de mujeres en riesgo de feminicidio atendidas por el equipo SAAT. Las entidades a las que se enviaron casos fueron: FGN (33 solicitudes); Policía Bogotá (29 solicitudes); Comisarías de Familia (8 solicitudes); entes territoriales (3 solicitudes); Ministerio Público y otras entidades (7 solicitudes).
(ii) En diciembre se articularon 10 espacios de coordinación interinstitucional para la prevención del feminicidio en el marco de las mesas técnicas de seguimiento a mujeres en riesgo de feminicidio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234 casos de mujeres en riesgo de feminicidio y víctimas de violencias, en las localidades de: 
1. Usaquén
11. Suba
12. Barrios Unidos
17. La Candelaria
18. Rafael Uribe Uribe
5. Usme
6. Tunjuelito
7. Bosa
8. Kennedy
9. Fontibón
</t>
    </r>
    <r>
      <rPr>
        <b/>
        <sz val="11"/>
        <rFont val="Times New Roman"/>
        <family val="1"/>
      </rPr>
      <t>Beneficios:</t>
    </r>
    <r>
      <rPr>
        <sz val="11"/>
        <rFont val="Times New Roman"/>
        <family val="1"/>
      </rPr>
      <t xml:space="preserve"> avanzar en las acciones de articulación institucional a nivel distrital aportan a la prevención del feminicidio y a la superación de barreras que limitan el derecho de las mujeres a una vida libre de violencias.
</t>
    </r>
    <r>
      <rPr>
        <b/>
        <sz val="11"/>
        <rFont val="Times New Roman"/>
        <family val="1"/>
      </rPr>
      <t xml:space="preserve">Retrasos: </t>
    </r>
    <r>
      <rPr>
        <sz val="11"/>
        <rFont val="Times New Roman"/>
        <family val="1"/>
      </rPr>
      <t>durante este periodo no se registraron retrasos en la actividad.</t>
    </r>
  </si>
  <si>
    <t>El Sistema Articulado de Alertas Tempranas-SAAT entre julio y diciembre de 2024 brindó acompañamiento psicosocial a las víctimas indirectas de feminicidio con datos de contacto y según su voluntariedad.</t>
  </si>
  <si>
    <t>Entre julio y diciembre de 2024 se impulsaron 433 acciones de coordinación interinstitucional a favor de los derechos de las mujeres en riesgo de feminicidio.</t>
  </si>
  <si>
    <t>https://secretariadistritald-my.sharepoint.com/:f:/g/personal/dmgomez_sdmujer_gov_co/EgGGLkfFa8VKqXGpCkUZIysBxhaFCmprvQaFwi50TihuDQ?e=ighYBK</t>
  </si>
  <si>
    <t>https://secretariadistritald-my.sharepoint.com/:f:/g/personal/dmgomez_sdmujer_gov_co/EvnIfO-4obdDnDaebxmTY9gBgUcja5IBspqmhCkCAEl42w?e=IdzjKc</t>
  </si>
  <si>
    <t>https://secretariadistritald-my.sharepoint.com/:f:/g/personal/dmgomez_sdmujer_gov_co/EhN5NuFy60pGqbQ3m_G8fBwBl1yDcS7G-HB3ZbEP3ZAfCQ?e=bAxOA1</t>
  </si>
  <si>
    <t>El equipo de profesionales del SAAT en diciembre impulsó 80 acciones de coordinación interinstitucional para aportar a la garantía de los derechos de las mujeres en riesgo de feminicidio.</t>
  </si>
  <si>
    <r>
      <t xml:space="preserve">Logros: De acuerdo con los registros del Simisional 2.0. Durante el mes de diciembre de 2024, las profesionales  de las Duplas de Atención Psicosocial realizaron un total de 180 seguimientos </t>
    </r>
    <r>
      <rPr>
        <b/>
        <sz val="11"/>
        <rFont val="Times New Roman"/>
        <family val="1"/>
      </rPr>
      <t xml:space="preserve">efectivos </t>
    </r>
    <r>
      <rPr>
        <sz val="11"/>
        <rFont val="Times New Roman"/>
        <family val="1"/>
      </rPr>
      <t>que permitieron dar continuidad al plan de acompañamiento psicosocial identificado y proyectado en cada caso de acuerdo con las necesidades de las mujeres. Lo anterior tomando como base la información consolidada que se encuentra disponible en el aplicativo Simisional 2.0.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De julio a diciembre de 2024, las profesionales  de las Duplas de Atención Psicosocial realizaron un total de 814 seguimientos efectivos que han permitido la  continuidad del plan de acompañamiento psicosocial identificado y proyectado en cada caso de acuerdo con las necesidades de las mujeres. Lo anterior tomando como base la información consolidada que se encuentra disponible en el aplicativo Simisional 2.0.
Beneficios: A través de los seguimientos se conoció la situación de las mujeres y con base en ello se determinó el plan de acción y las acciones prioritarias necesarias en cada caso.
Retrasos: En el marco de la gestión para la atención, se reporta una cifra considerable de seguimientos fallidos que se deben al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t>
    </r>
  </si>
  <si>
    <t>Nombre: Diana Marcela Gómez Rojas</t>
  </si>
  <si>
    <r>
      <t xml:space="preserve">De acuerdo con el reporte del Simisional 2.0, durante el mes de diciembree de 2024, las profesionales  de las Duplas de Atención Psicosocial realizaron un total de </t>
    </r>
    <r>
      <rPr>
        <b/>
        <sz val="11"/>
        <rFont val="Times New Roman"/>
        <family val="1"/>
      </rPr>
      <t>180 seguimientos efectivos</t>
    </r>
    <r>
      <rPr>
        <sz val="11"/>
        <rFont val="Times New Roman"/>
        <family val="1"/>
      </rPr>
      <t xml:space="preserve">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A través de los seguimientos se conoció la situación de las mujeres y con base en ello se determinó el plan de acción y las acciones prioritarias necesarias en cada caso.</t>
    </r>
  </si>
  <si>
    <t>https://secretariadistritald-my.sharepoint.com/:f:/g/personal/dmgomez_sdmujer_gov_co/Ej1pPHf7jBJKv8mfGP_4BV0BKRfowq1vTaNUu-9lrGONPQ?e=LViCJw</t>
  </si>
  <si>
    <t>Logros: De acuerdo con los registros del Simisional 2.0. Durante el mes de diciembre de 2024, las Duplas de Atención Psicosocial realizaron un total de 251 atenciones, de las cuales 71 corresponden a primeras atenciones y 180 a seguimientos efectivos. Lo anterior tomando como base la información consolidada que se encuentra disponible en el aplicativo Simisional 2.0.
De julio a diciembre de 2024, las Duplas de Atención Psicosocial realizaron un total de 1.168 atenciones, de las cuales 354 corresponden a primeras atenciones y 814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
Beneficios: El proceso de orientación, atención y acompañamiento psicosocial facilitado por las profesionales aportó al reconocimiento de las violencias y a la garantía del derecho de las mujeres a una vida libre de las mismas.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Retrasos y alternativas de solución: Durante el mes de noviembre no se reportaron retrasos en el proceso de atención psicosocial.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</si>
</sst>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quot;$&quot;\ #,##0"/>
    <numFmt numFmtId="178" formatCode="_-[$$-240A]\ * #,##0_-;\-[$$-240A]\ * #,##0_-;_-[$$-240A]\ * &quot;-&quot;??_-;_-@_-"/>
  </numFmts>
  <fonts count="55"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b/>
      <sz val="10"/>
      <name val="Arial"/>
      <family val="2"/>
    </font>
    <font>
      <u/>
      <sz val="11"/>
      <color theme="10"/>
      <name val="Calibri"/>
      <family val="2"/>
      <scheme val="minor"/>
    </font>
    <font>
      <sz val="11"/>
      <name val="Times New Roman"/>
      <family val="1"/>
    </font>
    <font>
      <b/>
      <sz val="11"/>
      <name val="Times New Roman"/>
      <family val="1"/>
    </font>
    <font>
      <b/>
      <sz val="11"/>
      <color rgb="FFFF0000"/>
      <name val="Times New Roman"/>
      <family val="1"/>
    </font>
    <font>
      <sz val="11"/>
      <color rgb="FFFF0000"/>
      <name val="Times New Roman"/>
      <family val="1"/>
    </font>
    <font>
      <u/>
      <sz val="11"/>
      <color theme="10"/>
      <name val="Arial"/>
      <family val="2"/>
    </font>
    <font>
      <b/>
      <u/>
      <sz val="11"/>
      <name val="Times New Roman"/>
      <family val="1"/>
    </font>
    <font>
      <u/>
      <sz val="11"/>
      <name val="Times New Roman"/>
      <family val="1"/>
    </font>
    <font>
      <b/>
      <sz val="12"/>
      <name val="Times New Roman"/>
      <family val="1"/>
    </font>
    <font>
      <b/>
      <sz val="12"/>
      <color theme="1"/>
      <name val="Times New Roman"/>
      <family val="1"/>
    </font>
    <font>
      <b/>
      <sz val="11"/>
      <color indexed="10"/>
      <name val="Times New Roman"/>
      <family val="1"/>
    </font>
    <font>
      <b/>
      <sz val="18"/>
      <color theme="0" tint="-0.34998626667073579"/>
      <name val="Times New Roman"/>
      <family val="1"/>
    </font>
    <font>
      <b/>
      <sz val="11"/>
      <color theme="0" tint="-0.34998626667073579"/>
      <name val="Times New Roman"/>
      <family val="1"/>
    </font>
    <font>
      <b/>
      <i/>
      <sz val="11"/>
      <name val="Times New Roman"/>
      <family val="1"/>
    </font>
    <font>
      <sz val="10"/>
      <color theme="1"/>
      <name val="Times New Roman"/>
      <family val="1"/>
    </font>
    <font>
      <u/>
      <sz val="11"/>
      <color theme="10"/>
      <name val="Times New Roman"/>
      <family val="1"/>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45">
    <xf numFmtId="0" fontId="0" fillId="0" borderId="0"/>
    <xf numFmtId="0" fontId="6" fillId="3" borderId="61" applyNumberFormat="0" applyAlignment="0" applyProtection="0"/>
    <xf numFmtId="49" fontId="8" fillId="0" borderId="0" applyFill="0" applyBorder="0" applyProtection="0">
      <alignment horizontal="left" vertical="center"/>
    </xf>
    <xf numFmtId="0" fontId="9" fillId="4" borderId="62" applyNumberFormat="0" applyFont="0" applyFill="0" applyAlignment="0"/>
    <xf numFmtId="0" fontId="9" fillId="4" borderId="63" applyNumberFormat="0" applyFont="0" applyFill="0" applyAlignment="0"/>
    <xf numFmtId="0" fontId="11" fillId="5" borderId="0" applyNumberFormat="0" applyProtection="0">
      <alignment horizontal="left" wrapText="1" indent="4"/>
    </xf>
    <xf numFmtId="0" fontId="12" fillId="5" borderId="0" applyNumberFormat="0" applyProtection="0">
      <alignment horizontal="left" wrapText="1" indent="4"/>
    </xf>
    <xf numFmtId="0" fontId="10" fillId="6" borderId="0" applyNumberFormat="0" applyBorder="0" applyAlignment="0" applyProtection="0"/>
    <xf numFmtId="16" fontId="13" fillId="0" borderId="0" applyFont="0" applyFill="0" applyBorder="0" applyAlignment="0">
      <alignment horizontal="left"/>
    </xf>
    <xf numFmtId="0" fontId="14" fillId="7" borderId="0" applyNumberFormat="0" applyBorder="0" applyProtection="0">
      <alignment horizontal="center" vertical="center"/>
    </xf>
    <xf numFmtId="169" fontId="6" fillId="0" borderId="0" applyFont="0" applyFill="0" applyBorder="0" applyAlignment="0" applyProtection="0"/>
    <xf numFmtId="168" fontId="6" fillId="0" borderId="0" applyFont="0" applyFill="0" applyBorder="0" applyAlignment="0" applyProtection="0"/>
    <xf numFmtId="41" fontId="6" fillId="0" borderId="0" applyFont="0" applyFill="0" applyBorder="0" applyAlignment="0" applyProtection="0"/>
    <xf numFmtId="169" fontId="3"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71" fontId="2" fillId="0" borderId="0" applyFont="0" applyFill="0" applyBorder="0" applyAlignment="0" applyProtection="0"/>
    <xf numFmtId="170" fontId="6" fillId="0" borderId="0" applyFont="0" applyFill="0" applyBorder="0" applyAlignment="0" applyProtection="0"/>
    <xf numFmtId="167" fontId="1" fillId="0" borderId="0" applyFont="0" applyFill="0" applyBorder="0" applyAlignment="0" applyProtection="0"/>
    <xf numFmtId="164" fontId="9" fillId="0" borderId="0" applyFont="0" applyFill="0" applyBorder="0" applyAlignment="0" applyProtection="0"/>
    <xf numFmtId="0" fontId="15" fillId="8" borderId="0" applyNumberFormat="0" applyBorder="0" applyAlignment="0" applyProtection="0"/>
    <xf numFmtId="0" fontId="2" fillId="0" borderId="0"/>
    <xf numFmtId="0" fontId="2" fillId="0" borderId="0"/>
    <xf numFmtId="0" fontId="9" fillId="0" borderId="0"/>
    <xf numFmtId="0" fontId="4" fillId="0" borderId="0"/>
    <xf numFmtId="0" fontId="3" fillId="0" borderId="0"/>
    <xf numFmtId="0" fontId="2" fillId="0" borderId="0"/>
    <xf numFmtId="9" fontId="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2" fillId="0" borderId="0" applyFill="0" applyBorder="0">
      <alignment wrapText="1"/>
    </xf>
    <xf numFmtId="0" fontId="7" fillId="0" borderId="0"/>
    <xf numFmtId="0" fontId="16" fillId="5" borderId="0" applyNumberFormat="0" applyBorder="0" applyProtection="0">
      <alignment horizontal="left" indent="1"/>
    </xf>
    <xf numFmtId="0" fontId="39" fillId="0" borderId="0" applyNumberForma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cellStyleXfs>
  <cellXfs count="814">
    <xf numFmtId="0" fontId="0" fillId="0" borderId="0" xfId="0"/>
    <xf numFmtId="0" fontId="0" fillId="0" borderId="0" xfId="0" applyAlignment="1">
      <alignment vertical="center"/>
    </xf>
    <xf numFmtId="0" fontId="17" fillId="0" borderId="0" xfId="0" applyFont="1" applyAlignment="1">
      <alignment vertical="center"/>
    </xf>
    <xf numFmtId="0" fontId="19" fillId="0" borderId="6" xfId="0" applyFont="1" applyBorder="1" applyAlignment="1">
      <alignment vertical="center"/>
    </xf>
    <xf numFmtId="0" fontId="17" fillId="0" borderId="6" xfId="0" applyFont="1" applyBorder="1" applyAlignment="1">
      <alignment horizontal="left" vertical="center"/>
    </xf>
    <xf numFmtId="0" fontId="18" fillId="0" borderId="0" xfId="0" applyFont="1" applyAlignment="1">
      <alignment horizontal="left" vertical="center"/>
    </xf>
    <xf numFmtId="0" fontId="18" fillId="10" borderId="6" xfId="0" applyFont="1" applyFill="1" applyBorder="1" applyAlignment="1">
      <alignment vertical="center"/>
    </xf>
    <xf numFmtId="0" fontId="17" fillId="0" borderId="0" xfId="0" applyFont="1" applyAlignment="1">
      <alignment horizontal="left" vertical="center"/>
    </xf>
    <xf numFmtId="0" fontId="0" fillId="0" borderId="6" xfId="0" applyBorder="1"/>
    <xf numFmtId="0" fontId="21" fillId="18" borderId="57" xfId="0" applyFont="1" applyFill="1" applyBorder="1" applyAlignment="1">
      <alignment horizontal="center" vertical="center"/>
    </xf>
    <xf numFmtId="0" fontId="21" fillId="18" borderId="68" xfId="0" applyFont="1" applyFill="1" applyBorder="1" applyAlignment="1">
      <alignment horizontal="left" vertical="center" wrapText="1"/>
    </xf>
    <xf numFmtId="0" fontId="21" fillId="0" borderId="6" xfId="0" applyFont="1" applyBorder="1" applyAlignment="1">
      <alignment horizontal="center" vertical="center"/>
    </xf>
    <xf numFmtId="0" fontId="21" fillId="0" borderId="6" xfId="0" applyFont="1" applyBorder="1" applyAlignment="1">
      <alignment horizontal="left" vertical="center" wrapText="1"/>
    </xf>
    <xf numFmtId="0" fontId="22" fillId="0" borderId="6" xfId="0" applyFont="1" applyBorder="1"/>
    <xf numFmtId="0" fontId="0" fillId="0" borderId="12" xfId="0" applyBorder="1" applyAlignment="1">
      <alignment vertical="center"/>
    </xf>
    <xf numFmtId="0" fontId="27" fillId="0" borderId="0" xfId="0" applyFont="1" applyAlignment="1">
      <alignment vertical="center"/>
    </xf>
    <xf numFmtId="0" fontId="25" fillId="0" borderId="5" xfId="22" applyFont="1" applyBorder="1" applyAlignment="1">
      <alignment horizontal="center" vertical="center" wrapText="1"/>
    </xf>
    <xf numFmtId="0" fontId="25" fillId="9" borderId="64" xfId="22" applyFont="1" applyFill="1" applyBorder="1" applyAlignment="1">
      <alignment vertical="center" wrapText="1"/>
    </xf>
    <xf numFmtId="0" fontId="25" fillId="9" borderId="66" xfId="22" applyFont="1" applyFill="1" applyBorder="1" applyAlignment="1">
      <alignment vertical="center" wrapText="1"/>
    </xf>
    <xf numFmtId="0" fontId="25" fillId="9" borderId="67" xfId="22" applyFont="1" applyFill="1" applyBorder="1" applyAlignment="1">
      <alignment vertical="center" wrapText="1"/>
    </xf>
    <xf numFmtId="0" fontId="25" fillId="9" borderId="0" xfId="22" applyFont="1" applyFill="1" applyAlignment="1">
      <alignment vertical="center" wrapText="1"/>
    </xf>
    <xf numFmtId="0" fontId="29" fillId="9" borderId="0" xfId="22" applyFont="1" applyFill="1" applyAlignment="1">
      <alignment vertical="center" wrapText="1"/>
    </xf>
    <xf numFmtId="0" fontId="24" fillId="9" borderId="0" xfId="22" applyFont="1" applyFill="1" applyAlignment="1">
      <alignment vertical="center" wrapText="1"/>
    </xf>
    <xf numFmtId="0" fontId="24" fillId="9" borderId="2" xfId="22" applyFont="1" applyFill="1" applyBorder="1" applyAlignment="1">
      <alignment vertical="center" wrapText="1"/>
    </xf>
    <xf numFmtId="0" fontId="25" fillId="9" borderId="1" xfId="22" applyFont="1" applyFill="1" applyBorder="1" applyAlignment="1">
      <alignment vertical="center" wrapText="1"/>
    </xf>
    <xf numFmtId="0" fontId="25" fillId="0" borderId="1" xfId="22" applyFont="1" applyBorder="1" applyAlignment="1">
      <alignment vertical="center" wrapText="1"/>
    </xf>
    <xf numFmtId="0" fontId="25" fillId="0" borderId="0" xfId="22" applyFont="1" applyAlignment="1">
      <alignment vertical="center" wrapText="1"/>
    </xf>
    <xf numFmtId="0" fontId="25" fillId="0" borderId="0" xfId="22" applyFont="1" applyAlignment="1">
      <alignment horizontal="center" vertical="center" wrapText="1"/>
    </xf>
    <xf numFmtId="0" fontId="31" fillId="0" borderId="0" xfId="0" applyFont="1" applyAlignment="1">
      <alignment horizontal="center" vertical="center"/>
    </xf>
    <xf numFmtId="0" fontId="32" fillId="0" borderId="0" xfId="0" applyFont="1" applyAlignment="1">
      <alignment horizontal="center" vertical="center" wrapText="1"/>
    </xf>
    <xf numFmtId="0" fontId="27" fillId="0" borderId="0" xfId="0" applyFont="1" applyAlignment="1">
      <alignment horizontal="center" vertical="center"/>
    </xf>
    <xf numFmtId="0" fontId="29" fillId="0" borderId="0" xfId="22" applyFont="1" applyAlignment="1">
      <alignment vertical="center" wrapText="1"/>
    </xf>
    <xf numFmtId="0" fontId="24" fillId="0" borderId="0" xfId="22" applyFont="1" applyAlignment="1">
      <alignment vertical="center" wrapText="1"/>
    </xf>
    <xf numFmtId="0" fontId="24" fillId="0" borderId="2" xfId="22" applyFont="1" applyBorder="1" applyAlignment="1">
      <alignment vertical="center" wrapText="1"/>
    </xf>
    <xf numFmtId="0" fontId="25" fillId="0" borderId="2" xfId="22" applyFont="1" applyBorder="1" applyAlignment="1">
      <alignment horizontal="center" vertical="center" wrapText="1"/>
    </xf>
    <xf numFmtId="0" fontId="25" fillId="9" borderId="1" xfId="22" applyFont="1" applyFill="1" applyBorder="1" applyAlignment="1">
      <alignment horizontal="center" vertical="center" wrapText="1"/>
    </xf>
    <xf numFmtId="0" fontId="25" fillId="9" borderId="65" xfId="22" applyFont="1" applyFill="1" applyBorder="1" applyAlignment="1">
      <alignment horizontal="center" vertical="center" wrapText="1"/>
    </xf>
    <xf numFmtId="0" fontId="33" fillId="9" borderId="0" xfId="22" applyFont="1" applyFill="1" applyAlignment="1">
      <alignment horizontal="center" vertical="center" wrapText="1"/>
    </xf>
    <xf numFmtId="0" fontId="25" fillId="9" borderId="0" xfId="22" applyFont="1" applyFill="1" applyAlignment="1">
      <alignment horizontal="center" vertical="center" wrapText="1"/>
    </xf>
    <xf numFmtId="0" fontId="33" fillId="0" borderId="0" xfId="22" applyFont="1" applyAlignment="1">
      <alignment horizontal="center" vertical="center" wrapText="1"/>
    </xf>
    <xf numFmtId="0" fontId="25" fillId="2" borderId="0" xfId="22" applyFont="1" applyFill="1" applyAlignment="1">
      <alignment vertical="center" wrapText="1"/>
    </xf>
    <xf numFmtId="0" fontId="27" fillId="9" borderId="1" xfId="0" applyFont="1" applyFill="1" applyBorder="1" applyAlignment="1">
      <alignment vertical="center"/>
    </xf>
    <xf numFmtId="0" fontId="27" fillId="9" borderId="0" xfId="0" applyFont="1" applyFill="1" applyAlignment="1">
      <alignment vertical="center"/>
    </xf>
    <xf numFmtId="0" fontId="27" fillId="9" borderId="2" xfId="0" applyFont="1" applyFill="1" applyBorder="1" applyAlignment="1">
      <alignment vertical="center"/>
    </xf>
    <xf numFmtId="174" fontId="27" fillId="0" borderId="0" xfId="0" applyNumberFormat="1" applyFont="1" applyAlignment="1">
      <alignment vertical="center"/>
    </xf>
    <xf numFmtId="0" fontId="25" fillId="13" borderId="18" xfId="22" applyFont="1" applyFill="1" applyBorder="1" applyAlignment="1">
      <alignment horizontal="center" vertical="center" wrapText="1"/>
    </xf>
    <xf numFmtId="0" fontId="25" fillId="13" borderId="24" xfId="22" applyFont="1" applyFill="1" applyBorder="1" applyAlignment="1">
      <alignment horizontal="center" vertical="center" wrapText="1"/>
    </xf>
    <xf numFmtId="0" fontId="25" fillId="13" borderId="25" xfId="22" applyFont="1" applyFill="1" applyBorder="1" applyAlignment="1">
      <alignment horizontal="center" vertical="center" wrapText="1"/>
    </xf>
    <xf numFmtId="0" fontId="25" fillId="13" borderId="26" xfId="22" applyFont="1" applyFill="1" applyBorder="1" applyAlignment="1">
      <alignment horizontal="center" vertical="center" wrapText="1"/>
    </xf>
    <xf numFmtId="0" fontId="25" fillId="12" borderId="0" xfId="22" applyFont="1" applyFill="1" applyAlignment="1">
      <alignment vertical="center" wrapText="1"/>
    </xf>
    <xf numFmtId="174" fontId="27" fillId="0" borderId="0" xfId="14" applyNumberFormat="1" applyFont="1" applyBorder="1" applyAlignment="1">
      <alignment vertical="center"/>
    </xf>
    <xf numFmtId="0" fontId="25" fillId="13" borderId="20" xfId="22" applyFont="1" applyFill="1" applyBorder="1" applyAlignment="1">
      <alignment vertical="center" wrapText="1"/>
    </xf>
    <xf numFmtId="172" fontId="27" fillId="0" borderId="14" xfId="10" applyNumberFormat="1" applyFont="1" applyBorder="1" applyAlignment="1">
      <alignment vertical="center"/>
    </xf>
    <xf numFmtId="172" fontId="27" fillId="0" borderId="4" xfId="10" applyNumberFormat="1" applyFont="1" applyBorder="1" applyAlignment="1">
      <alignment vertical="center"/>
    </xf>
    <xf numFmtId="172" fontId="27" fillId="0" borderId="15" xfId="10" applyNumberFormat="1" applyFont="1" applyBorder="1" applyAlignment="1">
      <alignment vertical="center"/>
    </xf>
    <xf numFmtId="172" fontId="27" fillId="0" borderId="20" xfId="10" applyNumberFormat="1" applyFont="1" applyBorder="1" applyAlignment="1">
      <alignment vertical="center"/>
    </xf>
    <xf numFmtId="172" fontId="27" fillId="0" borderId="21" xfId="10" applyNumberFormat="1" applyFont="1" applyBorder="1" applyAlignment="1">
      <alignment vertical="center"/>
    </xf>
    <xf numFmtId="0" fontId="25" fillId="13" borderId="13" xfId="22" applyFont="1" applyFill="1" applyBorder="1" applyAlignment="1">
      <alignment vertical="center" wrapText="1"/>
    </xf>
    <xf numFmtId="172" fontId="27" fillId="0" borderId="13" xfId="10" applyNumberFormat="1" applyFont="1" applyBorder="1" applyAlignment="1">
      <alignment vertical="center"/>
    </xf>
    <xf numFmtId="172" fontId="27" fillId="0" borderId="6" xfId="10" applyNumberFormat="1" applyFont="1" applyBorder="1" applyAlignment="1">
      <alignment vertical="center"/>
    </xf>
    <xf numFmtId="9" fontId="27" fillId="0" borderId="12" xfId="28" applyFont="1" applyBorder="1" applyAlignment="1">
      <alignment vertical="center"/>
    </xf>
    <xf numFmtId="172" fontId="27" fillId="0" borderId="12" xfId="10" applyNumberFormat="1" applyFont="1" applyBorder="1" applyAlignment="1">
      <alignment vertical="center"/>
    </xf>
    <xf numFmtId="172" fontId="27" fillId="0" borderId="16" xfId="10" applyNumberFormat="1" applyFont="1" applyBorder="1" applyAlignment="1">
      <alignment vertical="center"/>
    </xf>
    <xf numFmtId="0" fontId="25" fillId="13" borderId="23" xfId="22" applyFont="1" applyFill="1" applyBorder="1" applyAlignment="1">
      <alignment vertical="center" wrapText="1"/>
    </xf>
    <xf numFmtId="172" fontId="27" fillId="0" borderId="23" xfId="10" applyNumberFormat="1" applyFont="1" applyBorder="1" applyAlignment="1">
      <alignment vertical="center"/>
    </xf>
    <xf numFmtId="172" fontId="27" fillId="0" borderId="5" xfId="10" applyNumberFormat="1" applyFont="1" applyBorder="1" applyAlignment="1">
      <alignment vertical="center"/>
    </xf>
    <xf numFmtId="172" fontId="27" fillId="0" borderId="27" xfId="10" applyNumberFormat="1" applyFont="1" applyBorder="1" applyAlignment="1">
      <alignment vertical="center"/>
    </xf>
    <xf numFmtId="0" fontId="27" fillId="0" borderId="0" xfId="0" applyFont="1"/>
    <xf numFmtId="0" fontId="25" fillId="13" borderId="6" xfId="22" applyFont="1" applyFill="1" applyBorder="1" applyAlignment="1">
      <alignment horizontal="center" vertical="center" wrapText="1"/>
    </xf>
    <xf numFmtId="168" fontId="25" fillId="0" borderId="5" xfId="11" applyFont="1" applyFill="1" applyBorder="1" applyAlignment="1" applyProtection="1">
      <alignment horizontal="center" vertical="center" wrapText="1"/>
    </xf>
    <xf numFmtId="0" fontId="24" fillId="0" borderId="1" xfId="22" applyFont="1" applyBorder="1" applyAlignment="1">
      <alignment horizontal="left" vertical="center" wrapText="1"/>
    </xf>
    <xf numFmtId="3" fontId="25" fillId="0" borderId="0" xfId="22" applyNumberFormat="1" applyFont="1" applyAlignment="1">
      <alignment horizontal="center" vertical="center" wrapText="1"/>
    </xf>
    <xf numFmtId="168" fontId="25" fillId="0" borderId="0" xfId="11" applyFont="1" applyFill="1" applyBorder="1" applyAlignment="1" applyProtection="1">
      <alignment horizontal="center" vertical="center" wrapText="1"/>
    </xf>
    <xf numFmtId="165" fontId="27" fillId="0" borderId="0" xfId="15" applyFont="1" applyAlignment="1">
      <alignment vertical="center"/>
    </xf>
    <xf numFmtId="0" fontId="25" fillId="0" borderId="3" xfId="22" applyFont="1" applyBorder="1" applyAlignment="1">
      <alignment horizontal="center" vertical="center" wrapText="1"/>
    </xf>
    <xf numFmtId="0" fontId="25" fillId="0" borderId="4" xfId="22" applyFont="1" applyBorder="1" applyAlignment="1">
      <alignment horizontal="left" vertical="center" wrapText="1"/>
    </xf>
    <xf numFmtId="0" fontId="25" fillId="10" borderId="5" xfId="22" applyFont="1" applyFill="1" applyBorder="1" applyAlignment="1">
      <alignment horizontal="left" vertical="center" wrapText="1"/>
    </xf>
    <xf numFmtId="173" fontId="25" fillId="10" borderId="5" xfId="28" applyNumberFormat="1" applyFont="1" applyFill="1" applyBorder="1" applyAlignment="1" applyProtection="1">
      <alignment vertical="center" wrapText="1"/>
    </xf>
    <xf numFmtId="165" fontId="32" fillId="0" borderId="0" xfId="15" applyFont="1" applyAlignment="1">
      <alignment vertical="center"/>
    </xf>
    <xf numFmtId="0" fontId="25" fillId="0" borderId="6" xfId="22" applyFont="1" applyBorder="1" applyAlignment="1">
      <alignment horizontal="left" vertical="center" wrapText="1"/>
    </xf>
    <xf numFmtId="9" fontId="24" fillId="0" borderId="6" xfId="29" applyFont="1" applyFill="1" applyBorder="1" applyAlignment="1" applyProtection="1">
      <alignment horizontal="center" vertical="center" wrapText="1"/>
      <protection locked="0"/>
    </xf>
    <xf numFmtId="9" fontId="25" fillId="0" borderId="6" xfId="22" applyNumberFormat="1" applyFont="1" applyBorder="1" applyAlignment="1">
      <alignment horizontal="center" vertical="center" wrapText="1"/>
    </xf>
    <xf numFmtId="0" fontId="32" fillId="0" borderId="0" xfId="0" applyFont="1" applyAlignment="1">
      <alignment vertical="center"/>
    </xf>
    <xf numFmtId="0" fontId="25" fillId="10" borderId="6" xfId="22" applyFont="1" applyFill="1" applyBorder="1" applyAlignment="1">
      <alignment horizontal="left" vertical="center" wrapText="1"/>
    </xf>
    <xf numFmtId="9" fontId="24" fillId="10" borderId="6" xfId="28" applyFont="1" applyFill="1" applyBorder="1" applyAlignment="1" applyProtection="1">
      <alignment horizontal="center" vertical="center" wrapText="1"/>
      <protection locked="0"/>
    </xf>
    <xf numFmtId="9" fontId="24" fillId="10" borderId="5" xfId="28" applyFont="1" applyFill="1" applyBorder="1" applyAlignment="1" applyProtection="1">
      <alignment horizontal="center" vertical="center" wrapText="1"/>
      <protection locked="0"/>
    </xf>
    <xf numFmtId="9" fontId="25" fillId="0" borderId="5" xfId="22" applyNumberFormat="1" applyFont="1" applyBorder="1" applyAlignment="1">
      <alignment horizontal="center" vertical="center" wrapText="1"/>
    </xf>
    <xf numFmtId="0" fontId="27" fillId="0" borderId="0" xfId="0" applyFont="1" applyAlignment="1">
      <alignment horizontal="left" vertical="center"/>
    </xf>
    <xf numFmtId="0" fontId="32" fillId="14" borderId="6" xfId="0" applyFont="1" applyFill="1" applyBorder="1" applyAlignment="1">
      <alignment horizontal="left" vertical="center"/>
    </xf>
    <xf numFmtId="0" fontId="32" fillId="14" borderId="6" xfId="0" applyFont="1" applyFill="1" applyBorder="1" applyAlignment="1">
      <alignment horizontal="center" vertical="center"/>
    </xf>
    <xf numFmtId="0" fontId="32" fillId="0" borderId="6" xfId="0" applyFont="1" applyBorder="1" applyAlignment="1">
      <alignment horizontal="left" vertical="center"/>
    </xf>
    <xf numFmtId="0" fontId="27" fillId="0" borderId="3" xfId="0" applyFont="1" applyBorder="1" applyAlignment="1">
      <alignment horizontal="left" vertical="center"/>
    </xf>
    <xf numFmtId="0" fontId="36" fillId="0" borderId="3" xfId="0" applyFont="1" applyBorder="1" applyAlignment="1">
      <alignment horizontal="left" vertical="center" wrapText="1"/>
    </xf>
    <xf numFmtId="0" fontId="27" fillId="0" borderId="6" xfId="0" applyFont="1" applyBorder="1" applyAlignment="1">
      <alignment vertical="center" wrapText="1"/>
    </xf>
    <xf numFmtId="0" fontId="27" fillId="0" borderId="4" xfId="0" applyFont="1" applyBorder="1" applyAlignment="1">
      <alignment vertical="center" wrapText="1"/>
    </xf>
    <xf numFmtId="0" fontId="32" fillId="16" borderId="6" xfId="0" applyFont="1" applyFill="1" applyBorder="1" applyAlignment="1">
      <alignment horizontal="left" vertical="center"/>
    </xf>
    <xf numFmtId="0" fontId="27" fillId="16" borderId="4" xfId="0" applyFont="1" applyFill="1" applyBorder="1" applyAlignment="1">
      <alignment vertical="center" wrapText="1"/>
    </xf>
    <xf numFmtId="0" fontId="27" fillId="0" borderId="4" xfId="0" applyFont="1" applyBorder="1" applyAlignment="1">
      <alignment horizontal="left" vertical="center" wrapText="1"/>
    </xf>
    <xf numFmtId="0" fontId="27" fillId="16" borderId="4" xfId="0" applyFont="1" applyFill="1" applyBorder="1" applyAlignment="1">
      <alignment horizontal="left" vertical="center" wrapText="1"/>
    </xf>
    <xf numFmtId="0" fontId="32" fillId="0" borderId="6" xfId="0" applyFont="1" applyBorder="1" applyAlignment="1">
      <alignment horizontal="left" vertical="center" wrapText="1"/>
    </xf>
    <xf numFmtId="0" fontId="32" fillId="16" borderId="6" xfId="0" applyFont="1" applyFill="1" applyBorder="1" applyAlignment="1">
      <alignment horizontal="left" vertical="center" wrapText="1"/>
    </xf>
    <xf numFmtId="0" fontId="32" fillId="0" borderId="6" xfId="0" applyFont="1" applyBorder="1" applyAlignment="1">
      <alignment vertical="center" wrapText="1"/>
    </xf>
    <xf numFmtId="0" fontId="27" fillId="0" borderId="6" xfId="0" applyFont="1" applyBorder="1" applyAlignment="1">
      <alignment horizontal="left" vertical="center" wrapText="1"/>
    </xf>
    <xf numFmtId="0" fontId="24" fillId="9" borderId="6" xfId="0" applyFont="1" applyFill="1" applyBorder="1" applyAlignment="1">
      <alignment horizontal="left" vertical="center" wrapText="1"/>
    </xf>
    <xf numFmtId="0" fontId="25" fillId="10" borderId="3" xfId="0" applyFont="1" applyFill="1" applyBorder="1" applyAlignment="1">
      <alignment horizontal="center" vertical="center" wrapText="1"/>
    </xf>
    <xf numFmtId="0" fontId="27" fillId="0" borderId="6" xfId="0" applyFont="1" applyBorder="1" applyAlignment="1">
      <alignment vertical="center"/>
    </xf>
    <xf numFmtId="0" fontId="25" fillId="13" borderId="6" xfId="0" applyFont="1" applyFill="1" applyBorder="1" applyAlignment="1">
      <alignment horizontal="left" vertical="center" wrapText="1"/>
    </xf>
    <xf numFmtId="0" fontId="25" fillId="13" borderId="6" xfId="0" applyFont="1" applyFill="1" applyBorder="1" applyAlignment="1">
      <alignment vertical="center" wrapText="1"/>
    </xf>
    <xf numFmtId="0" fontId="37" fillId="9" borderId="0" xfId="0" applyFont="1" applyFill="1" applyAlignment="1">
      <alignment vertical="center"/>
    </xf>
    <xf numFmtId="0" fontId="37" fillId="9" borderId="0" xfId="0" applyFont="1" applyFill="1" applyAlignment="1">
      <alignment horizontal="center" vertical="center"/>
    </xf>
    <xf numFmtId="0" fontId="25" fillId="10" borderId="12" xfId="0" applyFont="1" applyFill="1" applyBorder="1" applyAlignment="1">
      <alignment horizontal="center" vertical="center" wrapText="1"/>
    </xf>
    <xf numFmtId="0" fontId="38" fillId="10" borderId="17" xfId="0" applyFont="1" applyFill="1" applyBorder="1" applyAlignment="1">
      <alignment horizontal="center" vertical="center" wrapText="1"/>
    </xf>
    <xf numFmtId="0" fontId="38" fillId="10" borderId="4" xfId="0" applyFont="1" applyFill="1" applyBorder="1" applyAlignment="1">
      <alignment horizontal="center" vertical="center" wrapText="1"/>
    </xf>
    <xf numFmtId="49" fontId="25"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7" fillId="0" borderId="6" xfId="0" applyFont="1" applyBorder="1" applyAlignment="1">
      <alignment vertical="center"/>
    </xf>
    <xf numFmtId="176" fontId="37" fillId="0" borderId="6" xfId="14" applyNumberFormat="1" applyFont="1" applyBorder="1" applyAlignment="1">
      <alignment vertical="center"/>
    </xf>
    <xf numFmtId="175" fontId="36" fillId="11" borderId="6" xfId="15" applyNumberFormat="1" applyFont="1" applyFill="1" applyBorder="1" applyAlignment="1">
      <alignment horizontal="center" vertical="center"/>
    </xf>
    <xf numFmtId="0" fontId="36" fillId="11" borderId="6" xfId="0" applyFont="1" applyFill="1" applyBorder="1" applyAlignment="1">
      <alignment horizontal="left" vertical="center"/>
    </xf>
    <xf numFmtId="0" fontId="36" fillId="11" borderId="6" xfId="0" applyFont="1" applyFill="1" applyBorder="1" applyAlignment="1">
      <alignment horizontal="center" vertical="center"/>
    </xf>
    <xf numFmtId="176" fontId="36" fillId="11" borderId="6" xfId="14" applyNumberFormat="1" applyFont="1" applyFill="1" applyBorder="1" applyAlignment="1">
      <alignment horizontal="center" vertical="center"/>
    </xf>
    <xf numFmtId="0" fontId="36" fillId="12" borderId="6" xfId="0" applyFont="1" applyFill="1" applyBorder="1" applyAlignment="1">
      <alignment horizontal="center" vertical="center"/>
    </xf>
    <xf numFmtId="175" fontId="36" fillId="11" borderId="6" xfId="0" applyNumberFormat="1" applyFont="1" applyFill="1" applyBorder="1" applyAlignment="1">
      <alignment horizontal="center" vertical="center"/>
    </xf>
    <xf numFmtId="0" fontId="26" fillId="0" borderId="22" xfId="0" applyFont="1" applyBorder="1" applyAlignment="1">
      <alignment horizontal="left" vertical="center" wrapText="1"/>
    </xf>
    <xf numFmtId="0" fontId="26" fillId="0" borderId="16" xfId="0" applyFont="1" applyBorder="1" applyAlignment="1">
      <alignment horizontal="left" vertical="center" wrapText="1"/>
    </xf>
    <xf numFmtId="0" fontId="28" fillId="0" borderId="28" xfId="0" applyFont="1" applyBorder="1" applyAlignment="1">
      <alignment horizontal="left" vertical="center" wrapText="1"/>
    </xf>
    <xf numFmtId="0" fontId="25" fillId="13" borderId="23" xfId="22" applyFont="1" applyFill="1" applyBorder="1" applyAlignment="1">
      <alignment horizontal="center" vertical="center" wrapText="1"/>
    </xf>
    <xf numFmtId="0" fontId="25" fillId="13" borderId="5" xfId="22" applyFont="1" applyFill="1" applyBorder="1" applyAlignment="1">
      <alignment horizontal="center" vertical="center" wrapText="1"/>
    </xf>
    <xf numFmtId="0" fontId="27" fillId="0" borderId="13" xfId="0" applyFont="1" applyBorder="1"/>
    <xf numFmtId="0" fontId="27" fillId="0" borderId="6" xfId="0" applyFont="1" applyBorder="1"/>
    <xf numFmtId="0" fontId="27" fillId="0" borderId="23" xfId="0" applyFont="1" applyBorder="1"/>
    <xf numFmtId="0" fontId="27" fillId="0" borderId="5" xfId="0" applyFont="1" applyBorder="1"/>
    <xf numFmtId="0" fontId="24" fillId="0" borderId="0" xfId="0" applyFont="1" applyAlignment="1">
      <alignment vertical="center"/>
    </xf>
    <xf numFmtId="0" fontId="24" fillId="0" borderId="0" xfId="22" applyFont="1" applyAlignment="1">
      <alignment horizontal="center" vertical="center" wrapText="1"/>
    </xf>
    <xf numFmtId="0" fontId="24" fillId="0" borderId="2" xfId="22" applyFont="1" applyBorder="1" applyAlignment="1">
      <alignment horizontal="center" vertical="center" wrapText="1"/>
    </xf>
    <xf numFmtId="165" fontId="24" fillId="0" borderId="0" xfId="15" applyFont="1" applyAlignment="1">
      <alignment vertical="center"/>
    </xf>
    <xf numFmtId="9" fontId="24" fillId="10" borderId="5" xfId="30" applyFont="1" applyFill="1" applyBorder="1" applyAlignment="1" applyProtection="1">
      <alignment vertical="center" wrapText="1"/>
    </xf>
    <xf numFmtId="0" fontId="17" fillId="0" borderId="6" xfId="0" applyFont="1" applyBorder="1" applyAlignment="1">
      <alignment horizontal="center" vertical="center" wrapText="1"/>
    </xf>
    <xf numFmtId="0" fontId="17" fillId="0" borderId="6" xfId="0" applyFont="1" applyBorder="1" applyAlignment="1">
      <alignment horizontal="left" vertical="center" wrapText="1"/>
    </xf>
    <xf numFmtId="168" fontId="17" fillId="0" borderId="6" xfId="11" applyFont="1" applyFill="1" applyBorder="1" applyAlignment="1">
      <alignment horizontal="center" vertical="center" wrapText="1"/>
    </xf>
    <xf numFmtId="0" fontId="17" fillId="0" borderId="6" xfId="0" applyFont="1" applyBorder="1" applyAlignment="1">
      <alignment vertical="center" wrapText="1"/>
    </xf>
    <xf numFmtId="0" fontId="40" fillId="0" borderId="6" xfId="0" applyFont="1" applyBorder="1" applyAlignment="1">
      <alignment horizontal="center" vertical="center" wrapText="1"/>
    </xf>
    <xf numFmtId="0" fontId="27" fillId="0" borderId="16" xfId="0" applyFont="1" applyBorder="1" applyAlignment="1">
      <alignment vertical="center"/>
    </xf>
    <xf numFmtId="172" fontId="27" fillId="0" borderId="28" xfId="10" applyNumberFormat="1" applyFont="1" applyBorder="1" applyAlignment="1">
      <alignment vertical="center"/>
    </xf>
    <xf numFmtId="172" fontId="25" fillId="0" borderId="3" xfId="10" applyNumberFormat="1" applyFont="1" applyFill="1" applyBorder="1" applyAlignment="1" applyProtection="1">
      <alignment horizontal="right" vertical="center" wrapText="1"/>
    </xf>
    <xf numFmtId="173" fontId="24" fillId="0" borderId="6" xfId="29" applyNumberFormat="1" applyFont="1" applyFill="1" applyBorder="1" applyAlignment="1" applyProtection="1">
      <alignment horizontal="center" vertical="center" wrapText="1"/>
      <protection locked="0"/>
    </xf>
    <xf numFmtId="0" fontId="18" fillId="10" borderId="7" xfId="0" applyFont="1" applyFill="1" applyBorder="1" applyAlignment="1">
      <alignment horizontal="center" vertical="center"/>
    </xf>
    <xf numFmtId="0" fontId="18" fillId="10" borderId="3" xfId="0" applyFont="1" applyFill="1" applyBorder="1" applyAlignment="1">
      <alignment horizontal="center" vertical="center" wrapText="1"/>
    </xf>
    <xf numFmtId="0" fontId="18" fillId="0" borderId="6" xfId="0" applyFont="1" applyBorder="1" applyAlignment="1">
      <alignment horizontal="center" vertical="center" wrapText="1"/>
    </xf>
    <xf numFmtId="0" fontId="17" fillId="0" borderId="6" xfId="0" applyFont="1" applyBorder="1" applyAlignment="1">
      <alignment horizontal="center" vertical="center"/>
    </xf>
    <xf numFmtId="0" fontId="17" fillId="0" borderId="29" xfId="0" applyFont="1" applyBorder="1" applyAlignment="1">
      <alignment horizontal="center" vertical="center"/>
    </xf>
    <xf numFmtId="0" fontId="18" fillId="10" borderId="29" xfId="0" applyFont="1" applyFill="1" applyBorder="1" applyAlignment="1">
      <alignment vertical="center"/>
    </xf>
    <xf numFmtId="0" fontId="42" fillId="10" borderId="7" xfId="0" applyFont="1" applyFill="1" applyBorder="1" applyAlignment="1">
      <alignment vertical="center"/>
    </xf>
    <xf numFmtId="0" fontId="18" fillId="10" borderId="7" xfId="0" applyFont="1" applyFill="1" applyBorder="1" applyAlignment="1">
      <alignment vertical="center"/>
    </xf>
    <xf numFmtId="0" fontId="18" fillId="10" borderId="8" xfId="0" applyFont="1" applyFill="1" applyBorder="1" applyAlignment="1">
      <alignment vertical="center"/>
    </xf>
    <xf numFmtId="0" fontId="18" fillId="10" borderId="0" xfId="0" applyFont="1" applyFill="1" applyAlignment="1">
      <alignment horizontal="center" vertical="center"/>
    </xf>
    <xf numFmtId="0" fontId="17" fillId="0" borderId="30" xfId="0" applyFont="1" applyBorder="1" applyAlignment="1">
      <alignment horizontal="center" vertical="center"/>
    </xf>
    <xf numFmtId="0" fontId="18" fillId="10" borderId="30" xfId="0" applyFont="1" applyFill="1" applyBorder="1" applyAlignment="1">
      <alignment vertical="center"/>
    </xf>
    <xf numFmtId="0" fontId="42" fillId="10" borderId="0" xfId="0" applyFont="1" applyFill="1" applyAlignment="1">
      <alignment vertical="center"/>
    </xf>
    <xf numFmtId="0" fontId="18" fillId="10" borderId="0" xfId="0" applyFont="1" applyFill="1" applyAlignment="1">
      <alignment vertical="center"/>
    </xf>
    <xf numFmtId="0" fontId="18" fillId="10" borderId="9" xfId="0" applyFont="1" applyFill="1" applyBorder="1" applyAlignment="1">
      <alignment vertical="center"/>
    </xf>
    <xf numFmtId="0" fontId="17" fillId="0" borderId="15" xfId="0" applyFont="1" applyBorder="1" applyAlignment="1">
      <alignment horizontal="center" vertical="center"/>
    </xf>
    <xf numFmtId="0" fontId="18" fillId="10" borderId="15" xfId="0" applyFont="1" applyFill="1" applyBorder="1" applyAlignment="1">
      <alignment vertical="center"/>
    </xf>
    <xf numFmtId="0" fontId="42" fillId="10" borderId="10" xfId="0" applyFont="1" applyFill="1" applyBorder="1" applyAlignment="1">
      <alignment vertical="center"/>
    </xf>
    <xf numFmtId="0" fontId="18" fillId="10" borderId="10" xfId="0" applyFont="1" applyFill="1" applyBorder="1" applyAlignment="1">
      <alignment horizontal="center" vertical="center"/>
    </xf>
    <xf numFmtId="0" fontId="18" fillId="10" borderId="10" xfId="0" applyFont="1" applyFill="1" applyBorder="1" applyAlignment="1">
      <alignment vertical="center"/>
    </xf>
    <xf numFmtId="0" fontId="18" fillId="10" borderId="11" xfId="0" applyFont="1" applyFill="1" applyBorder="1" applyAlignment="1">
      <alignment vertical="center"/>
    </xf>
    <xf numFmtId="0" fontId="41" fillId="10" borderId="3" xfId="0" applyFont="1" applyFill="1" applyBorder="1" applyAlignment="1">
      <alignment horizontal="center" vertical="center" wrapText="1"/>
    </xf>
    <xf numFmtId="9" fontId="18" fillId="10" borderId="3" xfId="28" applyFont="1" applyFill="1" applyBorder="1" applyAlignment="1">
      <alignment horizontal="center" vertical="center" wrapText="1"/>
    </xf>
    <xf numFmtId="0" fontId="17" fillId="0" borderId="6" xfId="0" applyFont="1" applyBorder="1" applyAlignment="1">
      <alignment vertical="center"/>
    </xf>
    <xf numFmtId="0" fontId="40" fillId="0" borderId="6" xfId="0" applyFont="1" applyBorder="1" applyAlignment="1">
      <alignment horizontal="center" vertical="center"/>
    </xf>
    <xf numFmtId="9" fontId="17" fillId="0" borderId="6" xfId="28" applyFont="1" applyBorder="1" applyAlignment="1">
      <alignment vertical="center"/>
    </xf>
    <xf numFmtId="3" fontId="40" fillId="0" borderId="6" xfId="0" applyNumberFormat="1" applyFont="1" applyBorder="1" applyAlignment="1">
      <alignment horizontal="center" vertical="center"/>
    </xf>
    <xf numFmtId="3" fontId="17" fillId="0" borderId="6" xfId="0" applyNumberFormat="1" applyFont="1" applyBorder="1" applyAlignment="1">
      <alignment vertical="center"/>
    </xf>
    <xf numFmtId="0" fontId="17" fillId="0" borderId="6" xfId="0" applyFont="1" applyBorder="1" applyAlignment="1">
      <alignment horizontal="right" vertical="center"/>
    </xf>
    <xf numFmtId="2" fontId="40" fillId="0" borderId="6" xfId="22" applyNumberFormat="1" applyFont="1" applyBorder="1" applyAlignment="1">
      <alignment horizontal="left" vertical="center" wrapText="1"/>
    </xf>
    <xf numFmtId="0" fontId="40" fillId="0" borderId="6" xfId="0" applyFont="1" applyBorder="1" applyAlignment="1">
      <alignment horizontal="left" vertical="center" wrapText="1"/>
    </xf>
    <xf numFmtId="168" fontId="17" fillId="0" borderId="6" xfId="11" applyFont="1" applyBorder="1" applyAlignment="1">
      <alignment horizontal="center" vertical="center" wrapText="1"/>
    </xf>
    <xf numFmtId="168" fontId="40" fillId="0" borderId="6" xfId="11" applyFont="1" applyBorder="1" applyAlignment="1">
      <alignment horizontal="center" vertical="center" wrapText="1"/>
    </xf>
    <xf numFmtId="0" fontId="40" fillId="0" borderId="6" xfId="0" applyFont="1" applyBorder="1" applyAlignment="1">
      <alignment vertical="center" wrapText="1"/>
    </xf>
    <xf numFmtId="0" fontId="17" fillId="9" borderId="6" xfId="0" applyFont="1" applyFill="1" applyBorder="1" applyAlignment="1">
      <alignment horizontal="left" vertical="center" wrapText="1"/>
    </xf>
    <xf numFmtId="0" fontId="17" fillId="9" borderId="6" xfId="0" applyFont="1" applyFill="1" applyBorder="1" applyAlignment="1">
      <alignment vertical="center" wrapText="1"/>
    </xf>
    <xf numFmtId="0" fontId="17" fillId="9" borderId="6" xfId="0" applyFont="1" applyFill="1" applyBorder="1" applyAlignment="1">
      <alignment horizontal="center" vertical="center" wrapText="1"/>
    </xf>
    <xf numFmtId="0" fontId="40" fillId="9" borderId="6" xfId="0" applyFont="1" applyFill="1" applyBorder="1" applyAlignment="1">
      <alignment vertical="center"/>
    </xf>
    <xf numFmtId="0" fontId="17" fillId="9" borderId="6" xfId="0" applyFont="1" applyFill="1" applyBorder="1" applyAlignment="1">
      <alignment vertical="center"/>
    </xf>
    <xf numFmtId="9" fontId="17" fillId="9" borderId="6" xfId="28" applyFont="1" applyFill="1" applyBorder="1" applyAlignment="1">
      <alignment vertical="center"/>
    </xf>
    <xf numFmtId="0" fontId="17" fillId="9" borderId="6" xfId="0" applyFont="1" applyFill="1" applyBorder="1" applyAlignment="1">
      <alignment horizontal="center" vertical="center"/>
    </xf>
    <xf numFmtId="0" fontId="40" fillId="9" borderId="6" xfId="0" applyFont="1" applyFill="1" applyBorder="1" applyAlignment="1">
      <alignment horizontal="center" vertical="center" wrapText="1"/>
    </xf>
    <xf numFmtId="168" fontId="17" fillId="9" borderId="6" xfId="11" applyFont="1" applyFill="1" applyBorder="1" applyAlignment="1">
      <alignment horizontal="center" vertical="center" wrapText="1"/>
    </xf>
    <xf numFmtId="9" fontId="27" fillId="0" borderId="16" xfId="28" applyFont="1" applyBorder="1" applyAlignment="1">
      <alignment vertical="center"/>
    </xf>
    <xf numFmtId="172" fontId="27" fillId="0" borderId="6" xfId="10" applyNumberFormat="1" applyFont="1" applyFill="1" applyBorder="1" applyAlignment="1">
      <alignment vertical="center"/>
    </xf>
    <xf numFmtId="41" fontId="27" fillId="0" borderId="6" xfId="12" applyFont="1" applyBorder="1" applyAlignment="1">
      <alignment vertical="center"/>
    </xf>
    <xf numFmtId="172" fontId="25" fillId="0" borderId="3" xfId="10" applyNumberFormat="1" applyFont="1" applyBorder="1" applyAlignment="1">
      <alignment horizontal="center" vertical="center" wrapText="1"/>
    </xf>
    <xf numFmtId="172" fontId="25" fillId="10" borderId="5" xfId="10" applyNumberFormat="1" applyFont="1" applyFill="1" applyBorder="1" applyAlignment="1" applyProtection="1">
      <alignment horizontal="right" vertical="center" wrapText="1"/>
    </xf>
    <xf numFmtId="172" fontId="25" fillId="10" borderId="5" xfId="10" applyNumberFormat="1" applyFont="1" applyFill="1" applyBorder="1" applyAlignment="1" applyProtection="1">
      <alignment vertical="center" wrapText="1"/>
    </xf>
    <xf numFmtId="9" fontId="40" fillId="9" borderId="6" xfId="28" applyFont="1" applyFill="1" applyBorder="1" applyAlignment="1">
      <alignment vertical="center"/>
    </xf>
    <xf numFmtId="0" fontId="40" fillId="0" borderId="6" xfId="0" applyFont="1" applyBorder="1" applyAlignment="1">
      <alignment vertical="center"/>
    </xf>
    <xf numFmtId="9" fontId="40" fillId="0" borderId="6" xfId="28" applyFont="1" applyBorder="1" applyAlignment="1">
      <alignment vertical="center"/>
    </xf>
    <xf numFmtId="9" fontId="17" fillId="0" borderId="6" xfId="28" applyFont="1" applyBorder="1" applyAlignment="1">
      <alignment vertical="center" wrapText="1"/>
    </xf>
    <xf numFmtId="0" fontId="37" fillId="12" borderId="6" xfId="0" applyFont="1" applyFill="1" applyBorder="1" applyAlignment="1">
      <alignment horizontal="center" vertical="center"/>
    </xf>
    <xf numFmtId="175" fontId="36" fillId="0" borderId="6" xfId="15" applyNumberFormat="1" applyFont="1" applyFill="1" applyBorder="1" applyAlignment="1">
      <alignment horizontal="center" vertical="center"/>
    </xf>
    <xf numFmtId="0" fontId="36" fillId="0" borderId="6" xfId="0" applyFont="1" applyBorder="1" applyAlignment="1">
      <alignment vertical="center"/>
    </xf>
    <xf numFmtId="0" fontId="36" fillId="0" borderId="6" xfId="0" applyFont="1" applyBorder="1" applyAlignment="1">
      <alignment vertical="center" wrapText="1"/>
    </xf>
    <xf numFmtId="177" fontId="37" fillId="0" borderId="6" xfId="14" applyNumberFormat="1" applyFont="1" applyBorder="1" applyAlignment="1">
      <alignment vertical="center"/>
    </xf>
    <xf numFmtId="9" fontId="27" fillId="0" borderId="6" xfId="35" applyFont="1" applyFill="1" applyBorder="1" applyAlignment="1">
      <alignment vertical="center"/>
    </xf>
    <xf numFmtId="14" fontId="27" fillId="0" borderId="14" xfId="0" applyNumberFormat="1" applyFont="1" applyBorder="1" applyAlignment="1">
      <alignment horizontal="center" vertical="center"/>
    </xf>
    <xf numFmtId="14" fontId="27" fillId="0" borderId="13" xfId="0" applyNumberFormat="1" applyFont="1" applyBorder="1" applyAlignment="1">
      <alignment horizontal="center" vertical="center"/>
    </xf>
    <xf numFmtId="9" fontId="40" fillId="9" borderId="6" xfId="28" applyFont="1" applyFill="1" applyBorder="1" applyAlignment="1">
      <alignment vertical="center" wrapText="1"/>
    </xf>
    <xf numFmtId="9" fontId="40" fillId="9" borderId="6" xfId="35" applyFont="1" applyFill="1" applyBorder="1" applyAlignment="1">
      <alignment vertical="center" wrapText="1"/>
    </xf>
    <xf numFmtId="0" fontId="40" fillId="9" borderId="6" xfId="28" applyNumberFormat="1" applyFont="1" applyFill="1" applyBorder="1" applyAlignment="1">
      <alignment vertical="center" wrapText="1"/>
    </xf>
    <xf numFmtId="0" fontId="40" fillId="9" borderId="16" xfId="0" applyFont="1" applyFill="1" applyBorder="1" applyAlignment="1">
      <alignment vertical="center"/>
    </xf>
    <xf numFmtId="0" fontId="40" fillId="9" borderId="6" xfId="0" applyFont="1" applyFill="1" applyBorder="1" applyAlignment="1">
      <alignment vertical="center" wrapText="1"/>
    </xf>
    <xf numFmtId="0" fontId="40" fillId="9" borderId="0" xfId="0" applyFont="1" applyFill="1" applyAlignment="1">
      <alignment horizontal="justify" vertical="center" wrapText="1"/>
    </xf>
    <xf numFmtId="0" fontId="40" fillId="9" borderId="6" xfId="35" applyNumberFormat="1" applyFont="1" applyFill="1" applyBorder="1" applyAlignment="1">
      <alignment vertical="center" wrapText="1"/>
    </xf>
    <xf numFmtId="0" fontId="40" fillId="9" borderId="0" xfId="0" applyFont="1" applyFill="1" applyAlignment="1">
      <alignment horizontal="justify" vertical="center"/>
    </xf>
    <xf numFmtId="0" fontId="40" fillId="9" borderId="6" xfId="28" applyNumberFormat="1" applyFont="1" applyFill="1" applyBorder="1" applyAlignment="1">
      <alignment vertical="center"/>
    </xf>
    <xf numFmtId="0" fontId="40" fillId="9" borderId="6" xfId="37" applyNumberFormat="1" applyFont="1" applyFill="1" applyBorder="1" applyAlignment="1">
      <alignment vertical="center" wrapText="1"/>
    </xf>
    <xf numFmtId="0" fontId="40" fillId="9" borderId="16" xfId="28" applyNumberFormat="1" applyFont="1" applyFill="1" applyBorder="1" applyAlignment="1">
      <alignment vertical="center" wrapText="1"/>
    </xf>
    <xf numFmtId="0" fontId="40" fillId="9" borderId="16" xfId="0" applyFont="1" applyFill="1" applyBorder="1" applyAlignment="1">
      <alignment vertical="center" wrapText="1"/>
    </xf>
    <xf numFmtId="0" fontId="27" fillId="0" borderId="5" xfId="0" applyFont="1" applyBorder="1" applyAlignment="1">
      <alignment vertical="center"/>
    </xf>
    <xf numFmtId="0" fontId="41" fillId="0" borderId="5" xfId="22" applyFont="1" applyBorder="1" applyAlignment="1">
      <alignment horizontal="center" vertical="center" wrapText="1"/>
    </xf>
    <xf numFmtId="0" fontId="41" fillId="9" borderId="64" xfId="22" applyFont="1" applyFill="1" applyBorder="1" applyAlignment="1">
      <alignment vertical="center" wrapText="1"/>
    </xf>
    <xf numFmtId="0" fontId="41" fillId="9" borderId="66" xfId="22" applyFont="1" applyFill="1" applyBorder="1" applyAlignment="1">
      <alignment vertical="center" wrapText="1"/>
    </xf>
    <xf numFmtId="0" fontId="41" fillId="9" borderId="67" xfId="22" applyFont="1" applyFill="1" applyBorder="1" applyAlignment="1">
      <alignment vertical="center" wrapText="1"/>
    </xf>
    <xf numFmtId="0" fontId="41" fillId="9" borderId="0" xfId="22" applyFont="1" applyFill="1" applyAlignment="1">
      <alignment vertical="center" wrapText="1"/>
    </xf>
    <xf numFmtId="0" fontId="49" fillId="9" borderId="0" xfId="22" applyFont="1" applyFill="1" applyAlignment="1">
      <alignment vertical="center" wrapText="1"/>
    </xf>
    <xf numFmtId="0" fontId="40" fillId="9" borderId="0" xfId="22" applyFont="1" applyFill="1" applyAlignment="1">
      <alignment vertical="center" wrapText="1"/>
    </xf>
    <xf numFmtId="0" fontId="40" fillId="9" borderId="2" xfId="22" applyFont="1" applyFill="1" applyBorder="1" applyAlignment="1">
      <alignment vertical="center" wrapText="1"/>
    </xf>
    <xf numFmtId="0" fontId="41" fillId="9" borderId="1" xfId="22" applyFont="1" applyFill="1" applyBorder="1" applyAlignment="1">
      <alignment vertical="center" wrapText="1"/>
    </xf>
    <xf numFmtId="0" fontId="41" fillId="0" borderId="1" xfId="22" applyFont="1" applyBorder="1" applyAlignment="1">
      <alignment vertical="center" wrapText="1"/>
    </xf>
    <xf numFmtId="0" fontId="41" fillId="0" borderId="0" xfId="22" applyFont="1" applyAlignment="1">
      <alignment vertical="center" wrapText="1"/>
    </xf>
    <xf numFmtId="0" fontId="41" fillId="0" borderId="0" xfId="22" applyFont="1" applyAlignment="1">
      <alignment horizontal="center" vertical="center" wrapText="1"/>
    </xf>
    <xf numFmtId="0" fontId="51" fillId="0" borderId="0" xfId="0" applyFont="1" applyAlignment="1">
      <alignment horizontal="center" vertical="center"/>
    </xf>
    <xf numFmtId="0" fontId="18" fillId="0" borderId="0" xfId="0" applyFont="1" applyAlignment="1">
      <alignment horizontal="center" vertical="center" wrapText="1"/>
    </xf>
    <xf numFmtId="0" fontId="17" fillId="0" borderId="0" xfId="0" applyFont="1" applyAlignment="1">
      <alignment horizontal="center" vertical="center"/>
    </xf>
    <xf numFmtId="0" fontId="49" fillId="0" borderId="0" xfId="22" applyFont="1" applyAlignment="1">
      <alignment vertical="center" wrapText="1"/>
    </xf>
    <xf numFmtId="0" fontId="40" fillId="0" borderId="0" xfId="22" applyFont="1" applyAlignment="1">
      <alignment vertical="center" wrapText="1"/>
    </xf>
    <xf numFmtId="0" fontId="40" fillId="0" borderId="2" xfId="22" applyFont="1" applyBorder="1" applyAlignment="1">
      <alignment vertical="center" wrapText="1"/>
    </xf>
    <xf numFmtId="0" fontId="41" fillId="0" borderId="2" xfId="22" applyFont="1" applyBorder="1" applyAlignment="1">
      <alignment horizontal="center" vertical="center" wrapText="1"/>
    </xf>
    <xf numFmtId="0" fontId="41" fillId="9" borderId="1" xfId="22" applyFont="1" applyFill="1" applyBorder="1" applyAlignment="1">
      <alignment horizontal="center" vertical="center" wrapText="1"/>
    </xf>
    <xf numFmtId="0" fontId="41" fillId="9" borderId="65" xfId="22" applyFont="1" applyFill="1" applyBorder="1" applyAlignment="1">
      <alignment horizontal="center" vertical="center" wrapText="1"/>
    </xf>
    <xf numFmtId="0" fontId="52" fillId="9" borderId="0" xfId="22" applyFont="1" applyFill="1" applyAlignment="1">
      <alignment horizontal="center" vertical="center" wrapText="1"/>
    </xf>
    <xf numFmtId="0" fontId="41" fillId="9" borderId="0" xfId="22" applyFont="1" applyFill="1" applyAlignment="1">
      <alignment horizontal="center" vertical="center" wrapText="1"/>
    </xf>
    <xf numFmtId="0" fontId="52" fillId="0" borderId="0" xfId="22" applyFont="1" applyAlignment="1">
      <alignment horizontal="center" vertical="center" wrapText="1"/>
    </xf>
    <xf numFmtId="0" fontId="41" fillId="2" borderId="0" xfId="22" applyFont="1" applyFill="1" applyAlignment="1">
      <alignment vertical="center" wrapText="1"/>
    </xf>
    <xf numFmtId="0" fontId="17" fillId="9" borderId="1" xfId="0" applyFont="1" applyFill="1" applyBorder="1" applyAlignment="1">
      <alignment vertical="center"/>
    </xf>
    <xf numFmtId="0" fontId="17" fillId="9" borderId="0" xfId="0" applyFont="1" applyFill="1" applyAlignment="1">
      <alignment vertical="center"/>
    </xf>
    <xf numFmtId="0" fontId="17" fillId="9" borderId="2" xfId="0" applyFont="1" applyFill="1" applyBorder="1" applyAlignment="1">
      <alignment vertical="center"/>
    </xf>
    <xf numFmtId="174" fontId="17" fillId="0" borderId="0" xfId="0" applyNumberFormat="1" applyFont="1" applyAlignment="1">
      <alignment vertical="center"/>
    </xf>
    <xf numFmtId="0" fontId="41" fillId="13" borderId="18" xfId="22" applyFont="1" applyFill="1" applyBorder="1" applyAlignment="1">
      <alignment horizontal="center" vertical="center" wrapText="1"/>
    </xf>
    <xf numFmtId="0" fontId="41" fillId="13" borderId="24" xfId="22" applyFont="1" applyFill="1" applyBorder="1" applyAlignment="1">
      <alignment horizontal="center" vertical="center" wrapText="1"/>
    </xf>
    <xf numFmtId="0" fontId="41" fillId="13" borderId="25" xfId="22" applyFont="1" applyFill="1" applyBorder="1" applyAlignment="1">
      <alignment horizontal="center" vertical="center" wrapText="1"/>
    </xf>
    <xf numFmtId="0" fontId="41" fillId="13" borderId="26" xfId="22" applyFont="1" applyFill="1" applyBorder="1" applyAlignment="1">
      <alignment horizontal="center" vertical="center" wrapText="1"/>
    </xf>
    <xf numFmtId="0" fontId="41" fillId="12" borderId="0" xfId="22" applyFont="1" applyFill="1" applyAlignment="1">
      <alignment vertical="center" wrapText="1"/>
    </xf>
    <xf numFmtId="174" fontId="17" fillId="0" borderId="0" xfId="14" applyNumberFormat="1" applyFont="1" applyBorder="1" applyAlignment="1">
      <alignment vertical="center"/>
    </xf>
    <xf numFmtId="0" fontId="41" fillId="13" borderId="20" xfId="22" applyFont="1" applyFill="1" applyBorder="1" applyAlignment="1">
      <alignment vertical="center" wrapText="1"/>
    </xf>
    <xf numFmtId="172" fontId="17" fillId="0" borderId="14" xfId="10" applyNumberFormat="1" applyFont="1" applyBorder="1" applyAlignment="1">
      <alignment vertical="center"/>
    </xf>
    <xf numFmtId="172" fontId="17" fillId="0" borderId="4" xfId="10" applyNumberFormat="1" applyFont="1" applyBorder="1" applyAlignment="1">
      <alignment vertical="center"/>
    </xf>
    <xf numFmtId="172" fontId="17" fillId="0" borderId="15" xfId="10" applyNumberFormat="1" applyFont="1" applyBorder="1" applyAlignment="1">
      <alignment vertical="center"/>
    </xf>
    <xf numFmtId="172" fontId="17" fillId="0" borderId="20" xfId="10" applyNumberFormat="1" applyFont="1" applyBorder="1" applyAlignment="1">
      <alignment vertical="center"/>
    </xf>
    <xf numFmtId="172" fontId="17" fillId="0" borderId="21" xfId="10" applyNumberFormat="1" applyFont="1" applyBorder="1" applyAlignment="1">
      <alignment vertical="center"/>
    </xf>
    <xf numFmtId="41" fontId="53" fillId="0" borderId="6" xfId="40" applyFont="1" applyBorder="1" applyAlignment="1">
      <alignment vertical="center"/>
    </xf>
    <xf numFmtId="0" fontId="17" fillId="0" borderId="16" xfId="0" applyFont="1" applyBorder="1" applyAlignment="1">
      <alignment vertical="center"/>
    </xf>
    <xf numFmtId="41" fontId="17" fillId="0" borderId="0" xfId="0" applyNumberFormat="1" applyFont="1" applyAlignment="1">
      <alignment vertical="center"/>
    </xf>
    <xf numFmtId="0" fontId="41" fillId="13" borderId="13" xfId="22" applyFont="1" applyFill="1" applyBorder="1" applyAlignment="1">
      <alignment vertical="center" wrapText="1"/>
    </xf>
    <xf numFmtId="172" fontId="17" fillId="0" borderId="13" xfId="10" applyNumberFormat="1" applyFont="1" applyBorder="1" applyAlignment="1">
      <alignment vertical="center"/>
    </xf>
    <xf numFmtId="172" fontId="17" fillId="0" borderId="6" xfId="10" applyNumberFormat="1" applyFont="1" applyBorder="1" applyAlignment="1">
      <alignment vertical="center"/>
    </xf>
    <xf numFmtId="9" fontId="17" fillId="0" borderId="12" xfId="28" applyFont="1" applyBorder="1" applyAlignment="1">
      <alignment vertical="center"/>
    </xf>
    <xf numFmtId="9" fontId="17" fillId="0" borderId="6" xfId="35" applyFont="1" applyFill="1" applyBorder="1" applyAlignment="1">
      <alignment vertical="center"/>
    </xf>
    <xf numFmtId="9" fontId="17" fillId="0" borderId="16" xfId="28" applyFont="1" applyBorder="1" applyAlignment="1">
      <alignment vertical="center"/>
    </xf>
    <xf numFmtId="172" fontId="17" fillId="0" borderId="12" xfId="10" applyNumberFormat="1" applyFont="1" applyBorder="1" applyAlignment="1">
      <alignment vertical="center"/>
    </xf>
    <xf numFmtId="172" fontId="17" fillId="0" borderId="16" xfId="10" applyNumberFormat="1" applyFont="1" applyBorder="1" applyAlignment="1">
      <alignment vertical="center"/>
    </xf>
    <xf numFmtId="0" fontId="41" fillId="13" borderId="23" xfId="22" applyFont="1" applyFill="1" applyBorder="1" applyAlignment="1">
      <alignment vertical="center" wrapText="1"/>
    </xf>
    <xf numFmtId="172" fontId="17" fillId="0" borderId="23" xfId="10" applyNumberFormat="1" applyFont="1" applyBorder="1" applyAlignment="1">
      <alignment vertical="center"/>
    </xf>
    <xf numFmtId="172" fontId="17" fillId="0" borderId="5" xfId="10" applyNumberFormat="1" applyFont="1" applyBorder="1" applyAlignment="1">
      <alignment vertical="center"/>
    </xf>
    <xf numFmtId="172" fontId="17" fillId="0" borderId="27" xfId="10" applyNumberFormat="1" applyFont="1" applyBorder="1" applyAlignment="1">
      <alignment vertical="center"/>
    </xf>
    <xf numFmtId="41" fontId="53" fillId="0" borderId="5" xfId="40" applyFont="1" applyBorder="1" applyAlignment="1">
      <alignment vertical="center"/>
    </xf>
    <xf numFmtId="9" fontId="17" fillId="0" borderId="5" xfId="28" applyFont="1" applyBorder="1" applyAlignment="1">
      <alignment vertical="center"/>
    </xf>
    <xf numFmtId="0" fontId="17" fillId="0" borderId="0" xfId="0" applyFont="1"/>
    <xf numFmtId="0" fontId="41" fillId="13" borderId="6" xfId="22" applyFont="1" applyFill="1" applyBorder="1" applyAlignment="1">
      <alignment horizontal="center" vertical="center" wrapText="1"/>
    </xf>
    <xf numFmtId="168" fontId="41" fillId="0" borderId="5" xfId="11" applyFont="1" applyFill="1" applyBorder="1" applyAlignment="1" applyProtection="1">
      <alignment horizontal="center" vertical="center" wrapText="1"/>
    </xf>
    <xf numFmtId="0" fontId="40" fillId="0" borderId="0" xfId="0" applyFont="1" applyAlignment="1">
      <alignment vertical="center"/>
    </xf>
    <xf numFmtId="0" fontId="40" fillId="0" borderId="1" xfId="22" applyFont="1" applyBorder="1" applyAlignment="1">
      <alignment horizontal="left" vertical="center" wrapText="1"/>
    </xf>
    <xf numFmtId="3" fontId="41" fillId="0" borderId="0" xfId="22" applyNumberFormat="1" applyFont="1" applyAlignment="1">
      <alignment horizontal="center" vertical="center" wrapText="1"/>
    </xf>
    <xf numFmtId="168" fontId="41" fillId="0" borderId="0" xfId="11" applyFont="1" applyFill="1" applyBorder="1" applyAlignment="1" applyProtection="1">
      <alignment horizontal="center" vertical="center" wrapText="1"/>
    </xf>
    <xf numFmtId="0" fontId="40" fillId="0" borderId="0" xfId="22" applyFont="1" applyAlignment="1">
      <alignment horizontal="center" vertical="center" wrapText="1"/>
    </xf>
    <xf numFmtId="0" fontId="40" fillId="0" borderId="2" xfId="22" applyFont="1" applyBorder="1" applyAlignment="1">
      <alignment horizontal="center" vertical="center" wrapText="1"/>
    </xf>
    <xf numFmtId="165" fontId="40" fillId="0" borderId="0" xfId="15" applyFont="1" applyAlignment="1">
      <alignment vertical="center"/>
    </xf>
    <xf numFmtId="165" fontId="17" fillId="0" borderId="0" xfId="15" applyFont="1" applyAlignment="1">
      <alignment vertical="center"/>
    </xf>
    <xf numFmtId="9" fontId="41" fillId="0" borderId="3" xfId="22" applyNumberFormat="1" applyFont="1" applyBorder="1" applyAlignment="1">
      <alignment horizontal="center" vertical="center" wrapText="1"/>
    </xf>
    <xf numFmtId="0" fontId="41" fillId="0" borderId="4" xfId="22" applyFont="1" applyBorder="1" applyAlignment="1">
      <alignment horizontal="left" vertical="center" wrapText="1"/>
    </xf>
    <xf numFmtId="0" fontId="41" fillId="0" borderId="3" xfId="22" applyFont="1" applyBorder="1" applyAlignment="1">
      <alignment horizontal="center" vertical="center" wrapText="1"/>
    </xf>
    <xf numFmtId="172" fontId="41" fillId="0" borderId="3" xfId="10" applyNumberFormat="1" applyFont="1" applyFill="1" applyBorder="1" applyAlignment="1" applyProtection="1">
      <alignment horizontal="center" vertical="center" wrapText="1"/>
    </xf>
    <xf numFmtId="9" fontId="41" fillId="0" borderId="19" xfId="22" applyNumberFormat="1" applyFont="1" applyBorder="1" applyAlignment="1">
      <alignment horizontal="center" vertical="center" wrapText="1"/>
    </xf>
    <xf numFmtId="0" fontId="41" fillId="10" borderId="5" xfId="22" applyFont="1" applyFill="1" applyBorder="1" applyAlignment="1">
      <alignment horizontal="left" vertical="center" wrapText="1"/>
    </xf>
    <xf numFmtId="9" fontId="40" fillId="10" borderId="5" xfId="30" applyFont="1" applyFill="1" applyBorder="1" applyAlignment="1" applyProtection="1">
      <alignment vertical="center" wrapText="1"/>
    </xf>
    <xf numFmtId="173" fontId="41" fillId="10" borderId="5" xfId="28" applyNumberFormat="1" applyFont="1" applyFill="1" applyBorder="1" applyAlignment="1" applyProtection="1">
      <alignment vertical="center" wrapText="1"/>
    </xf>
    <xf numFmtId="0" fontId="41" fillId="10" borderId="5" xfId="28" applyNumberFormat="1" applyFont="1" applyFill="1" applyBorder="1" applyAlignment="1" applyProtection="1">
      <alignment horizontal="center" vertical="center" wrapText="1"/>
    </xf>
    <xf numFmtId="165" fontId="18" fillId="0" borderId="0" xfId="15" applyFont="1" applyAlignment="1">
      <alignment vertical="center"/>
    </xf>
    <xf numFmtId="0" fontId="41" fillId="0" borderId="6" xfId="22" applyFont="1" applyBorder="1" applyAlignment="1">
      <alignment horizontal="left" vertical="center" wrapText="1"/>
    </xf>
    <xf numFmtId="9" fontId="40" fillId="0" borderId="6" xfId="29" applyFont="1" applyFill="1" applyBorder="1" applyAlignment="1" applyProtection="1">
      <alignment horizontal="center" vertical="center" wrapText="1"/>
      <protection locked="0"/>
    </xf>
    <xf numFmtId="173" fontId="40" fillId="0" borderId="6" xfId="29" applyNumberFormat="1" applyFont="1" applyFill="1" applyBorder="1" applyAlignment="1" applyProtection="1">
      <alignment horizontal="center" vertical="center" wrapText="1"/>
      <protection locked="0"/>
    </xf>
    <xf numFmtId="9" fontId="41" fillId="0" borderId="6" xfId="22" applyNumberFormat="1" applyFont="1" applyBorder="1" applyAlignment="1">
      <alignment horizontal="center" vertical="center" wrapText="1"/>
    </xf>
    <xf numFmtId="0" fontId="18" fillId="0" borderId="0" xfId="0" applyFont="1" applyAlignment="1">
      <alignment vertical="center"/>
    </xf>
    <xf numFmtId="0" fontId="41" fillId="10" borderId="6" xfId="22" applyFont="1" applyFill="1" applyBorder="1" applyAlignment="1">
      <alignment horizontal="left" vertical="center" wrapText="1"/>
    </xf>
    <xf numFmtId="9" fontId="40" fillId="10" borderId="6" xfId="28" applyFont="1" applyFill="1" applyBorder="1" applyAlignment="1" applyProtection="1">
      <alignment horizontal="center" vertical="center" wrapText="1"/>
      <protection locked="0"/>
    </xf>
    <xf numFmtId="9" fontId="40" fillId="10" borderId="5" xfId="28" applyFont="1" applyFill="1" applyBorder="1" applyAlignment="1" applyProtection="1">
      <alignment horizontal="center" vertical="center" wrapText="1"/>
      <protection locked="0"/>
    </xf>
    <xf numFmtId="9" fontId="41" fillId="0" borderId="5" xfId="22" applyNumberFormat="1" applyFont="1" applyBorder="1" applyAlignment="1">
      <alignment horizontal="center" vertical="center" wrapText="1"/>
    </xf>
    <xf numFmtId="41" fontId="17" fillId="0" borderId="6" xfId="41" applyFont="1" applyBorder="1" applyAlignment="1">
      <alignment vertical="center"/>
    </xf>
    <xf numFmtId="41" fontId="17" fillId="9" borderId="6" xfId="41" applyFont="1" applyFill="1" applyBorder="1" applyAlignment="1">
      <alignment vertical="center"/>
    </xf>
    <xf numFmtId="41" fontId="17" fillId="9" borderId="5" xfId="41" applyFont="1" applyFill="1" applyBorder="1" applyAlignment="1">
      <alignment vertical="center"/>
    </xf>
    <xf numFmtId="9" fontId="17" fillId="0" borderId="5" xfId="35" applyFont="1" applyFill="1" applyBorder="1" applyAlignment="1">
      <alignment vertical="center"/>
    </xf>
    <xf numFmtId="9" fontId="17" fillId="0" borderId="28" xfId="28" applyFont="1" applyBorder="1" applyAlignment="1">
      <alignment vertical="center"/>
    </xf>
    <xf numFmtId="9" fontId="41" fillId="10" borderId="5" xfId="28" applyFont="1" applyFill="1" applyBorder="1" applyAlignment="1" applyProtection="1">
      <alignment horizontal="center" vertical="center" wrapText="1"/>
    </xf>
    <xf numFmtId="41" fontId="53" fillId="0" borderId="6" xfId="12" applyFont="1" applyBorder="1" applyAlignment="1">
      <alignment vertical="center"/>
    </xf>
    <xf numFmtId="41" fontId="53" fillId="0" borderId="6" xfId="41" applyFont="1" applyBorder="1" applyAlignment="1">
      <alignment vertical="center"/>
    </xf>
    <xf numFmtId="41" fontId="17" fillId="0" borderId="5" xfId="41" applyFont="1" applyBorder="1" applyAlignment="1">
      <alignment vertical="center"/>
    </xf>
    <xf numFmtId="172" fontId="41" fillId="0" borderId="3" xfId="10" applyNumberFormat="1" applyFont="1" applyBorder="1" applyAlignment="1">
      <alignment horizontal="center" vertical="center" wrapText="1"/>
    </xf>
    <xf numFmtId="172" fontId="41" fillId="10" borderId="5" xfId="10" applyNumberFormat="1" applyFont="1" applyFill="1" applyBorder="1" applyAlignment="1" applyProtection="1">
      <alignment vertical="center" wrapText="1"/>
    </xf>
    <xf numFmtId="172" fontId="41" fillId="10" borderId="5" xfId="10" applyNumberFormat="1" applyFont="1" applyFill="1" applyBorder="1" applyAlignment="1" applyProtection="1">
      <alignment horizontal="right" vertical="center" wrapText="1"/>
    </xf>
    <xf numFmtId="0" fontId="41" fillId="10" borderId="19" xfId="22" applyFont="1" applyFill="1" applyBorder="1" applyAlignment="1">
      <alignment horizontal="left" vertical="center" wrapText="1"/>
    </xf>
    <xf numFmtId="9" fontId="40" fillId="10" borderId="19" xfId="28" applyFont="1" applyFill="1" applyBorder="1" applyAlignment="1" applyProtection="1">
      <alignment horizontal="center" vertical="center" wrapText="1"/>
      <protection locked="0"/>
    </xf>
    <xf numFmtId="41" fontId="53" fillId="0" borderId="5" xfId="12" applyFont="1" applyBorder="1" applyAlignment="1">
      <alignment vertical="center"/>
    </xf>
    <xf numFmtId="172" fontId="41" fillId="0" borderId="3" xfId="10" applyNumberFormat="1" applyFont="1" applyFill="1" applyBorder="1" applyAlignment="1" applyProtection="1">
      <alignment horizontal="right" vertical="center" wrapText="1"/>
    </xf>
    <xf numFmtId="0" fontId="54" fillId="9" borderId="6" xfId="34" applyNumberFormat="1" applyFont="1" applyFill="1" applyBorder="1" applyAlignment="1">
      <alignment vertical="center" wrapText="1"/>
    </xf>
    <xf numFmtId="0" fontId="54" fillId="9" borderId="6" xfId="34" applyFont="1" applyFill="1" applyBorder="1" applyAlignment="1">
      <alignment vertical="center" wrapText="1"/>
    </xf>
    <xf numFmtId="0" fontId="54" fillId="9" borderId="0" xfId="34" applyFont="1" applyFill="1" applyBorder="1" applyAlignment="1">
      <alignment vertical="center" wrapText="1"/>
    </xf>
    <xf numFmtId="0" fontId="40" fillId="9" borderId="0" xfId="0" applyFont="1" applyFill="1" applyAlignment="1">
      <alignment vertical="center" wrapText="1"/>
    </xf>
    <xf numFmtId="9" fontId="54" fillId="9" borderId="6" xfId="34" applyNumberFormat="1" applyFont="1" applyFill="1" applyBorder="1" applyAlignment="1">
      <alignment vertical="center" wrapText="1"/>
    </xf>
    <xf numFmtId="0" fontId="40" fillId="9" borderId="6" xfId="34" applyNumberFormat="1" applyFont="1" applyFill="1" applyBorder="1" applyAlignment="1">
      <alignment vertical="center" wrapText="1"/>
    </xf>
    <xf numFmtId="9" fontId="54" fillId="0" borderId="6" xfId="34" applyNumberFormat="1" applyFont="1" applyFill="1" applyBorder="1" applyAlignment="1">
      <alignment vertical="center" wrapText="1"/>
    </xf>
    <xf numFmtId="9" fontId="46" fillId="9" borderId="6" xfId="34" applyNumberFormat="1" applyFont="1" applyFill="1" applyBorder="1" applyAlignment="1">
      <alignment vertical="center" wrapText="1"/>
    </xf>
    <xf numFmtId="9" fontId="40" fillId="9" borderId="16" xfId="28" applyFont="1" applyFill="1" applyBorder="1" applyAlignment="1">
      <alignment vertical="center" wrapText="1"/>
    </xf>
    <xf numFmtId="0" fontId="43" fillId="0" borderId="0" xfId="0" applyFont="1" applyAlignment="1">
      <alignment vertical="center"/>
    </xf>
    <xf numFmtId="9" fontId="17" fillId="0" borderId="0" xfId="28" applyFont="1" applyAlignment="1">
      <alignment vertical="center"/>
    </xf>
    <xf numFmtId="9" fontId="17" fillId="0" borderId="6" xfId="28" applyFont="1" applyFill="1" applyBorder="1" applyAlignment="1">
      <alignment vertical="center"/>
    </xf>
    <xf numFmtId="0" fontId="40" fillId="10" borderId="5" xfId="28" applyNumberFormat="1" applyFont="1" applyFill="1" applyBorder="1" applyAlignment="1" applyProtection="1">
      <alignment horizontal="center" vertical="center" wrapText="1"/>
      <protection locked="0"/>
    </xf>
    <xf numFmtId="9" fontId="41" fillId="0" borderId="5" xfId="28" applyFont="1" applyBorder="1" applyAlignment="1">
      <alignment horizontal="center" vertical="center" wrapText="1"/>
    </xf>
    <xf numFmtId="0" fontId="40" fillId="9" borderId="0" xfId="0" applyFont="1" applyFill="1" applyAlignment="1">
      <alignment vertical="center"/>
    </xf>
    <xf numFmtId="165" fontId="40" fillId="9" borderId="0" xfId="15" applyFont="1" applyFill="1" applyAlignment="1">
      <alignment vertical="center"/>
    </xf>
    <xf numFmtId="1" fontId="41" fillId="0" borderId="3" xfId="10" applyNumberFormat="1" applyFont="1" applyFill="1" applyBorder="1" applyAlignment="1" applyProtection="1">
      <alignment horizontal="center" vertical="center" wrapText="1"/>
    </xf>
    <xf numFmtId="1" fontId="41" fillId="10" borderId="5" xfId="28" applyNumberFormat="1" applyFont="1" applyFill="1" applyBorder="1" applyAlignment="1" applyProtection="1">
      <alignment horizontal="center" vertical="center" wrapText="1"/>
    </xf>
    <xf numFmtId="0" fontId="40" fillId="0" borderId="0" xfId="0" applyFont="1"/>
    <xf numFmtId="0" fontId="40" fillId="9" borderId="6" xfId="0" applyFont="1" applyFill="1" applyBorder="1" applyAlignment="1">
      <alignment horizontal="justify" vertical="center"/>
    </xf>
    <xf numFmtId="0" fontId="40" fillId="9" borderId="6" xfId="0" applyFont="1" applyFill="1" applyBorder="1" applyAlignment="1">
      <alignment horizontal="justify" vertical="center" wrapText="1"/>
    </xf>
    <xf numFmtId="178" fontId="36" fillId="11" borderId="6" xfId="15" applyNumberFormat="1" applyFont="1" applyFill="1" applyBorder="1" applyAlignment="1">
      <alignment horizontal="center" vertical="center"/>
    </xf>
    <xf numFmtId="0" fontId="24" fillId="9" borderId="12" xfId="0" applyFont="1" applyFill="1" applyBorder="1" applyAlignment="1">
      <alignment horizontal="left" vertical="center" wrapText="1"/>
    </xf>
    <xf numFmtId="0" fontId="24" fillId="9" borderId="38" xfId="0" applyFont="1" applyFill="1" applyBorder="1" applyAlignment="1">
      <alignment horizontal="left" vertical="center" wrapText="1"/>
    </xf>
    <xf numFmtId="0" fontId="35" fillId="17" borderId="12" xfId="0" applyFont="1" applyFill="1" applyBorder="1" applyAlignment="1">
      <alignment horizontal="center" vertical="center"/>
    </xf>
    <xf numFmtId="0" fontId="35" fillId="17" borderId="38" xfId="0" applyFont="1" applyFill="1" applyBorder="1" applyAlignment="1">
      <alignment horizontal="center" vertical="center"/>
    </xf>
    <xf numFmtId="0" fontId="32" fillId="15" borderId="12" xfId="0" applyFont="1" applyFill="1" applyBorder="1" applyAlignment="1">
      <alignment horizontal="left" vertical="center" wrapText="1"/>
    </xf>
    <xf numFmtId="0" fontId="32" fillId="15" borderId="38" xfId="0" applyFont="1" applyFill="1" applyBorder="1" applyAlignment="1">
      <alignment horizontal="left" vertical="center" wrapText="1"/>
    </xf>
    <xf numFmtId="0" fontId="32" fillId="19" borderId="12" xfId="0" applyFont="1" applyFill="1" applyBorder="1" applyAlignment="1">
      <alignment horizontal="center" vertical="center"/>
    </xf>
    <xf numFmtId="0" fontId="32" fillId="19" borderId="38" xfId="0" applyFont="1" applyFill="1" applyBorder="1" applyAlignment="1">
      <alignment horizontal="center" vertical="center"/>
    </xf>
    <xf numFmtId="0" fontId="41" fillId="0" borderId="31" xfId="22" applyFont="1" applyBorder="1" applyAlignment="1">
      <alignment horizontal="center" vertical="center" wrapText="1"/>
    </xf>
    <xf numFmtId="0" fontId="41" fillId="0" borderId="32" xfId="22" applyFont="1" applyBorder="1" applyAlignment="1">
      <alignment horizontal="center" vertical="center" wrapText="1"/>
    </xf>
    <xf numFmtId="0" fontId="41" fillId="0" borderId="33" xfId="22" applyFont="1" applyBorder="1" applyAlignment="1">
      <alignment horizontal="center" vertical="center" wrapText="1"/>
    </xf>
    <xf numFmtId="0" fontId="41" fillId="13" borderId="6" xfId="22" applyFont="1" applyFill="1" applyBorder="1" applyAlignment="1">
      <alignment horizontal="center" vertical="center" wrapText="1"/>
    </xf>
    <xf numFmtId="0" fontId="41" fillId="13" borderId="16" xfId="22" applyFont="1" applyFill="1" applyBorder="1" applyAlignment="1">
      <alignment horizontal="center" vertical="center" wrapText="1"/>
    </xf>
    <xf numFmtId="0" fontId="40" fillId="0" borderId="5" xfId="22" applyFont="1" applyBorder="1" applyAlignment="1">
      <alignment horizontal="center" vertical="center" wrapText="1"/>
    </xf>
    <xf numFmtId="0" fontId="40" fillId="0" borderId="28" xfId="22" applyFont="1" applyBorder="1" applyAlignment="1">
      <alignment horizontal="center" vertical="center" wrapText="1"/>
    </xf>
    <xf numFmtId="0" fontId="41" fillId="13" borderId="46" xfId="22" applyFont="1" applyFill="1" applyBorder="1" applyAlignment="1">
      <alignment horizontal="center" vertical="center" wrapText="1"/>
    </xf>
    <xf numFmtId="0" fontId="41" fillId="13" borderId="44" xfId="22" applyFont="1" applyFill="1" applyBorder="1" applyAlignment="1">
      <alignment horizontal="center" vertical="center" wrapText="1"/>
    </xf>
    <xf numFmtId="0" fontId="41" fillId="13" borderId="47" xfId="22" applyFont="1" applyFill="1" applyBorder="1" applyAlignment="1">
      <alignment horizontal="center" vertical="center" wrapText="1"/>
    </xf>
    <xf numFmtId="0" fontId="41" fillId="13" borderId="31" xfId="22" applyFont="1" applyFill="1" applyBorder="1" applyAlignment="1">
      <alignment horizontal="center" vertical="center" wrapText="1"/>
    </xf>
    <xf numFmtId="0" fontId="41" fillId="13" borderId="32" xfId="22" applyFont="1" applyFill="1" applyBorder="1" applyAlignment="1">
      <alignment horizontal="center" vertical="center" wrapText="1"/>
    </xf>
    <xf numFmtId="0" fontId="41" fillId="13" borderId="33" xfId="22" applyFont="1" applyFill="1" applyBorder="1" applyAlignment="1">
      <alignment horizontal="center" vertical="center" wrapText="1"/>
    </xf>
    <xf numFmtId="0" fontId="41" fillId="0" borderId="24" xfId="22" applyFont="1" applyBorder="1" applyAlignment="1">
      <alignment horizontal="center" vertical="center" wrapText="1"/>
    </xf>
    <xf numFmtId="0" fontId="41" fillId="0" borderId="25" xfId="22" applyFont="1" applyBorder="1" applyAlignment="1">
      <alignment horizontal="center" vertical="center" wrapText="1"/>
    </xf>
    <xf numFmtId="0" fontId="41" fillId="0" borderId="26" xfId="22" applyFont="1" applyBorder="1" applyAlignment="1">
      <alignment horizontal="center" vertical="center" wrapText="1"/>
    </xf>
    <xf numFmtId="3" fontId="41" fillId="0" borderId="5" xfId="22" applyNumberFormat="1" applyFont="1" applyBorder="1" applyAlignment="1">
      <alignment horizontal="center" vertical="center" wrapText="1"/>
    </xf>
    <xf numFmtId="0" fontId="41" fillId="9" borderId="44" xfId="22" applyFont="1" applyFill="1" applyBorder="1" applyAlignment="1">
      <alignment horizontal="left" vertical="center" wrapText="1"/>
    </xf>
    <xf numFmtId="0" fontId="41" fillId="13" borderId="13" xfId="22" applyFont="1" applyFill="1" applyBorder="1" applyAlignment="1">
      <alignment horizontal="center" vertical="center" wrapText="1"/>
    </xf>
    <xf numFmtId="0" fontId="41" fillId="13" borderId="31" xfId="22" applyFont="1" applyFill="1" applyBorder="1" applyAlignment="1">
      <alignment horizontal="left" vertical="center" wrapText="1"/>
    </xf>
    <xf numFmtId="0" fontId="41" fillId="13" borderId="33" xfId="22" applyFont="1" applyFill="1" applyBorder="1" applyAlignment="1">
      <alignment horizontal="left" vertical="center" wrapText="1"/>
    </xf>
    <xf numFmtId="0" fontId="40" fillId="0" borderId="34" xfId="22" applyFont="1" applyBorder="1" applyAlignment="1">
      <alignment horizontal="center" vertical="center" wrapText="1"/>
    </xf>
    <xf numFmtId="0" fontId="40" fillId="0" borderId="1" xfId="22" applyFont="1" applyBorder="1" applyAlignment="1">
      <alignment horizontal="center" vertical="center" wrapText="1"/>
    </xf>
    <xf numFmtId="0" fontId="40" fillId="0" borderId="46" xfId="22" applyFont="1" applyBorder="1" applyAlignment="1">
      <alignment horizontal="center" vertical="center" wrapText="1"/>
    </xf>
    <xf numFmtId="0" fontId="41" fillId="0" borderId="24" xfId="22" applyFont="1" applyBorder="1" applyAlignment="1">
      <alignment horizontal="center" vertical="center"/>
    </xf>
    <xf numFmtId="0" fontId="41" fillId="0" borderId="25" xfId="22" applyFont="1" applyBorder="1" applyAlignment="1">
      <alignment horizontal="center" vertical="center"/>
    </xf>
    <xf numFmtId="0" fontId="41" fillId="0" borderId="26" xfId="22" applyFont="1" applyBorder="1" applyAlignment="1">
      <alignment horizontal="center" vertical="center"/>
    </xf>
    <xf numFmtId="0" fontId="41" fillId="0" borderId="20" xfId="22" applyFont="1" applyBorder="1" applyAlignment="1">
      <alignment horizontal="center" vertical="center" wrapText="1"/>
    </xf>
    <xf numFmtId="0" fontId="41" fillId="0" borderId="21" xfId="22" applyFont="1" applyBorder="1" applyAlignment="1">
      <alignment horizontal="center" vertical="center" wrapText="1"/>
    </xf>
    <xf numFmtId="0" fontId="41" fillId="0" borderId="22" xfId="22" applyFont="1" applyBorder="1" applyAlignment="1">
      <alignment horizontal="center" vertical="center" wrapText="1"/>
    </xf>
    <xf numFmtId="0" fontId="41" fillId="0" borderId="23" xfId="22" applyFont="1" applyBorder="1" applyAlignment="1">
      <alignment horizontal="center" vertical="center" wrapText="1"/>
    </xf>
    <xf numFmtId="0" fontId="41" fillId="0" borderId="5" xfId="22" applyFont="1" applyBorder="1" applyAlignment="1">
      <alignment horizontal="center" vertical="center" wrapText="1"/>
    </xf>
    <xf numFmtId="0" fontId="41" fillId="0" borderId="28" xfId="22" applyFont="1" applyBorder="1" applyAlignment="1">
      <alignment horizontal="center" vertical="center" wrapText="1"/>
    </xf>
    <xf numFmtId="0" fontId="47" fillId="0" borderId="31" xfId="0" applyFont="1" applyBorder="1" applyAlignment="1">
      <alignment horizontal="left" vertical="center" wrapText="1"/>
    </xf>
    <xf numFmtId="0" fontId="47" fillId="0" borderId="32" xfId="0" applyFont="1" applyBorder="1" applyAlignment="1">
      <alignment horizontal="left" vertical="center" wrapText="1"/>
    </xf>
    <xf numFmtId="0" fontId="47" fillId="0" borderId="33" xfId="0" applyFont="1" applyBorder="1" applyAlignment="1">
      <alignment horizontal="left" vertical="center" wrapText="1"/>
    </xf>
    <xf numFmtId="0" fontId="48" fillId="0" borderId="31" xfId="0" applyFont="1" applyBorder="1" applyAlignment="1">
      <alignment horizontal="left" vertical="center" wrapText="1"/>
    </xf>
    <xf numFmtId="0" fontId="48" fillId="0" borderId="32" xfId="0" applyFont="1" applyBorder="1" applyAlignment="1">
      <alignment horizontal="left" vertical="center" wrapText="1"/>
    </xf>
    <xf numFmtId="0" fontId="48" fillId="0" borderId="33" xfId="0" applyFont="1" applyBorder="1" applyAlignment="1">
      <alignment horizontal="left" vertical="center" wrapText="1"/>
    </xf>
    <xf numFmtId="0" fontId="41" fillId="13" borderId="34" xfId="22" applyFont="1" applyFill="1" applyBorder="1" applyAlignment="1">
      <alignment horizontal="left" vertical="center" wrapText="1"/>
    </xf>
    <xf numFmtId="0" fontId="41" fillId="13" borderId="36" xfId="22" applyFont="1" applyFill="1" applyBorder="1" applyAlignment="1">
      <alignment horizontal="left" vertical="center" wrapText="1"/>
    </xf>
    <xf numFmtId="0" fontId="41" fillId="13" borderId="1" xfId="22" applyFont="1" applyFill="1" applyBorder="1" applyAlignment="1">
      <alignment horizontal="left" vertical="center" wrapText="1"/>
    </xf>
    <xf numFmtId="0" fontId="41" fillId="13" borderId="2" xfId="22" applyFont="1" applyFill="1" applyBorder="1" applyAlignment="1">
      <alignment horizontal="left" vertical="center" wrapText="1"/>
    </xf>
    <xf numFmtId="0" fontId="41" fillId="13" borderId="46" xfId="22" applyFont="1" applyFill="1" applyBorder="1" applyAlignment="1">
      <alignment horizontal="left" vertical="center" wrapText="1"/>
    </xf>
    <xf numFmtId="0" fontId="41" fillId="13" borderId="47" xfId="22" applyFont="1" applyFill="1" applyBorder="1" applyAlignment="1">
      <alignment horizontal="left" vertical="center" wrapText="1"/>
    </xf>
    <xf numFmtId="0" fontId="41" fillId="13" borderId="35" xfId="22" applyFont="1" applyFill="1" applyBorder="1" applyAlignment="1">
      <alignment horizontal="left" vertical="center" wrapText="1"/>
    </xf>
    <xf numFmtId="0" fontId="41" fillId="13" borderId="0" xfId="22" applyFont="1" applyFill="1" applyAlignment="1">
      <alignment horizontal="left" vertical="center" wrapText="1"/>
    </xf>
    <xf numFmtId="0" fontId="41" fillId="13" borderId="44" xfId="22" applyFont="1" applyFill="1" applyBorder="1" applyAlignment="1">
      <alignment horizontal="left" vertical="center" wrapText="1"/>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41" fillId="0" borderId="34" xfId="22" applyFont="1" applyBorder="1" applyAlignment="1">
      <alignment horizontal="center" vertical="center" wrapText="1"/>
    </xf>
    <xf numFmtId="0" fontId="41" fillId="0" borderId="35" xfId="22" applyFont="1" applyBorder="1" applyAlignment="1">
      <alignment horizontal="center" vertical="center" wrapText="1"/>
    </xf>
    <xf numFmtId="0" fontId="41" fillId="0" borderId="36" xfId="22" applyFont="1" applyBorder="1" applyAlignment="1">
      <alignment horizontal="center" vertical="center" wrapText="1"/>
    </xf>
    <xf numFmtId="0" fontId="41" fillId="0" borderId="1" xfId="22" applyFont="1" applyBorder="1" applyAlignment="1">
      <alignment horizontal="center" vertical="center" wrapText="1"/>
    </xf>
    <xf numFmtId="0" fontId="41" fillId="0" borderId="0" xfId="22" applyFont="1" applyAlignment="1">
      <alignment horizontal="center" vertical="center" wrapText="1"/>
    </xf>
    <xf numFmtId="0" fontId="41" fillId="0" borderId="2" xfId="22" applyFont="1" applyBorder="1" applyAlignment="1">
      <alignment horizontal="center" vertical="center" wrapText="1"/>
    </xf>
    <xf numFmtId="0" fontId="41" fillId="0" borderId="46" xfId="22" applyFont="1" applyBorder="1" applyAlignment="1">
      <alignment horizontal="center" vertical="center" wrapText="1"/>
    </xf>
    <xf numFmtId="0" fontId="41" fillId="0" borderId="44" xfId="22" applyFont="1" applyBorder="1" applyAlignment="1">
      <alignment horizontal="center" vertical="center" wrapText="1"/>
    </xf>
    <xf numFmtId="0" fontId="41" fillId="0" borderId="47" xfId="22" applyFont="1" applyBorder="1" applyAlignment="1">
      <alignment horizontal="center" vertical="center" wrapText="1"/>
    </xf>
    <xf numFmtId="0" fontId="52" fillId="0" borderId="31" xfId="22" applyFont="1" applyBorder="1" applyAlignment="1">
      <alignment horizontal="center" vertical="center" wrapText="1"/>
    </xf>
    <xf numFmtId="0" fontId="52" fillId="0" borderId="32" xfId="22" applyFont="1" applyBorder="1" applyAlignment="1">
      <alignment horizontal="center" vertical="center" wrapText="1"/>
    </xf>
    <xf numFmtId="0" fontId="52" fillId="0" borderId="33" xfId="22"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7" fillId="0" borderId="52" xfId="0" applyFont="1" applyBorder="1" applyAlignment="1">
      <alignment horizontal="center" vertical="center"/>
    </xf>
    <xf numFmtId="0" fontId="17" fillId="0" borderId="53" xfId="0" applyFont="1" applyBorder="1" applyAlignment="1">
      <alignment horizontal="center" vertical="center"/>
    </xf>
    <xf numFmtId="14" fontId="41" fillId="0" borderId="34" xfId="0" applyNumberFormat="1" applyFont="1" applyBorder="1" applyAlignment="1">
      <alignment horizontal="center" vertical="center"/>
    </xf>
    <xf numFmtId="0" fontId="41" fillId="0" borderId="36" xfId="0" applyFont="1" applyBorder="1" applyAlignment="1">
      <alignment horizontal="center" vertical="center"/>
    </xf>
    <xf numFmtId="0" fontId="41" fillId="0" borderId="1" xfId="0" applyFont="1" applyBorder="1" applyAlignment="1">
      <alignment horizontal="center" vertical="center"/>
    </xf>
    <xf numFmtId="0" fontId="41" fillId="0" borderId="2" xfId="0" applyFont="1" applyBorder="1" applyAlignment="1">
      <alignment horizontal="center" vertical="center"/>
    </xf>
    <xf numFmtId="0" fontId="41" fillId="0" borderId="46" xfId="0" applyFont="1" applyBorder="1" applyAlignment="1">
      <alignment horizontal="center" vertical="center"/>
    </xf>
    <xf numFmtId="0" fontId="41" fillId="0" borderId="47" xfId="0" applyFont="1" applyBorder="1" applyAlignment="1">
      <alignment horizontal="center" vertical="center"/>
    </xf>
    <xf numFmtId="0" fontId="50" fillId="0" borderId="54" xfId="0" applyFont="1" applyBorder="1" applyAlignment="1">
      <alignment horizontal="center" vertical="center"/>
    </xf>
    <xf numFmtId="0" fontId="50" fillId="0" borderId="55" xfId="0" applyFont="1" applyBorder="1" applyAlignment="1">
      <alignment horizontal="center" vertical="center"/>
    </xf>
    <xf numFmtId="0" fontId="50" fillId="0" borderId="56" xfId="0" applyFont="1" applyBorder="1" applyAlignment="1">
      <alignment horizontal="center" vertical="center"/>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41" fillId="9" borderId="20" xfId="22" applyFont="1" applyFill="1" applyBorder="1" applyAlignment="1">
      <alignment horizontal="center" vertical="center" wrapText="1"/>
    </xf>
    <xf numFmtId="0" fontId="41" fillId="9" borderId="21" xfId="22" applyFont="1" applyFill="1" applyBorder="1" applyAlignment="1">
      <alignment horizontal="center" vertical="center" wrapText="1"/>
    </xf>
    <xf numFmtId="0" fontId="41" fillId="9" borderId="22" xfId="22" applyFont="1" applyFill="1" applyBorder="1" applyAlignment="1">
      <alignment horizontal="center" vertical="center" wrapText="1"/>
    </xf>
    <xf numFmtId="0" fontId="41" fillId="13" borderId="12" xfId="22" applyFont="1" applyFill="1" applyBorder="1" applyAlignment="1">
      <alignment horizontal="center" vertical="center" wrapText="1"/>
    </xf>
    <xf numFmtId="0" fontId="41" fillId="13" borderId="37" xfId="22" applyFont="1" applyFill="1" applyBorder="1" applyAlignment="1">
      <alignment horizontal="center" vertical="center" wrapText="1"/>
    </xf>
    <xf numFmtId="0" fontId="41" fillId="13" borderId="38" xfId="22" applyFont="1" applyFill="1" applyBorder="1" applyAlignment="1">
      <alignment horizontal="center" vertical="center" wrapText="1"/>
    </xf>
    <xf numFmtId="0" fontId="40" fillId="13" borderId="6" xfId="22" applyFont="1" applyFill="1" applyBorder="1" applyAlignment="1">
      <alignment horizontal="center" vertical="center" wrapText="1"/>
    </xf>
    <xf numFmtId="0" fontId="40" fillId="0" borderId="57" xfId="22" applyFont="1" applyBorder="1" applyAlignment="1">
      <alignment horizontal="center" vertical="center" wrapText="1"/>
    </xf>
    <xf numFmtId="0" fontId="40" fillId="0" borderId="18" xfId="22" applyFont="1" applyBorder="1" applyAlignment="1">
      <alignment horizontal="center" vertical="center" wrapText="1"/>
    </xf>
    <xf numFmtId="9" fontId="41" fillId="0" borderId="3" xfId="22" applyNumberFormat="1" applyFont="1" applyBorder="1" applyAlignment="1">
      <alignment horizontal="center" vertical="center" wrapText="1"/>
    </xf>
    <xf numFmtId="9" fontId="41" fillId="0" borderId="19" xfId="22" applyNumberFormat="1" applyFont="1" applyBorder="1" applyAlignment="1">
      <alignment horizontal="center" vertical="center" wrapText="1"/>
    </xf>
    <xf numFmtId="0" fontId="41" fillId="13" borderId="20" xfId="22" applyFont="1" applyFill="1" applyBorder="1" applyAlignment="1">
      <alignment horizontal="center" vertical="center" wrapText="1"/>
    </xf>
    <xf numFmtId="0" fontId="41" fillId="13" borderId="21" xfId="22" applyFont="1" applyFill="1" applyBorder="1" applyAlignment="1">
      <alignment horizontal="center" vertical="center" wrapText="1"/>
    </xf>
    <xf numFmtId="2" fontId="40" fillId="0" borderId="8" xfId="22" applyNumberFormat="1" applyFont="1" applyBorder="1" applyAlignment="1">
      <alignment horizontal="center" vertical="center" wrapText="1"/>
    </xf>
    <xf numFmtId="2" fontId="40" fillId="0" borderId="11" xfId="22" applyNumberFormat="1" applyFont="1" applyBorder="1" applyAlignment="1">
      <alignment horizontal="center" vertical="center" wrapText="1"/>
    </xf>
    <xf numFmtId="173" fontId="40" fillId="0" borderId="6" xfId="28" applyNumberFormat="1" applyFont="1" applyFill="1" applyBorder="1" applyAlignment="1">
      <alignment horizontal="center" vertical="center" wrapText="1"/>
    </xf>
    <xf numFmtId="0" fontId="41" fillId="13" borderId="39" xfId="22" applyFont="1" applyFill="1" applyBorder="1" applyAlignment="1">
      <alignment horizontal="center" vertical="center" wrapText="1"/>
    </xf>
    <xf numFmtId="0" fontId="41" fillId="13" borderId="4" xfId="22" applyFont="1" applyFill="1" applyBorder="1" applyAlignment="1">
      <alignment horizontal="center" vertical="center" wrapText="1"/>
    </xf>
    <xf numFmtId="0" fontId="41" fillId="13" borderId="40" xfId="22" applyFont="1" applyFill="1" applyBorder="1" applyAlignment="1">
      <alignment horizontal="center" vertical="center" wrapText="1"/>
    </xf>
    <xf numFmtId="0" fontId="41" fillId="13" borderId="41" xfId="22" applyFont="1" applyFill="1" applyBorder="1" applyAlignment="1">
      <alignment horizontal="center" vertical="center" wrapText="1"/>
    </xf>
    <xf numFmtId="0" fontId="41" fillId="13" borderId="42" xfId="22" applyFont="1" applyFill="1" applyBorder="1" applyAlignment="1">
      <alignment horizontal="center" vertical="center" wrapText="1"/>
    </xf>
    <xf numFmtId="9" fontId="40" fillId="9" borderId="29" xfId="30" applyFont="1" applyFill="1" applyBorder="1" applyAlignment="1" applyProtection="1">
      <alignment horizontal="center" vertical="center" wrapText="1"/>
    </xf>
    <xf numFmtId="9" fontId="40" fillId="9" borderId="7" xfId="30" applyFont="1" applyFill="1" applyBorder="1" applyAlignment="1" applyProtection="1">
      <alignment horizontal="center" vertical="center" wrapText="1"/>
    </xf>
    <xf numFmtId="9" fontId="40" fillId="9" borderId="8" xfId="30" applyFont="1" applyFill="1" applyBorder="1" applyAlignment="1" applyProtection="1">
      <alignment horizontal="center" vertical="center" wrapText="1"/>
    </xf>
    <xf numFmtId="9" fontId="40" fillId="9" borderId="43" xfId="30" applyFont="1" applyFill="1" applyBorder="1" applyAlignment="1" applyProtection="1">
      <alignment horizontal="center" vertical="center" wrapText="1"/>
    </xf>
    <xf numFmtId="9" fontId="40" fillId="9" borderId="44" xfId="30" applyFont="1" applyFill="1" applyBorder="1" applyAlignment="1" applyProtection="1">
      <alignment horizontal="center" vertical="center" wrapText="1"/>
    </xf>
    <xf numFmtId="9" fontId="40" fillId="9" borderId="45" xfId="30" applyFont="1" applyFill="1" applyBorder="1" applyAlignment="1" applyProtection="1">
      <alignment horizontal="center" vertical="center" wrapText="1"/>
    </xf>
    <xf numFmtId="9" fontId="40" fillId="9" borderId="6" xfId="30" applyFont="1" applyFill="1" applyBorder="1" applyAlignment="1" applyProtection="1">
      <alignment horizontal="center" vertical="center" wrapText="1"/>
    </xf>
    <xf numFmtId="9" fontId="40" fillId="9" borderId="5" xfId="30" applyFont="1" applyFill="1" applyBorder="1" applyAlignment="1" applyProtection="1">
      <alignment horizontal="center" vertical="center" wrapText="1"/>
    </xf>
    <xf numFmtId="9" fontId="40" fillId="9" borderId="16" xfId="30" applyFont="1" applyFill="1" applyBorder="1" applyAlignment="1" applyProtection="1">
      <alignment horizontal="center" vertical="center" wrapText="1"/>
    </xf>
    <xf numFmtId="9" fontId="40" fillId="9" borderId="28" xfId="30" applyFont="1" applyFill="1" applyBorder="1" applyAlignment="1" applyProtection="1">
      <alignment horizontal="center" vertical="center" wrapText="1"/>
    </xf>
    <xf numFmtId="0" fontId="41" fillId="13" borderId="22" xfId="22" applyFont="1" applyFill="1" applyBorder="1" applyAlignment="1">
      <alignment horizontal="center" vertical="center" wrapText="1"/>
    </xf>
    <xf numFmtId="2" fontId="40" fillId="0" borderId="45" xfId="22" applyNumberFormat="1" applyFont="1" applyBorder="1" applyAlignment="1">
      <alignment horizontal="center" vertical="center" wrapText="1"/>
    </xf>
    <xf numFmtId="173" fontId="40" fillId="0" borderId="5" xfId="28" applyNumberFormat="1" applyFont="1" applyFill="1" applyBorder="1" applyAlignment="1">
      <alignment horizontal="center" vertical="center" wrapText="1"/>
    </xf>
    <xf numFmtId="9" fontId="40" fillId="9" borderId="29" xfId="22" applyNumberFormat="1" applyFont="1" applyFill="1" applyBorder="1" applyAlignment="1">
      <alignment horizontal="center" vertical="center" wrapText="1"/>
    </xf>
    <xf numFmtId="9" fontId="40" fillId="9" borderId="7" xfId="22" applyNumberFormat="1" applyFont="1" applyFill="1" applyBorder="1" applyAlignment="1">
      <alignment horizontal="center" vertical="center" wrapText="1"/>
    </xf>
    <xf numFmtId="9" fontId="40" fillId="9" borderId="8" xfId="22" applyNumberFormat="1" applyFont="1" applyFill="1" applyBorder="1" applyAlignment="1">
      <alignment horizontal="center" vertical="center" wrapText="1"/>
    </xf>
    <xf numFmtId="9" fontId="40" fillId="9" borderId="43" xfId="22" applyNumberFormat="1" applyFont="1" applyFill="1" applyBorder="1" applyAlignment="1">
      <alignment horizontal="center" vertical="center" wrapText="1"/>
    </xf>
    <xf numFmtId="9" fontId="40" fillId="9" borderId="44" xfId="22" applyNumberFormat="1" applyFont="1" applyFill="1" applyBorder="1" applyAlignment="1">
      <alignment horizontal="center" vertical="center" wrapText="1"/>
    </xf>
    <xf numFmtId="9" fontId="40" fillId="9" borderId="45" xfId="22" applyNumberFormat="1" applyFont="1" applyFill="1" applyBorder="1" applyAlignment="1">
      <alignment horizontal="center" vertical="center" wrapText="1"/>
    </xf>
    <xf numFmtId="9" fontId="54" fillId="9" borderId="29" xfId="34" applyNumberFormat="1" applyFont="1" applyFill="1" applyBorder="1" applyAlignment="1">
      <alignment horizontal="center" vertical="center" wrapText="1"/>
    </xf>
    <xf numFmtId="9" fontId="40" fillId="9" borderId="58" xfId="22" applyNumberFormat="1" applyFont="1" applyFill="1" applyBorder="1" applyAlignment="1">
      <alignment horizontal="center" vertical="center" wrapText="1"/>
    </xf>
    <xf numFmtId="9" fontId="40" fillId="9" borderId="47" xfId="22" applyNumberFormat="1" applyFont="1" applyFill="1" applyBorder="1" applyAlignment="1">
      <alignment horizontal="center" vertical="center" wrapText="1"/>
    </xf>
    <xf numFmtId="0" fontId="41" fillId="13" borderId="51" xfId="22" applyFont="1" applyFill="1" applyBorder="1" applyAlignment="1">
      <alignment horizontal="center" vertical="center" wrapText="1"/>
    </xf>
    <xf numFmtId="9" fontId="40" fillId="9" borderId="15" xfId="22" applyNumberFormat="1" applyFont="1" applyFill="1" applyBorder="1" applyAlignment="1">
      <alignment horizontal="center" vertical="center" wrapText="1"/>
    </xf>
    <xf numFmtId="9" fontId="40" fillId="9" borderId="10" xfId="22" applyNumberFormat="1" applyFont="1" applyFill="1" applyBorder="1" applyAlignment="1">
      <alignment horizontal="center" vertical="center" wrapText="1"/>
    </xf>
    <xf numFmtId="9" fontId="40" fillId="9" borderId="59" xfId="22" applyNumberFormat="1" applyFont="1" applyFill="1" applyBorder="1" applyAlignment="1">
      <alignment horizontal="center" vertical="center" wrapText="1"/>
    </xf>
    <xf numFmtId="9" fontId="40" fillId="9" borderId="11" xfId="22" applyNumberFormat="1" applyFont="1" applyFill="1" applyBorder="1" applyAlignment="1">
      <alignment horizontal="center" vertical="center" wrapText="1"/>
    </xf>
    <xf numFmtId="9" fontId="43" fillId="9" borderId="7" xfId="22" applyNumberFormat="1" applyFont="1" applyFill="1" applyBorder="1" applyAlignment="1">
      <alignment horizontal="center" vertical="center" wrapText="1"/>
    </xf>
    <xf numFmtId="9" fontId="43" fillId="9" borderId="8" xfId="22" applyNumberFormat="1" applyFont="1" applyFill="1" applyBorder="1" applyAlignment="1">
      <alignment horizontal="center" vertical="center" wrapText="1"/>
    </xf>
    <xf numFmtId="9" fontId="43" fillId="9" borderId="15" xfId="22" applyNumberFormat="1" applyFont="1" applyFill="1" applyBorder="1" applyAlignment="1">
      <alignment horizontal="center" vertical="center" wrapText="1"/>
    </xf>
    <xf numFmtId="9" fontId="43" fillId="9" borderId="10" xfId="22" applyNumberFormat="1" applyFont="1" applyFill="1" applyBorder="1" applyAlignment="1">
      <alignment horizontal="center" vertical="center" wrapText="1"/>
    </xf>
    <xf numFmtId="9" fontId="43" fillId="9" borderId="11" xfId="22" applyNumberFormat="1" applyFont="1" applyFill="1" applyBorder="1" applyAlignment="1">
      <alignment horizontal="center" vertical="center" wrapText="1"/>
    </xf>
    <xf numFmtId="9" fontId="40" fillId="0" borderId="6" xfId="28" applyFont="1" applyBorder="1" applyAlignment="1">
      <alignment horizontal="center" vertical="center" wrapText="1"/>
    </xf>
    <xf numFmtId="9" fontId="40" fillId="0" borderId="5" xfId="28" applyFont="1" applyBorder="1" applyAlignment="1">
      <alignment horizontal="center" vertical="center" wrapText="1"/>
    </xf>
    <xf numFmtId="9" fontId="41" fillId="0" borderId="3" xfId="28" applyFont="1" applyBorder="1" applyAlignment="1">
      <alignment horizontal="center" vertical="center" wrapText="1"/>
    </xf>
    <xf numFmtId="9" fontId="41" fillId="0" borderId="19" xfId="28" applyFont="1" applyBorder="1" applyAlignment="1">
      <alignment horizontal="center" vertical="center" wrapText="1"/>
    </xf>
    <xf numFmtId="0" fontId="27" fillId="0" borderId="3" xfId="0" applyFont="1" applyBorder="1" applyAlignment="1">
      <alignment horizontal="center" vertical="center" wrapText="1"/>
    </xf>
    <xf numFmtId="0" fontId="27" fillId="0" borderId="19" xfId="0" applyFont="1" applyBorder="1" applyAlignment="1">
      <alignment horizontal="center" vertical="center" wrapText="1"/>
    </xf>
    <xf numFmtId="9" fontId="24" fillId="0" borderId="6" xfId="28" applyFont="1" applyBorder="1" applyAlignment="1">
      <alignment horizontal="center" vertical="center" wrapText="1"/>
    </xf>
    <xf numFmtId="9" fontId="24" fillId="0" borderId="5" xfId="28" applyFont="1" applyBorder="1" applyAlignment="1">
      <alignment horizontal="center" vertical="center" wrapText="1"/>
    </xf>
    <xf numFmtId="9" fontId="24" fillId="0" borderId="29" xfId="22" applyNumberFormat="1" applyFont="1" applyBorder="1" applyAlignment="1">
      <alignment horizontal="left" vertical="center" wrapText="1"/>
    </xf>
    <xf numFmtId="9" fontId="24" fillId="0" borderId="7" xfId="22" applyNumberFormat="1" applyFont="1" applyBorder="1" applyAlignment="1">
      <alignment horizontal="left" vertical="center" wrapText="1"/>
    </xf>
    <xf numFmtId="9" fontId="24" fillId="0" borderId="8" xfId="22" applyNumberFormat="1" applyFont="1" applyBorder="1" applyAlignment="1">
      <alignment horizontal="left" vertical="center" wrapText="1"/>
    </xf>
    <xf numFmtId="9" fontId="24" fillId="0" borderId="43" xfId="22" applyNumberFormat="1" applyFont="1" applyBorder="1" applyAlignment="1">
      <alignment horizontal="left" vertical="center" wrapText="1"/>
    </xf>
    <xf numFmtId="9" fontId="24" fillId="0" borderId="44" xfId="22" applyNumberFormat="1" applyFont="1" applyBorder="1" applyAlignment="1">
      <alignment horizontal="left" vertical="center" wrapText="1"/>
    </xf>
    <xf numFmtId="9" fontId="24" fillId="0" borderId="45" xfId="22" applyNumberFormat="1" applyFont="1" applyBorder="1" applyAlignment="1">
      <alignment horizontal="left" vertical="center" wrapText="1"/>
    </xf>
    <xf numFmtId="9" fontId="44" fillId="9" borderId="29" xfId="34" applyNumberFormat="1" applyFont="1" applyFill="1" applyBorder="1" applyAlignment="1">
      <alignment horizontal="center" vertical="center" wrapText="1"/>
    </xf>
    <xf numFmtId="9" fontId="34" fillId="9" borderId="7" xfId="22" applyNumberFormat="1" applyFont="1" applyFill="1" applyBorder="1" applyAlignment="1">
      <alignment horizontal="center" vertical="center" wrapText="1"/>
    </xf>
    <xf numFmtId="9" fontId="34" fillId="9" borderId="58" xfId="22" applyNumberFormat="1" applyFont="1" applyFill="1" applyBorder="1" applyAlignment="1">
      <alignment horizontal="center" vertical="center" wrapText="1"/>
    </xf>
    <xf numFmtId="9" fontId="34" fillId="9" borderId="43" xfId="22" applyNumberFormat="1" applyFont="1" applyFill="1" applyBorder="1" applyAlignment="1">
      <alignment horizontal="center" vertical="center" wrapText="1"/>
    </xf>
    <xf numFmtId="9" fontId="34" fillId="9" borderId="44" xfId="22" applyNumberFormat="1" applyFont="1" applyFill="1" applyBorder="1" applyAlignment="1">
      <alignment horizontal="center" vertical="center" wrapText="1"/>
    </xf>
    <xf numFmtId="9" fontId="34" fillId="9" borderId="47" xfId="22" applyNumberFormat="1" applyFont="1" applyFill="1" applyBorder="1" applyAlignment="1">
      <alignment horizontal="center" vertical="center" wrapText="1"/>
    </xf>
    <xf numFmtId="9" fontId="24" fillId="9" borderId="6" xfId="30" applyFont="1" applyFill="1" applyBorder="1" applyAlignment="1" applyProtection="1">
      <alignment horizontal="left" vertical="center" wrapText="1"/>
    </xf>
    <xf numFmtId="9" fontId="24" fillId="9" borderId="16" xfId="30" applyFont="1" applyFill="1" applyBorder="1" applyAlignment="1" applyProtection="1">
      <alignment horizontal="left" vertical="center" wrapText="1"/>
    </xf>
    <xf numFmtId="9" fontId="24" fillId="9" borderId="5" xfId="30" applyFont="1" applyFill="1" applyBorder="1" applyAlignment="1" applyProtection="1">
      <alignment horizontal="left" vertical="center" wrapText="1"/>
    </xf>
    <xf numFmtId="9" fontId="24" fillId="9" borderId="28" xfId="30" applyFont="1" applyFill="1" applyBorder="1" applyAlignment="1" applyProtection="1">
      <alignment horizontal="left" vertical="center" wrapText="1"/>
    </xf>
    <xf numFmtId="2" fontId="24" fillId="0" borderId="8" xfId="22" applyNumberFormat="1" applyFont="1" applyBorder="1" applyAlignment="1">
      <alignment horizontal="center" vertical="center" wrapText="1"/>
    </xf>
    <xf numFmtId="2" fontId="24" fillId="0" borderId="11" xfId="22" applyNumberFormat="1" applyFont="1" applyBorder="1" applyAlignment="1">
      <alignment horizontal="center" vertical="center" wrapText="1"/>
    </xf>
    <xf numFmtId="9" fontId="24" fillId="0" borderId="15" xfId="22" applyNumberFormat="1" applyFont="1" applyBorder="1" applyAlignment="1">
      <alignment horizontal="left" vertical="center" wrapText="1"/>
    </xf>
    <xf numFmtId="9" fontId="24" fillId="0" borderId="10" xfId="22" applyNumberFormat="1" applyFont="1" applyBorder="1" applyAlignment="1">
      <alignment horizontal="left" vertical="center" wrapText="1"/>
    </xf>
    <xf numFmtId="9" fontId="24" fillId="0" borderId="11" xfId="22" applyNumberFormat="1" applyFont="1" applyBorder="1" applyAlignment="1">
      <alignment horizontal="left" vertical="center" wrapText="1"/>
    </xf>
    <xf numFmtId="9" fontId="34" fillId="9" borderId="15" xfId="22" applyNumberFormat="1" applyFont="1" applyFill="1" applyBorder="1" applyAlignment="1">
      <alignment horizontal="center" vertical="center" wrapText="1"/>
    </xf>
    <xf numFmtId="9" fontId="34" fillId="9" borderId="10" xfId="22" applyNumberFormat="1" applyFont="1" applyFill="1" applyBorder="1" applyAlignment="1">
      <alignment horizontal="center" vertical="center" wrapText="1"/>
    </xf>
    <xf numFmtId="9" fontId="34" fillId="9" borderId="59" xfId="22" applyNumberFormat="1" applyFont="1" applyFill="1" applyBorder="1" applyAlignment="1">
      <alignment horizontal="center" vertical="center" wrapText="1"/>
    </xf>
    <xf numFmtId="0" fontId="25" fillId="0" borderId="34" xfId="22" applyFont="1" applyBorder="1" applyAlignment="1">
      <alignment horizontal="center" vertical="center" wrapText="1"/>
    </xf>
    <xf numFmtId="0" fontId="25" fillId="0" borderId="35" xfId="22" applyFont="1" applyBorder="1" applyAlignment="1">
      <alignment horizontal="center" vertical="center" wrapText="1"/>
    </xf>
    <xf numFmtId="0" fontId="25" fillId="0" borderId="36" xfId="22" applyFont="1" applyBorder="1" applyAlignment="1">
      <alignment horizontal="center" vertical="center" wrapText="1"/>
    </xf>
    <xf numFmtId="0" fontId="25" fillId="13" borderId="20" xfId="22" applyFont="1" applyFill="1" applyBorder="1" applyAlignment="1">
      <alignment horizontal="center" vertical="center" wrapText="1"/>
    </xf>
    <xf numFmtId="0" fontId="25" fillId="13" borderId="13" xfId="22" applyFont="1" applyFill="1" applyBorder="1" applyAlignment="1">
      <alignment horizontal="center" vertical="center" wrapText="1"/>
    </xf>
    <xf numFmtId="0" fontId="25" fillId="13" borderId="21" xfId="22" applyFont="1" applyFill="1" applyBorder="1" applyAlignment="1">
      <alignment horizontal="center" vertical="center" wrapText="1"/>
    </xf>
    <xf numFmtId="0" fontId="25" fillId="13" borderId="6" xfId="22" applyFont="1" applyFill="1" applyBorder="1" applyAlignment="1">
      <alignment horizontal="center" vertical="center" wrapText="1"/>
    </xf>
    <xf numFmtId="0" fontId="25" fillId="13" borderId="39" xfId="22" applyFont="1" applyFill="1" applyBorder="1" applyAlignment="1">
      <alignment horizontal="center" vertical="center" wrapText="1"/>
    </xf>
    <xf numFmtId="0" fontId="25" fillId="13" borderId="4" xfId="22" applyFont="1" applyFill="1" applyBorder="1" applyAlignment="1">
      <alignment horizontal="center" vertical="center" wrapText="1"/>
    </xf>
    <xf numFmtId="0" fontId="25" fillId="13" borderId="40" xfId="22" applyFont="1" applyFill="1" applyBorder="1" applyAlignment="1">
      <alignment horizontal="center" vertical="center" wrapText="1"/>
    </xf>
    <xf numFmtId="0" fontId="25" fillId="13" borderId="41" xfId="22" applyFont="1" applyFill="1" applyBorder="1" applyAlignment="1">
      <alignment horizontal="center" vertical="center" wrapText="1"/>
    </xf>
    <xf numFmtId="0" fontId="25" fillId="13" borderId="42" xfId="22" applyFont="1" applyFill="1" applyBorder="1" applyAlignment="1">
      <alignment horizontal="center" vertical="center" wrapText="1"/>
    </xf>
    <xf numFmtId="0" fontId="25" fillId="13" borderId="22" xfId="22" applyFont="1" applyFill="1" applyBorder="1" applyAlignment="1">
      <alignment horizontal="center" vertical="center" wrapText="1"/>
    </xf>
    <xf numFmtId="0" fontId="25" fillId="13" borderId="12" xfId="22" applyFont="1" applyFill="1" applyBorder="1" applyAlignment="1">
      <alignment horizontal="center" vertical="center" wrapText="1"/>
    </xf>
    <xf numFmtId="0" fontId="25" fillId="13" borderId="37" xfId="22" applyFont="1" applyFill="1" applyBorder="1" applyAlignment="1">
      <alignment horizontal="center" vertical="center" wrapText="1"/>
    </xf>
    <xf numFmtId="0" fontId="25" fillId="13" borderId="38" xfId="22" applyFont="1" applyFill="1" applyBorder="1" applyAlignment="1">
      <alignment horizontal="center" vertical="center" wrapText="1"/>
    </xf>
    <xf numFmtId="0" fontId="25" fillId="13" borderId="51" xfId="22" applyFont="1" applyFill="1" applyBorder="1" applyAlignment="1">
      <alignment horizontal="center" vertical="center" wrapText="1"/>
    </xf>
    <xf numFmtId="0" fontId="24" fillId="0" borderId="57" xfId="22" applyFont="1" applyBorder="1" applyAlignment="1">
      <alignment horizontal="center" vertical="center" wrapText="1"/>
    </xf>
    <xf numFmtId="0" fontId="24" fillId="0" borderId="18" xfId="22" applyFont="1" applyBorder="1" applyAlignment="1">
      <alignment horizontal="center" vertical="center" wrapText="1"/>
    </xf>
    <xf numFmtId="9" fontId="25" fillId="0" borderId="3" xfId="28" applyFont="1" applyBorder="1" applyAlignment="1">
      <alignment horizontal="center" vertical="center" wrapText="1"/>
    </xf>
    <xf numFmtId="9" fontId="25" fillId="0" borderId="19" xfId="28" applyFont="1" applyBorder="1" applyAlignment="1">
      <alignment horizontal="center" vertical="center" wrapText="1"/>
    </xf>
    <xf numFmtId="9" fontId="24" fillId="9" borderId="29" xfId="30" applyFont="1" applyFill="1" applyBorder="1" applyAlignment="1" applyProtection="1">
      <alignment horizontal="left" vertical="center" wrapText="1"/>
    </xf>
    <xf numFmtId="9" fontId="24" fillId="9" borderId="7" xfId="30" applyFont="1" applyFill="1" applyBorder="1" applyAlignment="1" applyProtection="1">
      <alignment horizontal="left" vertical="center" wrapText="1"/>
    </xf>
    <xf numFmtId="9" fontId="24" fillId="9" borderId="8" xfId="30" applyFont="1" applyFill="1" applyBorder="1" applyAlignment="1" applyProtection="1">
      <alignment horizontal="left" vertical="center" wrapText="1"/>
    </xf>
    <xf numFmtId="9" fontId="24" fillId="9" borderId="43" xfId="30" applyFont="1" applyFill="1" applyBorder="1" applyAlignment="1" applyProtection="1">
      <alignment horizontal="left" vertical="center" wrapText="1"/>
    </xf>
    <xf numFmtId="9" fontId="24" fillId="9" borderId="44" xfId="30" applyFont="1" applyFill="1" applyBorder="1" applyAlignment="1" applyProtection="1">
      <alignment horizontal="left" vertical="center" wrapText="1"/>
    </xf>
    <xf numFmtId="9" fontId="24" fillId="9" borderId="45" xfId="30" applyFont="1" applyFill="1" applyBorder="1" applyAlignment="1" applyProtection="1">
      <alignment horizontal="left" vertical="center" wrapText="1"/>
    </xf>
    <xf numFmtId="3" fontId="25" fillId="0" borderId="5" xfId="22" applyNumberFormat="1" applyFont="1" applyBorder="1" applyAlignment="1">
      <alignment horizontal="center" vertical="center" wrapText="1"/>
    </xf>
    <xf numFmtId="0" fontId="24" fillId="0" borderId="5" xfId="22" applyFont="1" applyBorder="1" applyAlignment="1">
      <alignment horizontal="center" vertical="center" wrapText="1"/>
    </xf>
    <xf numFmtId="0" fontId="24" fillId="0" borderId="28" xfId="22" applyFont="1" applyBorder="1" applyAlignment="1">
      <alignment horizontal="center" vertical="center" wrapText="1"/>
    </xf>
    <xf numFmtId="0" fontId="24" fillId="13" borderId="6" xfId="22" applyFont="1" applyFill="1" applyBorder="1" applyAlignment="1">
      <alignment horizontal="center" vertical="center" wrapText="1"/>
    </xf>
    <xf numFmtId="0" fontId="25" fillId="13" borderId="16" xfId="22" applyFont="1" applyFill="1" applyBorder="1" applyAlignment="1">
      <alignment horizontal="center" vertical="center" wrapText="1"/>
    </xf>
    <xf numFmtId="0" fontId="25" fillId="9" borderId="20" xfId="22" applyFont="1" applyFill="1" applyBorder="1" applyAlignment="1">
      <alignment horizontal="center" vertical="center" wrapText="1"/>
    </xf>
    <xf numFmtId="0" fontId="25" fillId="9" borderId="21" xfId="22" applyFont="1" applyFill="1" applyBorder="1" applyAlignment="1">
      <alignment horizontal="center" vertical="center" wrapText="1"/>
    </xf>
    <xf numFmtId="0" fontId="25" fillId="9" borderId="22" xfId="22" applyFont="1" applyFill="1" applyBorder="1" applyAlignment="1">
      <alignment horizontal="center" vertical="center" wrapText="1"/>
    </xf>
    <xf numFmtId="0" fontId="25" fillId="9" borderId="44" xfId="22" applyFont="1" applyFill="1" applyBorder="1" applyAlignment="1">
      <alignment horizontal="left" vertical="center" wrapText="1"/>
    </xf>
    <xf numFmtId="0" fontId="25" fillId="13" borderId="31" xfId="22" applyFont="1" applyFill="1" applyBorder="1" applyAlignment="1">
      <alignment horizontal="left" vertical="center" wrapText="1"/>
    </xf>
    <xf numFmtId="0" fontId="25" fillId="13" borderId="33" xfId="22" applyFont="1" applyFill="1" applyBorder="1" applyAlignment="1">
      <alignment horizontal="left" vertical="center" wrapText="1"/>
    </xf>
    <xf numFmtId="0" fontId="25" fillId="0" borderId="31" xfId="22" applyFont="1" applyBorder="1" applyAlignment="1">
      <alignment horizontal="center" vertical="center" wrapText="1"/>
    </xf>
    <xf numFmtId="0" fontId="25" fillId="0" borderId="32" xfId="22" applyFont="1" applyBorder="1" applyAlignment="1">
      <alignment horizontal="center" vertical="center" wrapText="1"/>
    </xf>
    <xf numFmtId="0" fontId="25" fillId="0" borderId="33" xfId="22" applyFont="1" applyBorder="1" applyAlignment="1">
      <alignment horizontal="center" vertical="center" wrapText="1"/>
    </xf>
    <xf numFmtId="0" fontId="25" fillId="13" borderId="31" xfId="22" applyFont="1" applyFill="1" applyBorder="1" applyAlignment="1">
      <alignment horizontal="center" vertical="center" wrapText="1"/>
    </xf>
    <xf numFmtId="0" fontId="25" fillId="13" borderId="32" xfId="22" applyFont="1" applyFill="1" applyBorder="1" applyAlignment="1">
      <alignment horizontal="center" vertical="center" wrapText="1"/>
    </xf>
    <xf numFmtId="0" fontId="25" fillId="13" borderId="33" xfId="22" applyFont="1" applyFill="1" applyBorder="1" applyAlignment="1">
      <alignment horizontal="center" vertical="center" wrapText="1"/>
    </xf>
    <xf numFmtId="0" fontId="25" fillId="13" borderId="46" xfId="22" applyFont="1" applyFill="1" applyBorder="1" applyAlignment="1">
      <alignment horizontal="center" vertical="center" wrapText="1"/>
    </xf>
    <xf numFmtId="0" fontId="25" fillId="13" borderId="44" xfId="22" applyFont="1" applyFill="1" applyBorder="1" applyAlignment="1">
      <alignment horizontal="center" vertical="center" wrapText="1"/>
    </xf>
    <xf numFmtId="0" fontId="25" fillId="13" borderId="47" xfId="22" applyFont="1" applyFill="1" applyBorder="1" applyAlignment="1">
      <alignment horizontal="center" vertical="center" wrapText="1"/>
    </xf>
    <xf numFmtId="0" fontId="33" fillId="0" borderId="31" xfId="22" applyFont="1" applyBorder="1" applyAlignment="1">
      <alignment horizontal="center" vertical="center" wrapText="1"/>
    </xf>
    <xf numFmtId="0" fontId="33" fillId="0" borderId="32" xfId="22" applyFont="1" applyBorder="1" applyAlignment="1">
      <alignment horizontal="center" vertical="center" wrapText="1"/>
    </xf>
    <xf numFmtId="0" fontId="33" fillId="0" borderId="33" xfId="22" applyFont="1" applyBorder="1" applyAlignment="1">
      <alignment horizontal="center" vertical="center" wrapText="1"/>
    </xf>
    <xf numFmtId="0" fontId="25" fillId="0" borderId="24" xfId="22" applyFont="1" applyBorder="1" applyAlignment="1">
      <alignment horizontal="center" vertical="center" wrapText="1"/>
    </xf>
    <xf numFmtId="0" fontId="25" fillId="0" borderId="25" xfId="22" applyFont="1" applyBorder="1" applyAlignment="1">
      <alignment horizontal="center" vertical="center" wrapText="1"/>
    </xf>
    <xf numFmtId="0" fontId="25" fillId="0" borderId="26" xfId="22" applyFont="1" applyBorder="1" applyAlignment="1">
      <alignment horizontal="center" vertical="center" wrapText="1"/>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32" fillId="0" borderId="50" xfId="0" applyFont="1" applyBorder="1" applyAlignment="1">
      <alignment horizontal="center" vertical="center" wrapText="1"/>
    </xf>
    <xf numFmtId="0" fontId="32" fillId="0" borderId="51" xfId="0" applyFont="1" applyBorder="1" applyAlignment="1">
      <alignment horizontal="center" vertical="center" wrapText="1"/>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32" fillId="0" borderId="52" xfId="0" applyFont="1" applyBorder="1" applyAlignment="1">
      <alignment horizontal="center" vertical="center" wrapText="1"/>
    </xf>
    <xf numFmtId="0" fontId="32" fillId="0" borderId="53" xfId="0" applyFont="1" applyBorder="1" applyAlignment="1">
      <alignment horizontal="center" vertical="center" wrapText="1"/>
    </xf>
    <xf numFmtId="0" fontId="27" fillId="0" borderId="52" xfId="0" applyFont="1" applyBorder="1" applyAlignment="1">
      <alignment horizontal="center" vertical="center"/>
    </xf>
    <xf numFmtId="0" fontId="27" fillId="0" borderId="53" xfId="0" applyFont="1" applyBorder="1" applyAlignment="1">
      <alignment horizontal="center" vertical="center"/>
    </xf>
    <xf numFmtId="0" fontId="25" fillId="13" borderId="34" xfId="22" applyFont="1" applyFill="1" applyBorder="1" applyAlignment="1">
      <alignment horizontal="left" vertical="center" wrapText="1"/>
    </xf>
    <xf numFmtId="0" fontId="25" fillId="13" borderId="36" xfId="22" applyFont="1" applyFill="1" applyBorder="1" applyAlignment="1">
      <alignment horizontal="left" vertical="center" wrapText="1"/>
    </xf>
    <xf numFmtId="0" fontId="25" fillId="13" borderId="1" xfId="22" applyFont="1" applyFill="1" applyBorder="1" applyAlignment="1">
      <alignment horizontal="left" vertical="center" wrapText="1"/>
    </xf>
    <xf numFmtId="0" fontId="25" fillId="13" borderId="2" xfId="22" applyFont="1" applyFill="1" applyBorder="1" applyAlignment="1">
      <alignment horizontal="left" vertical="center" wrapText="1"/>
    </xf>
    <xf numFmtId="0" fontId="25" fillId="13" borderId="46" xfId="22" applyFont="1" applyFill="1" applyBorder="1" applyAlignment="1">
      <alignment horizontal="left" vertical="center" wrapText="1"/>
    </xf>
    <xf numFmtId="0" fontId="25" fillId="13" borderId="47" xfId="22" applyFont="1" applyFill="1" applyBorder="1" applyAlignment="1">
      <alignment horizontal="left" vertical="center" wrapText="1"/>
    </xf>
    <xf numFmtId="0" fontId="25" fillId="0" borderId="1" xfId="22" applyFont="1" applyBorder="1" applyAlignment="1">
      <alignment horizontal="center" vertical="center" wrapText="1"/>
    </xf>
    <xf numFmtId="0" fontId="25" fillId="0" borderId="0" xfId="22" applyFont="1" applyAlignment="1">
      <alignment horizontal="center" vertical="center" wrapText="1"/>
    </xf>
    <xf numFmtId="0" fontId="25" fillId="0" borderId="2" xfId="22" applyFont="1" applyBorder="1" applyAlignment="1">
      <alignment horizontal="center" vertical="center" wrapText="1"/>
    </xf>
    <xf numFmtId="0" fontId="25" fillId="0" borderId="46" xfId="22" applyFont="1" applyBorder="1" applyAlignment="1">
      <alignment horizontal="center" vertical="center" wrapText="1"/>
    </xf>
    <xf numFmtId="0" fontId="25" fillId="0" borderId="44" xfId="22" applyFont="1" applyBorder="1" applyAlignment="1">
      <alignment horizontal="center" vertical="center" wrapText="1"/>
    </xf>
    <xf numFmtId="0" fontId="25" fillId="0" borderId="47" xfId="22" applyFont="1" applyBorder="1" applyAlignment="1">
      <alignment horizontal="center" vertical="center" wrapText="1"/>
    </xf>
    <xf numFmtId="0" fontId="30" fillId="0" borderId="54" xfId="0" applyFont="1" applyBorder="1" applyAlignment="1">
      <alignment horizontal="center" vertical="center"/>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25" fillId="13" borderId="35" xfId="22" applyFont="1" applyFill="1" applyBorder="1" applyAlignment="1">
      <alignment horizontal="left" vertical="center" wrapText="1"/>
    </xf>
    <xf numFmtId="0" fontId="25" fillId="13" borderId="0" xfId="22" applyFont="1" applyFill="1" applyAlignment="1">
      <alignment horizontal="left" vertical="center" wrapText="1"/>
    </xf>
    <xf numFmtId="0" fontId="25" fillId="13" borderId="44" xfId="22" applyFont="1" applyFill="1" applyBorder="1" applyAlignment="1">
      <alignment horizontal="left" vertical="center" wrapText="1"/>
    </xf>
    <xf numFmtId="14" fontId="25" fillId="0" borderId="34" xfId="0" applyNumberFormat="1" applyFont="1" applyBorder="1" applyAlignment="1">
      <alignment horizontal="center" vertical="center"/>
    </xf>
    <xf numFmtId="0" fontId="25" fillId="0" borderId="36"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32" fillId="0" borderId="48" xfId="0" applyFont="1" applyBorder="1" applyAlignment="1">
      <alignment horizontal="center" vertical="center" wrapText="1"/>
    </xf>
    <xf numFmtId="0" fontId="32" fillId="0" borderId="49" xfId="0" applyFont="1" applyBorder="1" applyAlignment="1">
      <alignment horizontal="center" vertical="center" wrapText="1"/>
    </xf>
    <xf numFmtId="0" fontId="24" fillId="0" borderId="34" xfId="22" applyFont="1" applyBorder="1" applyAlignment="1">
      <alignment horizontal="center" vertical="center" wrapText="1"/>
    </xf>
    <xf numFmtId="0" fontId="24" fillId="0" borderId="1" xfId="22" applyFont="1" applyBorder="1" applyAlignment="1">
      <alignment horizontal="center" vertical="center" wrapText="1"/>
    </xf>
    <xf numFmtId="0" fontId="24" fillId="0" borderId="46" xfId="22" applyFont="1" applyBorder="1" applyAlignment="1">
      <alignment horizontal="center" vertical="center" wrapText="1"/>
    </xf>
    <xf numFmtId="0" fontId="25" fillId="0" borderId="24" xfId="22" applyFont="1" applyBorder="1" applyAlignment="1">
      <alignment horizontal="center" vertical="center"/>
    </xf>
    <xf numFmtId="0" fontId="25" fillId="0" borderId="25" xfId="22" applyFont="1" applyBorder="1" applyAlignment="1">
      <alignment horizontal="center" vertical="center"/>
    </xf>
    <xf numFmtId="0" fontId="25" fillId="0" borderId="26" xfId="22" applyFont="1" applyBorder="1" applyAlignment="1">
      <alignment horizontal="center" vertical="center"/>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5" fillId="0" borderId="20" xfId="22" applyFont="1" applyBorder="1" applyAlignment="1">
      <alignment horizontal="center" vertical="center" wrapText="1"/>
    </xf>
    <xf numFmtId="0" fontId="25" fillId="0" borderId="21" xfId="22" applyFont="1" applyBorder="1" applyAlignment="1">
      <alignment horizontal="center" vertical="center" wrapText="1"/>
    </xf>
    <xf numFmtId="0" fontId="25" fillId="0" borderId="22" xfId="22" applyFont="1" applyBorder="1" applyAlignment="1">
      <alignment horizontal="center" vertical="center" wrapText="1"/>
    </xf>
    <xf numFmtId="0" fontId="25" fillId="0" borderId="23" xfId="22" applyFont="1" applyBorder="1" applyAlignment="1">
      <alignment horizontal="center" vertical="center" wrapText="1"/>
    </xf>
    <xf numFmtId="0" fontId="25" fillId="0" borderId="5" xfId="22" applyFont="1" applyBorder="1" applyAlignment="1">
      <alignment horizontal="center" vertical="center" wrapText="1"/>
    </xf>
    <xf numFmtId="0" fontId="25" fillId="0" borderId="28" xfId="22" applyFont="1" applyBorder="1" applyAlignment="1">
      <alignment horizontal="center"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54" fillId="9" borderId="29" xfId="34" applyFont="1" applyFill="1" applyBorder="1" applyAlignment="1">
      <alignment horizontal="center" vertical="center" wrapText="1"/>
    </xf>
    <xf numFmtId="0" fontId="43" fillId="9" borderId="7" xfId="0" applyFont="1" applyFill="1" applyBorder="1" applyAlignment="1">
      <alignment horizontal="center" vertical="center" wrapText="1"/>
    </xf>
    <xf numFmtId="0" fontId="43" fillId="9" borderId="58" xfId="0" applyFont="1" applyFill="1" applyBorder="1" applyAlignment="1">
      <alignment horizontal="center" vertical="center" wrapText="1"/>
    </xf>
    <xf numFmtId="0" fontId="43" fillId="9" borderId="43" xfId="0" applyFont="1" applyFill="1" applyBorder="1" applyAlignment="1">
      <alignment horizontal="center" vertical="center" wrapText="1"/>
    </xf>
    <xf numFmtId="0" fontId="43" fillId="9" borderId="44" xfId="0" applyFont="1" applyFill="1" applyBorder="1" applyAlignment="1">
      <alignment horizontal="center" vertical="center" wrapText="1"/>
    </xf>
    <xf numFmtId="0" fontId="43" fillId="9" borderId="47" xfId="0" applyFont="1" applyFill="1" applyBorder="1" applyAlignment="1">
      <alignment horizontal="center" vertical="center" wrapText="1"/>
    </xf>
    <xf numFmtId="9" fontId="40" fillId="0" borderId="29" xfId="30" applyFont="1" applyFill="1" applyBorder="1" applyAlignment="1" applyProtection="1">
      <alignment horizontal="left" vertical="center" wrapText="1"/>
    </xf>
    <xf numFmtId="9" fontId="40" fillId="0" borderId="7" xfId="30" applyFont="1" applyFill="1" applyBorder="1" applyAlignment="1" applyProtection="1">
      <alignment horizontal="left" vertical="center" wrapText="1"/>
    </xf>
    <xf numFmtId="9" fontId="40" fillId="0" borderId="58" xfId="30" applyFont="1" applyFill="1" applyBorder="1" applyAlignment="1" applyProtection="1">
      <alignment horizontal="left" vertical="center" wrapText="1"/>
    </xf>
    <xf numFmtId="9" fontId="40" fillId="0" borderId="43" xfId="30" applyFont="1" applyFill="1" applyBorder="1" applyAlignment="1" applyProtection="1">
      <alignment horizontal="left" vertical="center" wrapText="1"/>
    </xf>
    <xf numFmtId="9" fontId="40" fillId="0" borderId="44" xfId="30" applyFont="1" applyFill="1" applyBorder="1" applyAlignment="1" applyProtection="1">
      <alignment horizontal="left" vertical="center" wrapText="1"/>
    </xf>
    <xf numFmtId="9" fontId="40" fillId="0" borderId="47" xfId="30" applyFont="1" applyFill="1" applyBorder="1" applyAlignment="1" applyProtection="1">
      <alignment horizontal="left" vertical="center" wrapText="1"/>
    </xf>
    <xf numFmtId="9" fontId="40" fillId="9" borderId="29" xfId="22" applyNumberFormat="1" applyFont="1" applyFill="1" applyBorder="1" applyAlignment="1">
      <alignment horizontal="left" vertical="center" wrapText="1"/>
    </xf>
    <xf numFmtId="9" fontId="40" fillId="9" borderId="7" xfId="22" applyNumberFormat="1" applyFont="1" applyFill="1" applyBorder="1" applyAlignment="1">
      <alignment horizontal="left" vertical="center" wrapText="1"/>
    </xf>
    <xf numFmtId="9" fontId="40" fillId="9" borderId="8" xfId="22" applyNumberFormat="1" applyFont="1" applyFill="1" applyBorder="1" applyAlignment="1">
      <alignment horizontal="left" vertical="center" wrapText="1"/>
    </xf>
    <xf numFmtId="9" fontId="40" fillId="9" borderId="43" xfId="22" applyNumberFormat="1" applyFont="1" applyFill="1" applyBorder="1" applyAlignment="1">
      <alignment horizontal="left" vertical="center" wrapText="1"/>
    </xf>
    <xf numFmtId="9" fontId="40" fillId="9" borderId="44" xfId="22" applyNumberFormat="1" applyFont="1" applyFill="1" applyBorder="1" applyAlignment="1">
      <alignment horizontal="left" vertical="center" wrapText="1"/>
    </xf>
    <xf numFmtId="9" fontId="40" fillId="9" borderId="45" xfId="22" applyNumberFormat="1" applyFont="1" applyFill="1" applyBorder="1" applyAlignment="1">
      <alignment horizontal="left" vertical="center" wrapText="1"/>
    </xf>
    <xf numFmtId="9" fontId="43" fillId="9" borderId="58" xfId="22" applyNumberFormat="1" applyFont="1" applyFill="1" applyBorder="1" applyAlignment="1">
      <alignment horizontal="center" vertical="center" wrapText="1"/>
    </xf>
    <xf numFmtId="9" fontId="43" fillId="9" borderId="59" xfId="22"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9" fontId="40" fillId="9" borderId="15" xfId="22" applyNumberFormat="1" applyFont="1" applyFill="1" applyBorder="1" applyAlignment="1">
      <alignment horizontal="left" vertical="center" wrapText="1"/>
    </xf>
    <xf numFmtId="9" fontId="40" fillId="9" borderId="10" xfId="22" applyNumberFormat="1" applyFont="1" applyFill="1" applyBorder="1" applyAlignment="1">
      <alignment horizontal="left" vertical="center" wrapText="1"/>
    </xf>
    <xf numFmtId="9" fontId="40" fillId="9" borderId="11" xfId="22" applyNumberFormat="1" applyFont="1" applyFill="1" applyBorder="1" applyAlignment="1">
      <alignment horizontal="left" vertical="center" wrapText="1"/>
    </xf>
    <xf numFmtId="9" fontId="40" fillId="0" borderId="8" xfId="30" applyFont="1" applyFill="1" applyBorder="1" applyAlignment="1" applyProtection="1">
      <alignment horizontal="left" vertical="center" wrapText="1"/>
    </xf>
    <xf numFmtId="9" fontId="40" fillId="0" borderId="45" xfId="30" applyFont="1" applyFill="1" applyBorder="1" applyAlignment="1" applyProtection="1">
      <alignment horizontal="left" vertical="center" wrapText="1"/>
    </xf>
    <xf numFmtId="9" fontId="40" fillId="0" borderId="29" xfId="22" applyNumberFormat="1" applyFont="1" applyBorder="1" applyAlignment="1">
      <alignment horizontal="left" vertical="center" wrapText="1"/>
    </xf>
    <xf numFmtId="9" fontId="40" fillId="0" borderId="7" xfId="22" applyNumberFormat="1" applyFont="1" applyBorder="1" applyAlignment="1">
      <alignment horizontal="left" vertical="center" wrapText="1"/>
    </xf>
    <xf numFmtId="9" fontId="40" fillId="0" borderId="8" xfId="22" applyNumberFormat="1" applyFont="1" applyBorder="1" applyAlignment="1">
      <alignment horizontal="left" vertical="center" wrapText="1"/>
    </xf>
    <xf numFmtId="9" fontId="40" fillId="0" borderId="43" xfId="22" applyNumberFormat="1" applyFont="1" applyBorder="1" applyAlignment="1">
      <alignment horizontal="left" vertical="center" wrapText="1"/>
    </xf>
    <xf numFmtId="9" fontId="40" fillId="0" borderId="44" xfId="22" applyNumberFormat="1" applyFont="1" applyBorder="1" applyAlignment="1">
      <alignment horizontal="left" vertical="center" wrapText="1"/>
    </xf>
    <xf numFmtId="9" fontId="40" fillId="0" borderId="45" xfId="22" applyNumberFormat="1" applyFont="1" applyBorder="1" applyAlignment="1">
      <alignment horizontal="left" vertical="center" wrapText="1"/>
    </xf>
    <xf numFmtId="9" fontId="54" fillId="0" borderId="29" xfId="34" applyNumberFormat="1" applyFont="1" applyBorder="1" applyAlignment="1">
      <alignment horizontal="left" vertical="center" wrapText="1"/>
    </xf>
    <xf numFmtId="9" fontId="43" fillId="0" borderId="7" xfId="22" applyNumberFormat="1" applyFont="1" applyBorder="1" applyAlignment="1">
      <alignment horizontal="left" vertical="center" wrapText="1"/>
    </xf>
    <xf numFmtId="9" fontId="43" fillId="0" borderId="58" xfId="22" applyNumberFormat="1" applyFont="1" applyBorder="1" applyAlignment="1">
      <alignment horizontal="left" vertical="center" wrapText="1"/>
    </xf>
    <xf numFmtId="9" fontId="43" fillId="0" borderId="43" xfId="22" applyNumberFormat="1" applyFont="1" applyBorder="1" applyAlignment="1">
      <alignment horizontal="left" vertical="center" wrapText="1"/>
    </xf>
    <xf numFmtId="9" fontId="43" fillId="0" borderId="44" xfId="22" applyNumberFormat="1" applyFont="1" applyBorder="1" applyAlignment="1">
      <alignment horizontal="left" vertical="center" wrapText="1"/>
    </xf>
    <xf numFmtId="9" fontId="43" fillId="0" borderId="47" xfId="22" applyNumberFormat="1" applyFont="1" applyBorder="1" applyAlignment="1">
      <alignment horizontal="left" vertical="center" wrapText="1"/>
    </xf>
    <xf numFmtId="9" fontId="40" fillId="0" borderId="15" xfId="22" applyNumberFormat="1" applyFont="1" applyBorder="1" applyAlignment="1">
      <alignment horizontal="left" vertical="center" wrapText="1"/>
    </xf>
    <xf numFmtId="9" fontId="40" fillId="0" borderId="10" xfId="22" applyNumberFormat="1" applyFont="1" applyBorder="1" applyAlignment="1">
      <alignment horizontal="left" vertical="center" wrapText="1"/>
    </xf>
    <xf numFmtId="9" fontId="40" fillId="0" borderId="11" xfId="22" applyNumberFormat="1" applyFont="1" applyBorder="1" applyAlignment="1">
      <alignment horizontal="left" vertical="center" wrapText="1"/>
    </xf>
    <xf numFmtId="9" fontId="43" fillId="0" borderId="15" xfId="22" applyNumberFormat="1" applyFont="1" applyBorder="1" applyAlignment="1">
      <alignment horizontal="left" vertical="center" wrapText="1"/>
    </xf>
    <xf numFmtId="9" fontId="43" fillId="0" borderId="10" xfId="22" applyNumberFormat="1" applyFont="1" applyBorder="1" applyAlignment="1">
      <alignment horizontal="left" vertical="center" wrapText="1"/>
    </xf>
    <xf numFmtId="9" fontId="43" fillId="0" borderId="59" xfId="22" applyNumberFormat="1" applyFont="1" applyBorder="1" applyAlignment="1">
      <alignment horizontal="left" vertical="center" wrapText="1"/>
    </xf>
    <xf numFmtId="9" fontId="40" fillId="0" borderId="6" xfId="30" applyFont="1" applyFill="1" applyBorder="1" applyAlignment="1" applyProtection="1">
      <alignment horizontal="left" vertical="center" wrapText="1"/>
    </xf>
    <xf numFmtId="0" fontId="41" fillId="0" borderId="19" xfId="22" applyFont="1" applyBorder="1" applyAlignment="1">
      <alignment horizontal="center" vertical="center" wrapText="1"/>
    </xf>
    <xf numFmtId="9" fontId="40" fillId="0" borderId="15" xfId="30" applyFont="1" applyFill="1" applyBorder="1" applyAlignment="1" applyProtection="1">
      <alignment horizontal="left" vertical="center" wrapText="1"/>
    </xf>
    <xf numFmtId="9" fontId="40" fillId="0" borderId="10" xfId="30" applyFont="1" applyFill="1" applyBorder="1" applyAlignment="1" applyProtection="1">
      <alignment horizontal="left" vertical="center" wrapText="1"/>
    </xf>
    <xf numFmtId="9" fontId="40" fillId="0" borderId="11" xfId="30" applyFont="1" applyFill="1" applyBorder="1" applyAlignment="1" applyProtection="1">
      <alignment horizontal="left" vertical="center" wrapText="1"/>
    </xf>
    <xf numFmtId="0" fontId="40" fillId="9" borderId="5" xfId="22" applyFont="1" applyFill="1" applyBorder="1" applyAlignment="1">
      <alignment horizontal="left" vertical="center" wrapText="1"/>
    </xf>
    <xf numFmtId="0" fontId="43" fillId="0" borderId="5" xfId="22" applyFont="1" applyBorder="1" applyAlignment="1">
      <alignment horizontal="center" vertical="center" wrapText="1"/>
    </xf>
    <xf numFmtId="0" fontId="43" fillId="0" borderId="28" xfId="22" applyFont="1" applyBorder="1" applyAlignment="1">
      <alignment horizontal="center" vertical="center" wrapText="1"/>
    </xf>
    <xf numFmtId="9" fontId="40" fillId="9" borderId="6" xfId="30" applyFont="1" applyFill="1" applyBorder="1" applyAlignment="1" applyProtection="1">
      <alignment vertical="center" wrapText="1"/>
    </xf>
    <xf numFmtId="9" fontId="40" fillId="9" borderId="16" xfId="30" applyFont="1" applyFill="1" applyBorder="1" applyAlignment="1" applyProtection="1">
      <alignment vertical="center" wrapText="1"/>
    </xf>
    <xf numFmtId="9" fontId="40" fillId="9" borderId="5" xfId="30" applyFont="1" applyFill="1" applyBorder="1" applyAlignment="1" applyProtection="1">
      <alignment vertical="center" wrapText="1"/>
    </xf>
    <xf numFmtId="9" fontId="40" fillId="9" borderId="28" xfId="30" applyFont="1" applyFill="1" applyBorder="1" applyAlignment="1" applyProtection="1">
      <alignment vertical="center" wrapText="1"/>
    </xf>
    <xf numFmtId="9" fontId="40" fillId="9" borderId="29" xfId="30" applyFont="1" applyFill="1" applyBorder="1" applyAlignment="1" applyProtection="1">
      <alignment vertical="center" wrapText="1"/>
    </xf>
    <xf numFmtId="9" fontId="40" fillId="9" borderId="7" xfId="30" applyFont="1" applyFill="1" applyBorder="1" applyAlignment="1" applyProtection="1">
      <alignment vertical="center" wrapText="1"/>
    </xf>
    <xf numFmtId="9" fontId="40" fillId="9" borderId="8" xfId="30" applyFont="1" applyFill="1" applyBorder="1" applyAlignment="1" applyProtection="1">
      <alignment vertical="center" wrapText="1"/>
    </xf>
    <xf numFmtId="9" fontId="40" fillId="9" borderId="43" xfId="30" applyFont="1" applyFill="1" applyBorder="1" applyAlignment="1" applyProtection="1">
      <alignment vertical="center" wrapText="1"/>
    </xf>
    <xf numFmtId="9" fontId="40" fillId="9" borderId="44" xfId="30" applyFont="1" applyFill="1" applyBorder="1" applyAlignment="1" applyProtection="1">
      <alignment vertical="center" wrapText="1"/>
    </xf>
    <xf numFmtId="9" fontId="40" fillId="9" borderId="45" xfId="30" applyFont="1" applyFill="1" applyBorder="1" applyAlignment="1" applyProtection="1">
      <alignment vertical="center" wrapText="1"/>
    </xf>
    <xf numFmtId="9" fontId="54" fillId="9" borderId="29" xfId="34" applyNumberFormat="1" applyFont="1" applyFill="1" applyBorder="1" applyAlignment="1">
      <alignment horizontal="left" vertical="center" wrapText="1"/>
    </xf>
    <xf numFmtId="9" fontId="40" fillId="9" borderId="58" xfId="22" applyNumberFormat="1" applyFont="1" applyFill="1" applyBorder="1" applyAlignment="1">
      <alignment horizontal="left" vertical="center" wrapText="1"/>
    </xf>
    <xf numFmtId="9" fontId="40" fillId="9" borderId="59" xfId="22" applyNumberFormat="1" applyFont="1" applyFill="1" applyBorder="1" applyAlignment="1">
      <alignment horizontal="left" vertical="center" wrapText="1"/>
    </xf>
    <xf numFmtId="9" fontId="46" fillId="9" borderId="29" xfId="34" applyNumberFormat="1" applyFont="1" applyFill="1" applyBorder="1" applyAlignment="1">
      <alignment horizontal="left" vertical="center" wrapText="1"/>
    </xf>
    <xf numFmtId="9" fontId="40" fillId="9" borderId="47" xfId="22" applyNumberFormat="1" applyFont="1" applyFill="1" applyBorder="1" applyAlignment="1">
      <alignment horizontal="left" vertical="center" wrapText="1"/>
    </xf>
    <xf numFmtId="9" fontId="40" fillId="0" borderId="16" xfId="30" applyFont="1" applyFill="1" applyBorder="1" applyAlignment="1" applyProtection="1">
      <alignment horizontal="left" vertical="center" wrapText="1"/>
    </xf>
    <xf numFmtId="9" fontId="40" fillId="0" borderId="5" xfId="30" applyFont="1" applyFill="1" applyBorder="1" applyAlignment="1" applyProtection="1">
      <alignment horizontal="left" vertical="center" wrapText="1"/>
    </xf>
    <xf numFmtId="9" fontId="40" fillId="0" borderId="28" xfId="30" applyFont="1" applyFill="1" applyBorder="1" applyAlignment="1" applyProtection="1">
      <alignment horizontal="left" vertical="center" wrapText="1"/>
    </xf>
    <xf numFmtId="9" fontId="40" fillId="9" borderId="6" xfId="30" applyFont="1" applyFill="1" applyBorder="1" applyAlignment="1" applyProtection="1">
      <alignment horizontal="left" vertical="center" wrapText="1"/>
    </xf>
    <xf numFmtId="9" fontId="40" fillId="9" borderId="16" xfId="30" applyFont="1" applyFill="1" applyBorder="1" applyAlignment="1" applyProtection="1">
      <alignment horizontal="left" vertical="center" wrapText="1"/>
    </xf>
    <xf numFmtId="9" fontId="40" fillId="9" borderId="5" xfId="30" applyFont="1" applyFill="1" applyBorder="1" applyAlignment="1" applyProtection="1">
      <alignment horizontal="left" vertical="center" wrapText="1"/>
    </xf>
    <xf numFmtId="9" fontId="40" fillId="9" borderId="28" xfId="30" applyFont="1" applyFill="1" applyBorder="1" applyAlignment="1" applyProtection="1">
      <alignment horizontal="left" vertical="center" wrapText="1"/>
    </xf>
    <xf numFmtId="9" fontId="40" fillId="9" borderId="29" xfId="30" applyFont="1" applyFill="1" applyBorder="1" applyAlignment="1" applyProtection="1">
      <alignment horizontal="left" vertical="center" wrapText="1"/>
    </xf>
    <xf numFmtId="9" fontId="40" fillId="9" borderId="7" xfId="30" applyFont="1" applyFill="1" applyBorder="1" applyAlignment="1" applyProtection="1">
      <alignment horizontal="left" vertical="center" wrapText="1"/>
    </xf>
    <xf numFmtId="9" fontId="40" fillId="9" borderId="8" xfId="30" applyFont="1" applyFill="1" applyBorder="1" applyAlignment="1" applyProtection="1">
      <alignment horizontal="left" vertical="center" wrapText="1"/>
    </xf>
    <xf numFmtId="9" fontId="40" fillId="9" borderId="43" xfId="30" applyFont="1" applyFill="1" applyBorder="1" applyAlignment="1" applyProtection="1">
      <alignment horizontal="left" vertical="center" wrapText="1"/>
    </xf>
    <xf numFmtId="9" fontId="40" fillId="9" borderId="44" xfId="30" applyFont="1" applyFill="1" applyBorder="1" applyAlignment="1" applyProtection="1">
      <alignment horizontal="left" vertical="center" wrapText="1"/>
    </xf>
    <xf numFmtId="9" fontId="40" fillId="9" borderId="45" xfId="30" applyFont="1" applyFill="1" applyBorder="1" applyAlignment="1" applyProtection="1">
      <alignment horizontal="left" vertical="center" wrapText="1"/>
    </xf>
    <xf numFmtId="9" fontId="40" fillId="0" borderId="30"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9" xfId="22" applyNumberFormat="1" applyFont="1" applyBorder="1" applyAlignment="1">
      <alignment horizontal="left" vertical="center" wrapText="1"/>
    </xf>
    <xf numFmtId="9" fontId="40" fillId="0" borderId="6" xfId="30" applyFont="1" applyFill="1" applyBorder="1" applyAlignment="1" applyProtection="1">
      <alignment vertical="center" wrapText="1"/>
    </xf>
    <xf numFmtId="9" fontId="40" fillId="0" borderId="16" xfId="30" applyFont="1" applyFill="1" applyBorder="1" applyAlignment="1" applyProtection="1">
      <alignment vertical="center" wrapText="1"/>
    </xf>
    <xf numFmtId="9" fontId="40" fillId="0" borderId="5" xfId="30" applyFont="1" applyFill="1" applyBorder="1" applyAlignment="1" applyProtection="1">
      <alignment vertical="center" wrapText="1"/>
    </xf>
    <xf numFmtId="9" fontId="40" fillId="0" borderId="28" xfId="30" applyFont="1" applyFill="1" applyBorder="1" applyAlignment="1" applyProtection="1">
      <alignment vertical="center" wrapText="1"/>
    </xf>
    <xf numFmtId="173" fontId="41" fillId="0" borderId="3" xfId="22" applyNumberFormat="1" applyFont="1" applyBorder="1" applyAlignment="1">
      <alignment horizontal="center" vertical="center" wrapText="1"/>
    </xf>
    <xf numFmtId="9" fontId="40" fillId="0" borderId="29" xfId="22" applyNumberFormat="1" applyFont="1" applyBorder="1" applyAlignment="1">
      <alignment vertical="center" wrapText="1"/>
    </xf>
    <xf numFmtId="9" fontId="40" fillId="0" borderId="7" xfId="22" applyNumberFormat="1" applyFont="1" applyBorder="1" applyAlignment="1">
      <alignment vertical="center" wrapText="1"/>
    </xf>
    <xf numFmtId="9" fontId="40" fillId="0" borderId="8" xfId="22" applyNumberFormat="1" applyFont="1" applyBorder="1" applyAlignment="1">
      <alignment vertical="center" wrapText="1"/>
    </xf>
    <xf numFmtId="9" fontId="40" fillId="0" borderId="43" xfId="22" applyNumberFormat="1" applyFont="1" applyBorder="1" applyAlignment="1">
      <alignment vertical="center" wrapText="1"/>
    </xf>
    <xf numFmtId="9" fontId="40" fillId="0" borderId="44" xfId="22" applyNumberFormat="1" applyFont="1" applyBorder="1" applyAlignment="1">
      <alignment vertical="center" wrapText="1"/>
    </xf>
    <xf numFmtId="9" fontId="40" fillId="0" borderId="45" xfId="22" applyNumberFormat="1" applyFont="1" applyBorder="1" applyAlignment="1">
      <alignment vertical="center" wrapText="1"/>
    </xf>
    <xf numFmtId="9" fontId="40" fillId="0" borderId="15" xfId="22" applyNumberFormat="1" applyFont="1" applyBorder="1" applyAlignment="1">
      <alignment vertical="center" wrapText="1"/>
    </xf>
    <xf numFmtId="9" fontId="40" fillId="0" borderId="10" xfId="22" applyNumberFormat="1" applyFont="1" applyBorder="1" applyAlignment="1">
      <alignment vertical="center" wrapText="1"/>
    </xf>
    <xf numFmtId="9" fontId="40" fillId="0" borderId="11" xfId="22" applyNumberFormat="1" applyFont="1" applyBorder="1" applyAlignment="1">
      <alignment vertical="center" wrapText="1"/>
    </xf>
    <xf numFmtId="9" fontId="40" fillId="9" borderId="29" xfId="22" applyNumberFormat="1" applyFont="1" applyFill="1" applyBorder="1" applyAlignment="1">
      <alignment vertical="center" wrapText="1"/>
    </xf>
    <xf numFmtId="9" fontId="40" fillId="9" borderId="7" xfId="22" applyNumberFormat="1" applyFont="1" applyFill="1" applyBorder="1" applyAlignment="1">
      <alignment vertical="center" wrapText="1"/>
    </xf>
    <xf numFmtId="9" fontId="40" fillId="9" borderId="8" xfId="22" applyNumberFormat="1" applyFont="1" applyFill="1" applyBorder="1" applyAlignment="1">
      <alignment vertical="center" wrapText="1"/>
    </xf>
    <xf numFmtId="9" fontId="40" fillId="9" borderId="15" xfId="22" applyNumberFormat="1" applyFont="1" applyFill="1" applyBorder="1" applyAlignment="1">
      <alignment vertical="center" wrapText="1"/>
    </xf>
    <xf numFmtId="9" fontId="40" fillId="9" borderId="10" xfId="22" applyNumberFormat="1" applyFont="1" applyFill="1" applyBorder="1" applyAlignment="1">
      <alignment vertical="center" wrapText="1"/>
    </xf>
    <xf numFmtId="9" fontId="40" fillId="9" borderId="11" xfId="22" applyNumberFormat="1" applyFont="1" applyFill="1" applyBorder="1" applyAlignment="1">
      <alignment vertical="center" wrapText="1"/>
    </xf>
    <xf numFmtId="0" fontId="41" fillId="9" borderId="6" xfId="22" applyFont="1" applyFill="1" applyBorder="1" applyAlignment="1">
      <alignment horizontal="left" vertical="center" wrapText="1"/>
    </xf>
    <xf numFmtId="0" fontId="18" fillId="10" borderId="12" xfId="0" applyFont="1" applyFill="1" applyBorder="1" applyAlignment="1">
      <alignment horizontal="center" vertical="center"/>
    </xf>
    <xf numFmtId="0" fontId="18" fillId="10" borderId="37" xfId="0" applyFont="1" applyFill="1" applyBorder="1" applyAlignment="1">
      <alignment horizontal="center" vertical="center"/>
    </xf>
    <xf numFmtId="0" fontId="17" fillId="0" borderId="6" xfId="0" applyFont="1" applyBorder="1" applyAlignment="1">
      <alignment horizontal="left" vertical="center"/>
    </xf>
    <xf numFmtId="0" fontId="18" fillId="10" borderId="12" xfId="0" applyFont="1" applyFill="1" applyBorder="1" applyAlignment="1">
      <alignment horizontal="center" vertical="center" wrapText="1"/>
    </xf>
    <xf numFmtId="0" fontId="18" fillId="10" borderId="37"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8" fillId="10" borderId="17" xfId="0" applyFont="1" applyFill="1" applyBorder="1" applyAlignment="1">
      <alignment horizontal="center" vertical="center" wrapText="1"/>
    </xf>
    <xf numFmtId="0" fontId="17" fillId="0" borderId="12" xfId="0" applyFont="1" applyBorder="1" applyAlignment="1">
      <alignment horizontal="left" vertical="center"/>
    </xf>
    <xf numFmtId="0" fontId="17" fillId="0" borderId="37" xfId="0" applyFont="1" applyBorder="1" applyAlignment="1">
      <alignment horizontal="left" vertical="center"/>
    </xf>
    <xf numFmtId="0" fontId="17" fillId="0" borderId="38" xfId="0" applyFont="1" applyBorder="1" applyAlignment="1">
      <alignment horizontal="left" vertical="center"/>
    </xf>
    <xf numFmtId="0" fontId="18" fillId="10" borderId="38" xfId="0" applyFont="1" applyFill="1" applyBorder="1" applyAlignment="1">
      <alignment horizontal="center" vertical="center" wrapText="1"/>
    </xf>
    <xf numFmtId="0" fontId="18" fillId="10" borderId="38" xfId="0" applyFont="1" applyFill="1" applyBorder="1" applyAlignment="1">
      <alignment horizontal="center" vertical="center"/>
    </xf>
    <xf numFmtId="0" fontId="18" fillId="10" borderId="29" xfId="0" applyFont="1" applyFill="1" applyBorder="1" applyAlignment="1">
      <alignment horizontal="center" vertical="center"/>
    </xf>
    <xf numFmtId="0" fontId="18" fillId="10" borderId="7" xfId="0" applyFont="1" applyFill="1" applyBorder="1" applyAlignment="1">
      <alignment horizontal="center" vertical="center"/>
    </xf>
    <xf numFmtId="0" fontId="18" fillId="10" borderId="8" xfId="0" applyFont="1" applyFill="1" applyBorder="1" applyAlignment="1">
      <alignment horizontal="center" vertical="center"/>
    </xf>
    <xf numFmtId="0" fontId="18" fillId="10" borderId="30" xfId="0" applyFont="1" applyFill="1" applyBorder="1" applyAlignment="1">
      <alignment horizontal="center" vertical="center"/>
    </xf>
    <xf numFmtId="0" fontId="18" fillId="10" borderId="0" xfId="0" applyFont="1" applyFill="1" applyAlignment="1">
      <alignment horizontal="center" vertical="center"/>
    </xf>
    <xf numFmtId="0" fontId="18" fillId="10" borderId="9" xfId="0" applyFont="1" applyFill="1" applyBorder="1" applyAlignment="1">
      <alignment horizontal="center" vertical="center"/>
    </xf>
    <xf numFmtId="0" fontId="18" fillId="10" borderId="15" xfId="0" applyFont="1" applyFill="1" applyBorder="1" applyAlignment="1">
      <alignment horizontal="center" vertical="center"/>
    </xf>
    <xf numFmtId="0" fontId="18" fillId="10" borderId="10" xfId="0" applyFont="1" applyFill="1" applyBorder="1" applyAlignment="1">
      <alignment horizontal="center" vertical="center"/>
    </xf>
    <xf numFmtId="0" fontId="18" fillId="10" borderId="11" xfId="0" applyFont="1" applyFill="1" applyBorder="1" applyAlignment="1">
      <alignment horizontal="center" vertical="center"/>
    </xf>
    <xf numFmtId="0" fontId="18" fillId="10" borderId="6" xfId="0" applyFont="1" applyFill="1" applyBorder="1" applyAlignment="1">
      <alignment horizontal="center" vertical="center" wrapText="1"/>
    </xf>
    <xf numFmtId="0" fontId="18" fillId="12" borderId="6" xfId="22" applyFont="1" applyFill="1" applyBorder="1" applyAlignment="1">
      <alignment horizontal="center" vertical="center" wrapText="1"/>
    </xf>
    <xf numFmtId="0" fontId="41" fillId="12" borderId="6" xfId="22" applyFont="1" applyFill="1" applyBorder="1" applyAlignment="1">
      <alignment horizontal="center" vertical="center" wrapText="1"/>
    </xf>
    <xf numFmtId="0" fontId="41" fillId="0" borderId="42" xfId="0" applyFont="1" applyBorder="1" applyAlignment="1">
      <alignment horizontal="left" vertical="center" wrapText="1"/>
    </xf>
    <xf numFmtId="0" fontId="41" fillId="0" borderId="21" xfId="0" applyFont="1" applyBorder="1" applyAlignment="1">
      <alignment horizontal="left" vertical="center" wrapText="1"/>
    </xf>
    <xf numFmtId="0" fontId="41" fillId="0" borderId="31" xfId="0" applyFont="1" applyBorder="1" applyAlignment="1">
      <alignment horizontal="left" vertical="center" wrapText="1"/>
    </xf>
    <xf numFmtId="0" fontId="41" fillId="0" borderId="69" xfId="0" applyFont="1" applyBorder="1" applyAlignment="1">
      <alignment horizontal="left" vertical="center" wrapText="1"/>
    </xf>
    <xf numFmtId="0" fontId="18" fillId="0" borderId="6" xfId="0" applyFont="1" applyBorder="1" applyAlignment="1">
      <alignment horizontal="left" vertical="center" wrapText="1"/>
    </xf>
    <xf numFmtId="0" fontId="18" fillId="0" borderId="15"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29"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5" fillId="0" borderId="12"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5" fillId="10" borderId="12" xfId="0" applyFont="1" applyFill="1" applyBorder="1" applyAlignment="1">
      <alignment horizontal="center" vertical="center" wrapText="1"/>
    </xf>
    <xf numFmtId="0" fontId="25" fillId="10" borderId="37" xfId="0" applyFont="1" applyFill="1" applyBorder="1" applyAlignment="1">
      <alignment horizontal="center" vertical="center" wrapText="1"/>
    </xf>
    <xf numFmtId="0" fontId="25" fillId="10" borderId="38"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25" fillId="10" borderId="4" xfId="0" applyFont="1" applyFill="1" applyBorder="1" applyAlignment="1">
      <alignment horizontal="center" vertical="center" wrapText="1"/>
    </xf>
    <xf numFmtId="14" fontId="25" fillId="0" borderId="12" xfId="0" applyNumberFormat="1" applyFont="1" applyBorder="1" applyAlignment="1">
      <alignment horizontal="center" vertical="center"/>
    </xf>
    <xf numFmtId="14" fontId="25" fillId="0" borderId="37" xfId="0" applyNumberFormat="1" applyFont="1" applyBorder="1" applyAlignment="1">
      <alignment horizontal="center" vertical="center"/>
    </xf>
    <xf numFmtId="14" fontId="25" fillId="0" borderId="38" xfId="0" applyNumberFormat="1" applyFont="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36" fillId="13" borderId="4" xfId="0" applyFont="1" applyFill="1" applyBorder="1" applyAlignment="1">
      <alignment horizontal="center" vertical="center"/>
    </xf>
    <xf numFmtId="0" fontId="36" fillId="13" borderId="6" xfId="0" applyFont="1" applyFill="1" applyBorder="1" applyAlignment="1">
      <alignment horizontal="center" vertical="center"/>
    </xf>
    <xf numFmtId="0" fontId="25" fillId="0" borderId="6" xfId="0" applyFont="1" applyBorder="1" applyAlignment="1">
      <alignment vertical="center" wrapText="1"/>
    </xf>
    <xf numFmtId="0" fontId="24" fillId="0" borderId="20" xfId="22" applyFont="1" applyBorder="1" applyAlignment="1">
      <alignment horizontal="center" vertical="center" wrapText="1"/>
    </xf>
    <xf numFmtId="0" fontId="24" fillId="0" borderId="13" xfId="22" applyFont="1" applyBorder="1" applyAlignment="1">
      <alignment horizontal="center" vertical="center" wrapText="1"/>
    </xf>
    <xf numFmtId="0" fontId="24" fillId="0" borderId="23" xfId="22" applyFont="1" applyBorder="1" applyAlignment="1">
      <alignment horizontal="center" vertical="center" wrapText="1"/>
    </xf>
    <xf numFmtId="0" fontId="25" fillId="0" borderId="21" xfId="22" applyFont="1" applyBorder="1" applyAlignment="1">
      <alignment horizontal="center" vertical="center"/>
    </xf>
    <xf numFmtId="0" fontId="25" fillId="0" borderId="6" xfId="22" applyFont="1" applyBorder="1" applyAlignment="1">
      <alignment horizontal="center" vertical="center"/>
    </xf>
    <xf numFmtId="0" fontId="25" fillId="0" borderId="6" xfId="22" applyFont="1" applyBorder="1" applyAlignment="1">
      <alignment horizontal="center" vertical="center" wrapText="1"/>
    </xf>
    <xf numFmtId="0" fontId="25" fillId="13" borderId="5" xfId="22" applyFont="1" applyFill="1" applyBorder="1" applyAlignment="1">
      <alignment horizontal="center" vertical="center" wrapText="1"/>
    </xf>
    <xf numFmtId="0" fontId="25" fillId="13" borderId="28" xfId="22" applyFont="1" applyFill="1" applyBorder="1" applyAlignment="1">
      <alignment horizontal="center" vertical="center" wrapText="1"/>
    </xf>
    <xf numFmtId="0" fontId="27" fillId="0" borderId="12" xfId="0" applyFont="1" applyBorder="1" applyAlignment="1">
      <alignment horizontal="center"/>
    </xf>
    <xf numFmtId="0" fontId="27" fillId="0" borderId="37" xfId="0" applyFont="1" applyBorder="1" applyAlignment="1">
      <alignment horizontal="center"/>
    </xf>
    <xf numFmtId="0" fontId="27" fillId="0" borderId="51" xfId="0" applyFont="1" applyBorder="1" applyAlignment="1">
      <alignment horizontal="center"/>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5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51" xfId="0" applyFont="1" applyBorder="1" applyAlignment="1">
      <alignment horizontal="center" vertical="center" wrapText="1"/>
    </xf>
    <xf numFmtId="0" fontId="27" fillId="0" borderId="27" xfId="0" applyFont="1" applyBorder="1" applyAlignment="1">
      <alignment horizontal="center"/>
    </xf>
    <xf numFmtId="0" fontId="27" fillId="0" borderId="60" xfId="0" applyFont="1" applyBorder="1" applyAlignment="1">
      <alignment horizontal="center"/>
    </xf>
    <xf numFmtId="0" fontId="27" fillId="0" borderId="53" xfId="0" applyFont="1" applyBorder="1" applyAlignment="1">
      <alignment horizontal="center"/>
    </xf>
    <xf numFmtId="0" fontId="25" fillId="13" borderId="48" xfId="22" applyFont="1" applyFill="1" applyBorder="1" applyAlignment="1">
      <alignment horizontal="center" vertical="center" wrapText="1"/>
    </xf>
    <xf numFmtId="0" fontId="25" fillId="13" borderId="49" xfId="22" applyFont="1" applyFill="1" applyBorder="1" applyAlignment="1">
      <alignment horizontal="center" vertical="center" wrapText="1"/>
    </xf>
  </cellXfs>
  <cellStyles count="4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0] 2 2" xfId="38" xr:uid="{541FE90D-56F9-4EE8-B05E-F34A8891FDC5}"/>
    <cellStyle name="Millares [0] 2 2 2" xfId="41" xr:uid="{928F9701-D4F0-415C-976F-6D368A66BA87}"/>
    <cellStyle name="Millares [0] 2 2 3" xfId="44" xr:uid="{3DE6D215-5432-43FA-B046-10ABBC19EBA5}"/>
    <cellStyle name="Millares [0] 2 3" xfId="39" xr:uid="{31221ED2-6FE4-45A0-9192-4218C2DDEAAC}"/>
    <cellStyle name="Millares [0] 2 3 2" xfId="43" xr:uid="{6E0EB145-2DB5-4CFF-93A4-7ADE3AE6B7C5}"/>
    <cellStyle name="Millares [0] 2 4" xfId="40" xr:uid="{543B25BC-2537-4E51-ADD3-A2BF666E702D}"/>
    <cellStyle name="Millares [0] 2 5" xfId="42" xr:uid="{7C9E0DDB-4483-4E8A-8CB0-F8803C926091}"/>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4" xfId="36" xr:uid="{6C11E5C8-750F-40D9-9A27-B042A98B49E9}"/>
    <cellStyle name="Normal 6 2" xfId="27" xr:uid="{00000000-0005-0000-0000-00001B000000}"/>
    <cellStyle name="Percent" xfId="35" xr:uid="{654B71D0-3F4E-4732-AA45-D2199B9D4DB2}"/>
    <cellStyle name="Porcentaje" xfId="28" builtinId="5"/>
    <cellStyle name="Porcentaje 2" xfId="29" xr:uid="{00000000-0005-0000-0000-00001D000000}"/>
    <cellStyle name="Porcentaje 3" xfId="37" xr:uid="{86ECFADE-25D9-4F36-B42F-A09E91E18437}"/>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FB104FB-2398-4FC2-BB58-2E9E3EEEA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1D5BE2A-6BD4-43A5-AAF3-41B74B591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CD4B1F6-F7B4-479A-A891-BED167A4F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AB4DC21-F59C-4EB9-BC5B-279F85E93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D1A97AA-A7EA-4A3D-B3AB-674ABCAE1D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8CDED37-5CDC-4FF4-9FD2-A16DCBCE8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80A4D59-4A2D-40E1-B3A9-16CA8AA3B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2E93593-2403-4880-890B-B8DBD6B79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BDBD1C4-12FD-465A-B800-D6B4EEF03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secretariadistritald-my.sharepoint.com/:f:/g/personal/dmgomez_sdmujer_gov_co/EuRXcR8v4DJHqgJrHTHwjJ8BW4grWfSoh9ZgKC9twg20qw?e=6TJt18" TargetMode="External"/><Relationship Id="rId2" Type="http://schemas.openxmlformats.org/officeDocument/2006/relationships/hyperlink" Target="https://secretariadistritald-my.sharepoint.com/:f:/g/personal/dmgomez_sdmujer_gov_co/EpPylKca3b1MmB-zwGB4jvkBHgOUTD7mWtvLpJ7f2WknjQ?e=SEhwYo" TargetMode="External"/><Relationship Id="rId1" Type="http://schemas.openxmlformats.org/officeDocument/2006/relationships/hyperlink" Target="https://secretariadistritald-my.sharepoint.com/:f:/g/personal/dmgomez_sdmujer_gov_co/Emhs_GQtHr1ElV1cFjSTKDwBTiLDbUiDEEKdO3QNkYpV2Q?e=ZbhR8e" TargetMode="External"/><Relationship Id="rId6" Type="http://schemas.openxmlformats.org/officeDocument/2006/relationships/drawing" Target="../drawings/drawing9.xml"/><Relationship Id="rId5" Type="http://schemas.openxmlformats.org/officeDocument/2006/relationships/printerSettings" Target="../printerSettings/printerSettings10.bin"/><Relationship Id="rId4" Type="http://schemas.openxmlformats.org/officeDocument/2006/relationships/hyperlink" Target="https://secretariadistritald-my.sharepoint.com/:f:/g/personal/dmgomez_sdmujer_gov_co/EmWCbVS-qjtEvUjdfDpK23IBSE6TmqZi5TuCjRfcKZUfig?e=Qvolwu"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ecretariadistritald-my.sharepoint.com/:f:/g/personal/dmgomez_sdmujer_gov_co/Ek4zxhJia9dHnlmOeghLsh4BqtGzTWKcw5wGgBXMINPPVA?e=YSVlOc" TargetMode="External"/><Relationship Id="rId7" Type="http://schemas.openxmlformats.org/officeDocument/2006/relationships/drawing" Target="../drawings/drawing10.xml"/><Relationship Id="rId2" Type="http://schemas.openxmlformats.org/officeDocument/2006/relationships/hyperlink" Target="https://secretariadistritald-my.sharepoint.com/:f:/g/personal/dmgomez_sdmujer_gov_co/EgN_qRVAL0JArK-iCtdzUlsBez0-AgxcHy5vHnRt-zCkIA?e=thUZFX" TargetMode="External"/><Relationship Id="rId1" Type="http://schemas.openxmlformats.org/officeDocument/2006/relationships/hyperlink" Target="https://secretariadistritald-my.sharepoint.com/:f:/g/personal/dmgomez_sdmujer_gov_co/EqdiN7HhiApOnmEN4197DYIBbo9q3plj-4wlx5hOoNeiVg?e=eggxII" TargetMode="External"/><Relationship Id="rId6" Type="http://schemas.openxmlformats.org/officeDocument/2006/relationships/printerSettings" Target="../printerSettings/printerSettings11.bin"/><Relationship Id="rId5" Type="http://schemas.openxmlformats.org/officeDocument/2006/relationships/hyperlink" Target="https://secretariadistritald-my.sharepoint.com/:f:/g/personal/dmgomez_sdmujer_gov_co/ErpdrIuACtNIoaCl8lkNFxwBHwisPd1ngaMnKBu4kPTrNg?e=vGVWQp" TargetMode="External"/><Relationship Id="rId4" Type="http://schemas.openxmlformats.org/officeDocument/2006/relationships/hyperlink" Target="https://secretariadistritald-my.sharepoint.com/:f:/g/personal/dmgomez_sdmujer_gov_co/EvH0quiXOalMgcchKQM8edQBIm1WHvB7iGoK_SyxBgb8dA?e=9heLdi"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secretariadistritald-my.sharepoint.com/:f:/g/personal/dmgomez_sdmujer_gov_co/ErFJzURRT1dGuTz5-PK0MP8B13qeH6JkR6CCIIp6lQ7JZA?e=ipQyfd" TargetMode="External"/><Relationship Id="rId18" Type="http://schemas.openxmlformats.org/officeDocument/2006/relationships/hyperlink" Target="https://secretariadistritald-my.sharepoint.com/:f:/g/personal/dmgomez_sdmujer_gov_co/EtGRCYgpi0RDhyce9MEDy1QBqvu8wBICetaEp__zWsYPkg?e=KPBmHT" TargetMode="External"/><Relationship Id="rId26" Type="http://schemas.openxmlformats.org/officeDocument/2006/relationships/hyperlink" Target="https://secretariadistritald-my.sharepoint.com/:f:/g/personal/dmgomez_sdmujer_gov_co/EqdiN7HhiApOnmEN4197DYIBbo9q3plj-4wlx5hOoNeiVg?e=eggxII" TargetMode="External"/><Relationship Id="rId39" Type="http://schemas.openxmlformats.org/officeDocument/2006/relationships/hyperlink" Target="https://secretariadistritald-my.sharepoint.com/:f:/g/personal/dmgomez_sdmujer_gov_co/EvnIfO-4obdDnDaebxmTY9gBgUcja5IBspqmhCkCAEl42w?e=IdzjKc" TargetMode="External"/><Relationship Id="rId21" Type="http://schemas.openxmlformats.org/officeDocument/2006/relationships/hyperlink" Target="https://secretariadistritald-my.sharepoint.com/:x:/g/personal/dmgomez_sdmujer_gov_co/Efl75KHd4DlLvL5eUHgu03gBwnlv9X1VsrxU7y8hg0T2Gw?e=56enpJ" TargetMode="External"/><Relationship Id="rId34" Type="http://schemas.openxmlformats.org/officeDocument/2006/relationships/hyperlink" Target="https://secretariadistritald-my.sharepoint.com/:f:/g/personal/dmgomez_sdmujer_gov_co/EvJAonExsLlGqkdAkUxaFeQBYED1gyTU-4m-cH9GLe5ZdQ?e=Vasrf9" TargetMode="External"/><Relationship Id="rId42" Type="http://schemas.openxmlformats.org/officeDocument/2006/relationships/printerSettings" Target="../printerSettings/printerSettings12.bin"/><Relationship Id="rId7" Type="http://schemas.openxmlformats.org/officeDocument/2006/relationships/hyperlink" Target="https://secretariadistritald-my.sharepoint.com/:f:/g/personal/dmgomez_sdmujer_gov_co/Emhs_GQtHr1ElV1cFjSTKDwBTiLDbUiDEEKdO3QNkYpV2Q?e=ZbhR8e" TargetMode="External"/><Relationship Id="rId2" Type="http://schemas.openxmlformats.org/officeDocument/2006/relationships/hyperlink" Target="https://secretariadistritald-my.sharepoint.com/:x:/g/personal/dmgomez_sdmujer_gov_co/EcdBHVeKe-xJqZSzq9iG72UB8wB6lR5C2UUhJobfc8TddA?e=dWyYOq" TargetMode="External"/><Relationship Id="rId16" Type="http://schemas.openxmlformats.org/officeDocument/2006/relationships/hyperlink" Target="https://secretariadistritald-my.sharepoint.com/:f:/g/personal/dmgomez_sdmujer_gov_co/EtGRCYgpi0RDhyce9MEDy1QBqvu8wBICetaEp__zWsYPkg?e=KPBmHT" TargetMode="External"/><Relationship Id="rId20" Type="http://schemas.openxmlformats.org/officeDocument/2006/relationships/hyperlink" Target="https://secretariadistritald-my.sharepoint.com/:x:/g/personal/dmgomez_sdmujer_gov_co/Efo2-W96ThZOgtJN5tArOJ8B4yFfkgl2JgOXDPQFI8tLfA?e=5A8plq" TargetMode="External"/><Relationship Id="rId29" Type="http://schemas.openxmlformats.org/officeDocument/2006/relationships/hyperlink" Target="https://secretariadistritald-my.sharepoint.com/:f:/g/personal/dmgomez_sdmujer_gov_co/El98FDIa3qxDi8SXrWer0voB2oi6b7x-EWadjcSlOZk2bw?e=N5tsVr" TargetMode="External"/><Relationship Id="rId41" Type="http://schemas.openxmlformats.org/officeDocument/2006/relationships/hyperlink" Target="https://secretariadistritald-my.sharepoint.com/:f:/g/personal/dmgomez_sdmujer_gov_co/Ej1pPHf7jBJKv8mfGP_4BV0BKRfowq1vTaNUu-9lrGONPQ?e=LViCJw" TargetMode="External"/><Relationship Id="rId1" Type="http://schemas.openxmlformats.org/officeDocument/2006/relationships/hyperlink" Target="https://secretariadistritald-my.sharepoint.com/:x:/g/personal/dmgomez_sdmujer_gov_co/EcdBHVeKe-xJqZSzq9iG72UB8wB6lR5C2UUhJobfc8TddA?e=dWyYOq" TargetMode="External"/><Relationship Id="rId6" Type="http://schemas.openxmlformats.org/officeDocument/2006/relationships/hyperlink" Target="https://secretariadistritald-my.sharepoint.com/:f:/g/personal/dmgomez_sdmujer_gov_co/EmWCbVS-qjtEvUjdfDpK23IBSE6TmqZi5TuCjRfcKZUfig?e=Qvolwu" TargetMode="External"/><Relationship Id="rId11" Type="http://schemas.openxmlformats.org/officeDocument/2006/relationships/hyperlink" Target="https://secretariadistritald-my.sharepoint.com/:f:/g/personal/dmgomez_sdmujer_gov_co/Ekd7zQdz-cRErrhqFKUC160BbmOJZyOsbgy2OcB7aHR9FQ?e=mxBdWi" TargetMode="External"/><Relationship Id="rId24" Type="http://schemas.openxmlformats.org/officeDocument/2006/relationships/hyperlink" Target="https://secretariadistritald-my.sharepoint.com/:f:/g/personal/dmgomez_sdmujer_gov_co/Eo1G9Kyu3gFCsUzSV59rYr8Btdb_p39F4gCbZUJVXqWhpg?e=Andbsq" TargetMode="External"/><Relationship Id="rId32" Type="http://schemas.openxmlformats.org/officeDocument/2006/relationships/hyperlink" Target="https://secretariadistritald-my.sharepoint.com/:f:/g/personal/dmgomez_sdmujer_gov_co/ElfFS22tAe9Erbhdcbi0f2cBfVKSYz6oH6tK_3VYlQnylg?e=tA10fZ" TargetMode="External"/><Relationship Id="rId37" Type="http://schemas.openxmlformats.org/officeDocument/2006/relationships/hyperlink" Target="https://secretariadistritald-my.sharepoint.com/:f:/g/personal/dmgomez_sdmujer_gov_co/Eu8U0dHd93RHv8U__3wzNnkBjVrYnVUnKsxnc0MMLFh9Vw?e=ZezmoH" TargetMode="External"/><Relationship Id="rId40" Type="http://schemas.openxmlformats.org/officeDocument/2006/relationships/hyperlink" Target="https://secretariadistritald-my.sharepoint.com/:f:/g/personal/dmgomez_sdmujer_gov_co/EhN5NuFy60pGqbQ3m_G8fBwBl1yDcS7G-HB3ZbEP3ZAfCQ?e=bAxOA1" TargetMode="External"/><Relationship Id="rId5" Type="http://schemas.openxmlformats.org/officeDocument/2006/relationships/hyperlink" Target="https://secretariadistritald-my.sharepoint.com/:f:/g/personal/dmgomez_sdmujer_gov_co/Es0V83wLE3NJv5uDIGsiXUQBBJF50acMELWYQcTtjIPrFA?e=muAlMl" TargetMode="External"/><Relationship Id="rId15" Type="http://schemas.openxmlformats.org/officeDocument/2006/relationships/hyperlink" Target="https://secretariadistritald-my.sharepoint.com/:f:/g/personal/dmgomez_sdmujer_gov_co/EtGRCYgpi0RDhyce9MEDy1QBqvu8wBICetaEp__zWsYPkg?e=KPBmHT" TargetMode="External"/><Relationship Id="rId23" Type="http://schemas.openxmlformats.org/officeDocument/2006/relationships/hyperlink" Target="https://secretariadistritald-my.sharepoint.com/:f:/g/personal/dmgomez_sdmujer_gov_co/EqgRSItkFRVFuhuh3vG4wxABgznaEfVQ67S9FK_yrtBc7A?e=SeN7jf" TargetMode="External"/><Relationship Id="rId28" Type="http://schemas.openxmlformats.org/officeDocument/2006/relationships/hyperlink" Target="https://secretariadistritald-my.sharepoint.com/:f:/g/personal/dmgomez_sdmujer_gov_co/ErpdrIuACtNIoaCl8lkNFxwBHwisPd1ngaMnKBu4kPTrNg?e=vGVWQp" TargetMode="External"/><Relationship Id="rId36" Type="http://schemas.openxmlformats.org/officeDocument/2006/relationships/hyperlink" Target="https://secretariadistritald-my.sharepoint.com/:f:/g/personal/dmgomez_sdmujer_gov_co/EnUykH74MqZAuFX_kqR3TooBqb8NPa_ZzrSXV5z-FqSIUg?e=GgKFxq" TargetMode="External"/><Relationship Id="rId10" Type="http://schemas.openxmlformats.org/officeDocument/2006/relationships/hyperlink" Target="https://secretariadistritald-my.sharepoint.com/:f:/g/personal/dmgomez_sdmujer_gov_co/Eh8gSPU2Ir1MlkjNyjQavrwBzQX6Waba95lf9PO0XsD_Uw?e=5l2QvL" TargetMode="External"/><Relationship Id="rId19" Type="http://schemas.openxmlformats.org/officeDocument/2006/relationships/hyperlink" Target="https://secretariadistritald-my.sharepoint.com/:x:/g/personal/dmgomez_sdmujer_gov_co/Efo2-W96ThZOgtJN5tArOJ8B4yFfkgl2JgOXDPQFI8tLfA?e=5A8plq" TargetMode="External"/><Relationship Id="rId31" Type="http://schemas.openxmlformats.org/officeDocument/2006/relationships/hyperlink" Target="https://secretariadistritald-my.sharepoint.com/:f:/g/personal/dmgomez_sdmujer_gov_co/Ek8EJ4fDhMRJuwC9Bsini8oB-HRaJuUayF43hIuMf7iCFw?e=Iy4m16" TargetMode="External"/><Relationship Id="rId44" Type="http://schemas.openxmlformats.org/officeDocument/2006/relationships/comments" Target="../comments2.xml"/><Relationship Id="rId4" Type="http://schemas.openxmlformats.org/officeDocument/2006/relationships/hyperlink" Target="https://secretariadistritald-my.sharepoint.com/:f:/g/personal/dmgomez_sdmujer_gov_co/EvFTV3mYEaBBl4EHrHBn9BsBbJMlLpHmcKOcKT626Z0Y8g?e=RZqiB7" TargetMode="External"/><Relationship Id="rId9" Type="http://schemas.openxmlformats.org/officeDocument/2006/relationships/hyperlink" Target="https://secretariadistritald-my.sharepoint.com/:f:/g/personal/dmgomez_sdmujer_gov_co/Ek4zxhJia9dHnlmOeghLsh4BqtGzTWKcw5wGgBXMINPPVA?e=YSVlOc" TargetMode="External"/><Relationship Id="rId14" Type="http://schemas.openxmlformats.org/officeDocument/2006/relationships/hyperlink" Target="https://secretariadistritald-my.sharepoint.com/:f:/g/personal/dmgomez_sdmujer_gov_co/ErFJzURRT1dGuTz5-PK0MP8B13qeH6JkR6CCIIp6lQ7JZA?e=ipQyfd" TargetMode="External"/><Relationship Id="rId22" Type="http://schemas.openxmlformats.org/officeDocument/2006/relationships/hyperlink" Target="https://secretariadistritald-my.sharepoint.com/:x:/g/personal/dmgomez_sdmujer_gov_co/EcHPZANPfuNOsJu1Cv6TOxQBZfYXpbtHyYKMigoRRoCfdA?e=QWwdFM" TargetMode="External"/><Relationship Id="rId27" Type="http://schemas.openxmlformats.org/officeDocument/2006/relationships/hyperlink" Target="https://secretariadistritald-my.sharepoint.com/:f:/g/personal/dmgomez_sdmujer_gov_co/EgN_qRVAL0JArK-iCtdzUlsBez0-AgxcHy5vHnRt-zCkIA?e=thUZFX" TargetMode="External"/><Relationship Id="rId30" Type="http://schemas.openxmlformats.org/officeDocument/2006/relationships/hyperlink" Target="https://secretariadistritald-my.sharepoint.com/:f:/g/personal/dmgomez_sdmujer_gov_co/Egpd5Fcr9WFEhJTlqzG86K8B1GDrs4MZKwpGitR7WS4Y0A?e=BVnZMP" TargetMode="External"/><Relationship Id="rId35" Type="http://schemas.openxmlformats.org/officeDocument/2006/relationships/hyperlink" Target="https://secretariadistritald-my.sharepoint.com/:f:/g/personal/dmgomez_sdmujer_gov_co/EiIzlxclLqtPvvvOZEPMpZABo9wUQHzglBPcTRhpx488Jw?e=a6Kf4s" TargetMode="External"/><Relationship Id="rId43" Type="http://schemas.openxmlformats.org/officeDocument/2006/relationships/vmlDrawing" Target="../drawings/vmlDrawing2.vml"/><Relationship Id="rId8" Type="http://schemas.openxmlformats.org/officeDocument/2006/relationships/hyperlink" Target="https://secretariadistritald-my.sharepoint.com/:f:/g/personal/dmgomez_sdmujer_gov_co/EpPylKca3b1MmB-zwGB4jvkBHgOUTD7mWtvLpJ7f2WknjQ?e=SEhwYo" TargetMode="External"/><Relationship Id="rId3" Type="http://schemas.openxmlformats.org/officeDocument/2006/relationships/hyperlink" Target="https://secretariadistritald-my.sharepoint.com/:x:/g/personal/dmgomez_sdmujer_gov_co/EcdBHVeKe-xJqZSzq9iG72UB8wB6lR5C2UUhJobfc8TddA?e=dWyYOq" TargetMode="External"/><Relationship Id="rId12" Type="http://schemas.openxmlformats.org/officeDocument/2006/relationships/hyperlink" Target="https://secretariadistritald-my.sharepoint.com/:f:/g/personal/dmgomez_sdmujer_gov_co/Ekd7zQdz-cRErrhqFKUC160BbmOJZyOsbgy2OcB7aHR9FQ?e=mxBdWi" TargetMode="External"/><Relationship Id="rId17" Type="http://schemas.openxmlformats.org/officeDocument/2006/relationships/hyperlink" Target="https://secretariadistritald-my.sharepoint.com/:f:/g/personal/dmgomez_sdmujer_gov_co/EtGRCYgpi0RDhyce9MEDy1QBqvu8wBICetaEp__zWsYPkg?e=KPBmHT" TargetMode="External"/><Relationship Id="rId25" Type="http://schemas.openxmlformats.org/officeDocument/2006/relationships/hyperlink" Target="https://secretariadistritald-my.sharepoint.com/:f:/g/personal/dmgomez_sdmujer_gov_co/EuRXcR8v4DJHqgJrHTHwjJ8BW4grWfSoh9ZgKC9twg20qw?e=6TJt18" TargetMode="External"/><Relationship Id="rId33" Type="http://schemas.openxmlformats.org/officeDocument/2006/relationships/hyperlink" Target="https://secretariadistritald-my.sharepoint.com/:f:/g/personal/dmgomez_sdmujer_gov_co/En0NM1pz-cpBrtZUGh42ASUBV9dG9jZ-cpz9M9ozRVRIHg?e=RYAhef" TargetMode="External"/><Relationship Id="rId38" Type="http://schemas.openxmlformats.org/officeDocument/2006/relationships/hyperlink" Target="https://secretariadistritald-my.sharepoint.com/:f:/g/personal/dmgomez_sdmujer_gov_co/EgGGLkfFa8VKqXGpCkUZIysBxhaFCmprvQaFwi50TihuDQ?e=ighYBK"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hyperlink" Target="https://secretariadistritald-my.sharepoint.com/:f:/g/personal/dmgomez_sdmujer_gov_co/Ekd7zQdz-cRErrhqFKUC160BbmOJZyOsbgy2OcB7aHR9FQ?e=mxBdWi" TargetMode="External"/><Relationship Id="rId2" Type="http://schemas.openxmlformats.org/officeDocument/2006/relationships/hyperlink" Target="https://secretariadistritald-my.sharepoint.com/:f:/g/personal/dmgomez_sdmujer_gov_co/Ekd7zQdz-cRErrhqFKUC160BbmOJZyOsbgy2OcB7aHR9FQ?e=mxBdWi" TargetMode="External"/><Relationship Id="rId1" Type="http://schemas.openxmlformats.org/officeDocument/2006/relationships/hyperlink" Target="https://secretariadistritald-my.sharepoint.com/:f:/g/personal/dmgomez_sdmujer_gov_co/Eh8gSPU2Ir1MlkjNyjQavrwBzQX6Waba95lf9PO0XsD_Uw?e=5l2QvL"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ecretariadistritald-my.sharepoint.com/:f:/g/personal/dmgomez_sdmujer_gov_co/EtUEaWhCu0JFge0_gs6MBgMBg5vqbpnwuCEXM1KWOl6edQ?e=PHww0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my.sharepoint.com/:f:/g/personal/dmgomez_sdmujer_gov_co/EtGRCYgpi0RDhyce9MEDy1QBqvu8wBICetaEp__zWsYPkg?e=KPBmHT" TargetMode="External"/><Relationship Id="rId1" Type="http://schemas.openxmlformats.org/officeDocument/2006/relationships/hyperlink" Target="https://secretariadistritald-my.sharepoint.com/:f:/g/personal/dmgomez_sdmujer_gov_co/ErFJzURRT1dGuTz5-PK0MP8B13qeH6JkR6CCIIp6lQ7JZA?e=ipQyfd"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ecretariadistritald-my.sharepoint.com/:x:/g/personal/dmgomez_sdmujer_gov_co/EX9lPPR-mjtPsQhn0JavH60BQPnrB3LikXmKuXcZlgFYEQ?e=mu5aVE" TargetMode="External"/><Relationship Id="rId1" Type="http://schemas.openxmlformats.org/officeDocument/2006/relationships/hyperlink" Target="https://secretariadistritald-my.sharepoint.com/:x:/g/personal/dmgomez_sdmujer_gov_co/EX9lPPR-mjtPsQhn0JavH60BQPnrB3LikXmKuXcZlgFYEQ?e=mu5aVE"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ecretariadistritald-my.sharepoint.com/:x:/g/personal/dmgomez_sdmujer_gov_co/Efo2-W96ThZOgtJN5tArOJ8B4yFfkgl2JgOXDPQFI8tLfA?e=5A8plq" TargetMode="External"/><Relationship Id="rId1" Type="http://schemas.openxmlformats.org/officeDocument/2006/relationships/hyperlink" Target="https://secretariadistritald-my.sharepoint.com/:x:/g/personal/dmgomez_sdmujer_gov_co/EcdBHVeKe-xJqZSzq9iG72UB8wB6lR5C2UUhJobfc8TddA?e=rHfTXO"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hyperlink" Target="https://secretariadistritald-my.sharepoint.com/:f:/g/personal/dmgomez_sdmujer_gov_co/EhN5NuFy60pGqbQ3m_G8fBwBl1yDcS7G-HB3ZbEP3ZAfCQ?e=h4fsZh" TargetMode="External"/><Relationship Id="rId2" Type="http://schemas.openxmlformats.org/officeDocument/2006/relationships/hyperlink" Target="https://secretariadistritald-my.sharepoint.com/:f:/g/personal/dmgomez_sdmujer_gov_co/EvnIfO-4obdDnDaebxmTY9gBgUcja5IBspqmhCkCAEl42w?e=RxeAAi" TargetMode="External"/><Relationship Id="rId1" Type="http://schemas.openxmlformats.org/officeDocument/2006/relationships/hyperlink" Target="https://secretariadistritald-my.sharepoint.com/:f:/g/personal/dmgomez_sdmujer_gov_co/EgGGLkfFa8VKqXGpCkUZIysBxhaFCmprvQaFwi50TihuDQ?e=e5qglb"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ecretariadistritald-my.sharepoint.com/:x:/g/personal/dmgomez_sdmujer_gov_co/EcHPZANPfuNOsJu1Cv6TOxQBZfYXpbtHyYKMigoRRoCfdA?e=QWwdFM" TargetMode="External"/><Relationship Id="rId1" Type="http://schemas.openxmlformats.org/officeDocument/2006/relationships/hyperlink" Target="https://secretariadistritald-my.sharepoint.com/:x:/g/personal/dmgomez_sdmujer_gov_co/Efl75KHd4DlLvL5eUHgu03gBwnlv9X1VsrxU7y8hg0T2Gw?e=56enpJ"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ecretariadistritald-my.sharepoint.com/:f:/g/personal/dmgomez_sdmujer_gov_co/Es0V83wLE3NJv5uDIGsiXUQBBJF50acMELWYQcTtjIPrFA?e=muAlMl" TargetMode="External"/><Relationship Id="rId1" Type="http://schemas.openxmlformats.org/officeDocument/2006/relationships/hyperlink" Target="https://secretariadistritald-my.sharepoint.com/:f:/g/personal/dmgomez_sdmujer_gov_co/EvFTV3mYEaBBl4EHrHBn9BsBbJMlLpHmcKOcKT626Z0Y8g?e=RZqiB7"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ecretariadistritald-my.sharepoint.com/:f:/g/personal/dmgomez_sdmujer_gov_co/Eo1G9Kyu3gFCsUzSV59rYr8Btdb_p39F4gCbZUJVXqWhpg?e=Andbsq" TargetMode="External"/><Relationship Id="rId1" Type="http://schemas.openxmlformats.org/officeDocument/2006/relationships/hyperlink" Target="https://secretariadistritald-my.sharepoint.com/:f:/g/personal/dmgomez_sdmujer_gov_co/EqgRSItkFRVFuhuh3vG4wxABgznaEfVQ67S9FK_yrtBc7A?e=SeN7jf"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40" zoomScale="90" zoomScaleNormal="90" workbookViewId="0">
      <selection activeCell="A54" sqref="A1:XFD1048576"/>
    </sheetView>
  </sheetViews>
  <sheetFormatPr baseColWidth="10" defaultColWidth="10.85546875" defaultRowHeight="14.25" x14ac:dyDescent="0.25"/>
  <cols>
    <col min="1" max="1" width="72" style="87" bestFit="1" customWidth="1"/>
    <col min="2" max="2" width="78.5703125" style="87" customWidth="1"/>
    <col min="3" max="3" width="10.85546875" style="87"/>
    <col min="4" max="4" width="31.140625" style="87" customWidth="1"/>
    <col min="5" max="5" width="70.140625" style="87" customWidth="1"/>
    <col min="6" max="6" width="17.42578125" style="87" customWidth="1"/>
    <col min="7" max="8" width="21.85546875" style="87" customWidth="1"/>
    <col min="9" max="9" width="19.42578125" style="87" customWidth="1"/>
    <col min="10" max="10" width="42" style="87" customWidth="1"/>
    <col min="11" max="256" width="10.85546875" style="87"/>
    <col min="257" max="257" width="72" style="87" bestFit="1" customWidth="1"/>
    <col min="258" max="258" width="78.5703125" style="87" customWidth="1"/>
    <col min="259" max="259" width="10.85546875" style="87"/>
    <col min="260" max="260" width="31.140625" style="87" customWidth="1"/>
    <col min="261" max="261" width="70.140625" style="87" customWidth="1"/>
    <col min="262" max="262" width="17.42578125" style="87" customWidth="1"/>
    <col min="263" max="264" width="21.85546875" style="87" customWidth="1"/>
    <col min="265" max="265" width="19.42578125" style="87" customWidth="1"/>
    <col min="266" max="266" width="42" style="87" customWidth="1"/>
    <col min="267" max="512" width="10.85546875" style="87"/>
    <col min="513" max="513" width="72" style="87" bestFit="1" customWidth="1"/>
    <col min="514" max="514" width="78.5703125" style="87" customWidth="1"/>
    <col min="515" max="515" width="10.85546875" style="87"/>
    <col min="516" max="516" width="31.140625" style="87" customWidth="1"/>
    <col min="517" max="517" width="70.140625" style="87" customWidth="1"/>
    <col min="518" max="518" width="17.42578125" style="87" customWidth="1"/>
    <col min="519" max="520" width="21.85546875" style="87" customWidth="1"/>
    <col min="521" max="521" width="19.42578125" style="87" customWidth="1"/>
    <col min="522" max="522" width="42" style="87" customWidth="1"/>
    <col min="523" max="768" width="10.85546875" style="87"/>
    <col min="769" max="769" width="72" style="87" bestFit="1" customWidth="1"/>
    <col min="770" max="770" width="78.5703125" style="87" customWidth="1"/>
    <col min="771" max="771" width="10.85546875" style="87"/>
    <col min="772" max="772" width="31.140625" style="87" customWidth="1"/>
    <col min="773" max="773" width="70.140625" style="87" customWidth="1"/>
    <col min="774" max="774" width="17.42578125" style="87" customWidth="1"/>
    <col min="775" max="776" width="21.85546875" style="87" customWidth="1"/>
    <col min="777" max="777" width="19.42578125" style="87" customWidth="1"/>
    <col min="778" max="778" width="42" style="87" customWidth="1"/>
    <col min="779" max="1024" width="10.85546875" style="87"/>
    <col min="1025" max="1025" width="72" style="87" bestFit="1" customWidth="1"/>
    <col min="1026" max="1026" width="78.5703125" style="87" customWidth="1"/>
    <col min="1027" max="1027" width="10.85546875" style="87"/>
    <col min="1028" max="1028" width="31.140625" style="87" customWidth="1"/>
    <col min="1029" max="1029" width="70.140625" style="87" customWidth="1"/>
    <col min="1030" max="1030" width="17.42578125" style="87" customWidth="1"/>
    <col min="1031" max="1032" width="21.85546875" style="87" customWidth="1"/>
    <col min="1033" max="1033" width="19.42578125" style="87" customWidth="1"/>
    <col min="1034" max="1034" width="42" style="87" customWidth="1"/>
    <col min="1035" max="1280" width="10.85546875" style="87"/>
    <col min="1281" max="1281" width="72" style="87" bestFit="1" customWidth="1"/>
    <col min="1282" max="1282" width="78.5703125" style="87" customWidth="1"/>
    <col min="1283" max="1283" width="10.85546875" style="87"/>
    <col min="1284" max="1284" width="31.140625" style="87" customWidth="1"/>
    <col min="1285" max="1285" width="70.140625" style="87" customWidth="1"/>
    <col min="1286" max="1286" width="17.42578125" style="87" customWidth="1"/>
    <col min="1287" max="1288" width="21.85546875" style="87" customWidth="1"/>
    <col min="1289" max="1289" width="19.42578125" style="87" customWidth="1"/>
    <col min="1290" max="1290" width="42" style="87" customWidth="1"/>
    <col min="1291" max="1536" width="10.85546875" style="87"/>
    <col min="1537" max="1537" width="72" style="87" bestFit="1" customWidth="1"/>
    <col min="1538" max="1538" width="78.5703125" style="87" customWidth="1"/>
    <col min="1539" max="1539" width="10.85546875" style="87"/>
    <col min="1540" max="1540" width="31.140625" style="87" customWidth="1"/>
    <col min="1541" max="1541" width="70.140625" style="87" customWidth="1"/>
    <col min="1542" max="1542" width="17.42578125" style="87" customWidth="1"/>
    <col min="1543" max="1544" width="21.85546875" style="87" customWidth="1"/>
    <col min="1545" max="1545" width="19.42578125" style="87" customWidth="1"/>
    <col min="1546" max="1546" width="42" style="87" customWidth="1"/>
    <col min="1547" max="1792" width="10.85546875" style="87"/>
    <col min="1793" max="1793" width="72" style="87" bestFit="1" customWidth="1"/>
    <col min="1794" max="1794" width="78.5703125" style="87" customWidth="1"/>
    <col min="1795" max="1795" width="10.85546875" style="87"/>
    <col min="1796" max="1796" width="31.140625" style="87" customWidth="1"/>
    <col min="1797" max="1797" width="70.140625" style="87" customWidth="1"/>
    <col min="1798" max="1798" width="17.42578125" style="87" customWidth="1"/>
    <col min="1799" max="1800" width="21.85546875" style="87" customWidth="1"/>
    <col min="1801" max="1801" width="19.42578125" style="87" customWidth="1"/>
    <col min="1802" max="1802" width="42" style="87" customWidth="1"/>
    <col min="1803" max="2048" width="10.85546875" style="87"/>
    <col min="2049" max="2049" width="72" style="87" bestFit="1" customWidth="1"/>
    <col min="2050" max="2050" width="78.5703125" style="87" customWidth="1"/>
    <col min="2051" max="2051" width="10.85546875" style="87"/>
    <col min="2052" max="2052" width="31.140625" style="87" customWidth="1"/>
    <col min="2053" max="2053" width="70.140625" style="87" customWidth="1"/>
    <col min="2054" max="2054" width="17.42578125" style="87" customWidth="1"/>
    <col min="2055" max="2056" width="21.85546875" style="87" customWidth="1"/>
    <col min="2057" max="2057" width="19.42578125" style="87" customWidth="1"/>
    <col min="2058" max="2058" width="42" style="87" customWidth="1"/>
    <col min="2059" max="2304" width="10.85546875" style="87"/>
    <col min="2305" max="2305" width="72" style="87" bestFit="1" customWidth="1"/>
    <col min="2306" max="2306" width="78.5703125" style="87" customWidth="1"/>
    <col min="2307" max="2307" width="10.85546875" style="87"/>
    <col min="2308" max="2308" width="31.140625" style="87" customWidth="1"/>
    <col min="2309" max="2309" width="70.140625" style="87" customWidth="1"/>
    <col min="2310" max="2310" width="17.42578125" style="87" customWidth="1"/>
    <col min="2311" max="2312" width="21.85546875" style="87" customWidth="1"/>
    <col min="2313" max="2313" width="19.42578125" style="87" customWidth="1"/>
    <col min="2314" max="2314" width="42" style="87" customWidth="1"/>
    <col min="2315" max="2560" width="10.85546875" style="87"/>
    <col min="2561" max="2561" width="72" style="87" bestFit="1" customWidth="1"/>
    <col min="2562" max="2562" width="78.5703125" style="87" customWidth="1"/>
    <col min="2563" max="2563" width="10.85546875" style="87"/>
    <col min="2564" max="2564" width="31.140625" style="87" customWidth="1"/>
    <col min="2565" max="2565" width="70.140625" style="87" customWidth="1"/>
    <col min="2566" max="2566" width="17.42578125" style="87" customWidth="1"/>
    <col min="2567" max="2568" width="21.85546875" style="87" customWidth="1"/>
    <col min="2569" max="2569" width="19.42578125" style="87" customWidth="1"/>
    <col min="2570" max="2570" width="42" style="87" customWidth="1"/>
    <col min="2571" max="2816" width="10.85546875" style="87"/>
    <col min="2817" max="2817" width="72" style="87" bestFit="1" customWidth="1"/>
    <col min="2818" max="2818" width="78.5703125" style="87" customWidth="1"/>
    <col min="2819" max="2819" width="10.85546875" style="87"/>
    <col min="2820" max="2820" width="31.140625" style="87" customWidth="1"/>
    <col min="2821" max="2821" width="70.140625" style="87" customWidth="1"/>
    <col min="2822" max="2822" width="17.42578125" style="87" customWidth="1"/>
    <col min="2823" max="2824" width="21.85546875" style="87" customWidth="1"/>
    <col min="2825" max="2825" width="19.42578125" style="87" customWidth="1"/>
    <col min="2826" max="2826" width="42" style="87" customWidth="1"/>
    <col min="2827" max="3072" width="10.85546875" style="87"/>
    <col min="3073" max="3073" width="72" style="87" bestFit="1" customWidth="1"/>
    <col min="3074" max="3074" width="78.5703125" style="87" customWidth="1"/>
    <col min="3075" max="3075" width="10.85546875" style="87"/>
    <col min="3076" max="3076" width="31.140625" style="87" customWidth="1"/>
    <col min="3077" max="3077" width="70.140625" style="87" customWidth="1"/>
    <col min="3078" max="3078" width="17.42578125" style="87" customWidth="1"/>
    <col min="3079" max="3080" width="21.85546875" style="87" customWidth="1"/>
    <col min="3081" max="3081" width="19.42578125" style="87" customWidth="1"/>
    <col min="3082" max="3082" width="42" style="87" customWidth="1"/>
    <col min="3083" max="3328" width="10.85546875" style="87"/>
    <col min="3329" max="3329" width="72" style="87" bestFit="1" customWidth="1"/>
    <col min="3330" max="3330" width="78.5703125" style="87" customWidth="1"/>
    <col min="3331" max="3331" width="10.85546875" style="87"/>
    <col min="3332" max="3332" width="31.140625" style="87" customWidth="1"/>
    <col min="3333" max="3333" width="70.140625" style="87" customWidth="1"/>
    <col min="3334" max="3334" width="17.42578125" style="87" customWidth="1"/>
    <col min="3335" max="3336" width="21.85546875" style="87" customWidth="1"/>
    <col min="3337" max="3337" width="19.42578125" style="87" customWidth="1"/>
    <col min="3338" max="3338" width="42" style="87" customWidth="1"/>
    <col min="3339" max="3584" width="10.85546875" style="87"/>
    <col min="3585" max="3585" width="72" style="87" bestFit="1" customWidth="1"/>
    <col min="3586" max="3586" width="78.5703125" style="87" customWidth="1"/>
    <col min="3587" max="3587" width="10.85546875" style="87"/>
    <col min="3588" max="3588" width="31.140625" style="87" customWidth="1"/>
    <col min="3589" max="3589" width="70.140625" style="87" customWidth="1"/>
    <col min="3590" max="3590" width="17.42578125" style="87" customWidth="1"/>
    <col min="3591" max="3592" width="21.85546875" style="87" customWidth="1"/>
    <col min="3593" max="3593" width="19.42578125" style="87" customWidth="1"/>
    <col min="3594" max="3594" width="42" style="87" customWidth="1"/>
    <col min="3595" max="3840" width="10.85546875" style="87"/>
    <col min="3841" max="3841" width="72" style="87" bestFit="1" customWidth="1"/>
    <col min="3842" max="3842" width="78.5703125" style="87" customWidth="1"/>
    <col min="3843" max="3843" width="10.85546875" style="87"/>
    <col min="3844" max="3844" width="31.140625" style="87" customWidth="1"/>
    <col min="3845" max="3845" width="70.140625" style="87" customWidth="1"/>
    <col min="3846" max="3846" width="17.42578125" style="87" customWidth="1"/>
    <col min="3847" max="3848" width="21.85546875" style="87" customWidth="1"/>
    <col min="3849" max="3849" width="19.42578125" style="87" customWidth="1"/>
    <col min="3850" max="3850" width="42" style="87" customWidth="1"/>
    <col min="3851" max="4096" width="10.85546875" style="87"/>
    <col min="4097" max="4097" width="72" style="87" bestFit="1" customWidth="1"/>
    <col min="4098" max="4098" width="78.5703125" style="87" customWidth="1"/>
    <col min="4099" max="4099" width="10.85546875" style="87"/>
    <col min="4100" max="4100" width="31.140625" style="87" customWidth="1"/>
    <col min="4101" max="4101" width="70.140625" style="87" customWidth="1"/>
    <col min="4102" max="4102" width="17.42578125" style="87" customWidth="1"/>
    <col min="4103" max="4104" width="21.85546875" style="87" customWidth="1"/>
    <col min="4105" max="4105" width="19.42578125" style="87" customWidth="1"/>
    <col min="4106" max="4106" width="42" style="87" customWidth="1"/>
    <col min="4107" max="4352" width="10.85546875" style="87"/>
    <col min="4353" max="4353" width="72" style="87" bestFit="1" customWidth="1"/>
    <col min="4354" max="4354" width="78.5703125" style="87" customWidth="1"/>
    <col min="4355" max="4355" width="10.85546875" style="87"/>
    <col min="4356" max="4356" width="31.140625" style="87" customWidth="1"/>
    <col min="4357" max="4357" width="70.140625" style="87" customWidth="1"/>
    <col min="4358" max="4358" width="17.42578125" style="87" customWidth="1"/>
    <col min="4359" max="4360" width="21.85546875" style="87" customWidth="1"/>
    <col min="4361" max="4361" width="19.42578125" style="87" customWidth="1"/>
    <col min="4362" max="4362" width="42" style="87" customWidth="1"/>
    <col min="4363" max="4608" width="10.85546875" style="87"/>
    <col min="4609" max="4609" width="72" style="87" bestFit="1" customWidth="1"/>
    <col min="4610" max="4610" width="78.5703125" style="87" customWidth="1"/>
    <col min="4611" max="4611" width="10.85546875" style="87"/>
    <col min="4612" max="4612" width="31.140625" style="87" customWidth="1"/>
    <col min="4613" max="4613" width="70.140625" style="87" customWidth="1"/>
    <col min="4614" max="4614" width="17.42578125" style="87" customWidth="1"/>
    <col min="4615" max="4616" width="21.85546875" style="87" customWidth="1"/>
    <col min="4617" max="4617" width="19.42578125" style="87" customWidth="1"/>
    <col min="4618" max="4618" width="42" style="87" customWidth="1"/>
    <col min="4619" max="4864" width="10.85546875" style="87"/>
    <col min="4865" max="4865" width="72" style="87" bestFit="1" customWidth="1"/>
    <col min="4866" max="4866" width="78.5703125" style="87" customWidth="1"/>
    <col min="4867" max="4867" width="10.85546875" style="87"/>
    <col min="4868" max="4868" width="31.140625" style="87" customWidth="1"/>
    <col min="4869" max="4869" width="70.140625" style="87" customWidth="1"/>
    <col min="4870" max="4870" width="17.42578125" style="87" customWidth="1"/>
    <col min="4871" max="4872" width="21.85546875" style="87" customWidth="1"/>
    <col min="4873" max="4873" width="19.42578125" style="87" customWidth="1"/>
    <col min="4874" max="4874" width="42" style="87" customWidth="1"/>
    <col min="4875" max="5120" width="10.85546875" style="87"/>
    <col min="5121" max="5121" width="72" style="87" bestFit="1" customWidth="1"/>
    <col min="5122" max="5122" width="78.5703125" style="87" customWidth="1"/>
    <col min="5123" max="5123" width="10.85546875" style="87"/>
    <col min="5124" max="5124" width="31.140625" style="87" customWidth="1"/>
    <col min="5125" max="5125" width="70.140625" style="87" customWidth="1"/>
    <col min="5126" max="5126" width="17.42578125" style="87" customWidth="1"/>
    <col min="5127" max="5128" width="21.85546875" style="87" customWidth="1"/>
    <col min="5129" max="5129" width="19.42578125" style="87" customWidth="1"/>
    <col min="5130" max="5130" width="42" style="87" customWidth="1"/>
    <col min="5131" max="5376" width="10.85546875" style="87"/>
    <col min="5377" max="5377" width="72" style="87" bestFit="1" customWidth="1"/>
    <col min="5378" max="5378" width="78.5703125" style="87" customWidth="1"/>
    <col min="5379" max="5379" width="10.85546875" style="87"/>
    <col min="5380" max="5380" width="31.140625" style="87" customWidth="1"/>
    <col min="5381" max="5381" width="70.140625" style="87" customWidth="1"/>
    <col min="5382" max="5382" width="17.42578125" style="87" customWidth="1"/>
    <col min="5383" max="5384" width="21.85546875" style="87" customWidth="1"/>
    <col min="5385" max="5385" width="19.42578125" style="87" customWidth="1"/>
    <col min="5386" max="5386" width="42" style="87" customWidth="1"/>
    <col min="5387" max="5632" width="10.85546875" style="87"/>
    <col min="5633" max="5633" width="72" style="87" bestFit="1" customWidth="1"/>
    <col min="5634" max="5634" width="78.5703125" style="87" customWidth="1"/>
    <col min="5635" max="5635" width="10.85546875" style="87"/>
    <col min="5636" max="5636" width="31.140625" style="87" customWidth="1"/>
    <col min="5637" max="5637" width="70.140625" style="87" customWidth="1"/>
    <col min="5638" max="5638" width="17.42578125" style="87" customWidth="1"/>
    <col min="5639" max="5640" width="21.85546875" style="87" customWidth="1"/>
    <col min="5641" max="5641" width="19.42578125" style="87" customWidth="1"/>
    <col min="5642" max="5642" width="42" style="87" customWidth="1"/>
    <col min="5643" max="5888" width="10.85546875" style="87"/>
    <col min="5889" max="5889" width="72" style="87" bestFit="1" customWidth="1"/>
    <col min="5890" max="5890" width="78.5703125" style="87" customWidth="1"/>
    <col min="5891" max="5891" width="10.85546875" style="87"/>
    <col min="5892" max="5892" width="31.140625" style="87" customWidth="1"/>
    <col min="5893" max="5893" width="70.140625" style="87" customWidth="1"/>
    <col min="5894" max="5894" width="17.42578125" style="87" customWidth="1"/>
    <col min="5895" max="5896" width="21.85546875" style="87" customWidth="1"/>
    <col min="5897" max="5897" width="19.42578125" style="87" customWidth="1"/>
    <col min="5898" max="5898" width="42" style="87" customWidth="1"/>
    <col min="5899" max="6144" width="10.85546875" style="87"/>
    <col min="6145" max="6145" width="72" style="87" bestFit="1" customWidth="1"/>
    <col min="6146" max="6146" width="78.5703125" style="87" customWidth="1"/>
    <col min="6147" max="6147" width="10.85546875" style="87"/>
    <col min="6148" max="6148" width="31.140625" style="87" customWidth="1"/>
    <col min="6149" max="6149" width="70.140625" style="87" customWidth="1"/>
    <col min="6150" max="6150" width="17.42578125" style="87" customWidth="1"/>
    <col min="6151" max="6152" width="21.85546875" style="87" customWidth="1"/>
    <col min="6153" max="6153" width="19.42578125" style="87" customWidth="1"/>
    <col min="6154" max="6154" width="42" style="87" customWidth="1"/>
    <col min="6155" max="6400" width="10.85546875" style="87"/>
    <col min="6401" max="6401" width="72" style="87" bestFit="1" customWidth="1"/>
    <col min="6402" max="6402" width="78.5703125" style="87" customWidth="1"/>
    <col min="6403" max="6403" width="10.85546875" style="87"/>
    <col min="6404" max="6404" width="31.140625" style="87" customWidth="1"/>
    <col min="6405" max="6405" width="70.140625" style="87" customWidth="1"/>
    <col min="6406" max="6406" width="17.42578125" style="87" customWidth="1"/>
    <col min="6407" max="6408" width="21.85546875" style="87" customWidth="1"/>
    <col min="6409" max="6409" width="19.42578125" style="87" customWidth="1"/>
    <col min="6410" max="6410" width="42" style="87" customWidth="1"/>
    <col min="6411" max="6656" width="10.85546875" style="87"/>
    <col min="6657" max="6657" width="72" style="87" bestFit="1" customWidth="1"/>
    <col min="6658" max="6658" width="78.5703125" style="87" customWidth="1"/>
    <col min="6659" max="6659" width="10.85546875" style="87"/>
    <col min="6660" max="6660" width="31.140625" style="87" customWidth="1"/>
    <col min="6661" max="6661" width="70.140625" style="87" customWidth="1"/>
    <col min="6662" max="6662" width="17.42578125" style="87" customWidth="1"/>
    <col min="6663" max="6664" width="21.85546875" style="87" customWidth="1"/>
    <col min="6665" max="6665" width="19.42578125" style="87" customWidth="1"/>
    <col min="6666" max="6666" width="42" style="87" customWidth="1"/>
    <col min="6667" max="6912" width="10.85546875" style="87"/>
    <col min="6913" max="6913" width="72" style="87" bestFit="1" customWidth="1"/>
    <col min="6914" max="6914" width="78.5703125" style="87" customWidth="1"/>
    <col min="6915" max="6915" width="10.85546875" style="87"/>
    <col min="6916" max="6916" width="31.140625" style="87" customWidth="1"/>
    <col min="6917" max="6917" width="70.140625" style="87" customWidth="1"/>
    <col min="6918" max="6918" width="17.42578125" style="87" customWidth="1"/>
    <col min="6919" max="6920" width="21.85546875" style="87" customWidth="1"/>
    <col min="6921" max="6921" width="19.42578125" style="87" customWidth="1"/>
    <col min="6922" max="6922" width="42" style="87" customWidth="1"/>
    <col min="6923" max="7168" width="10.85546875" style="87"/>
    <col min="7169" max="7169" width="72" style="87" bestFit="1" customWidth="1"/>
    <col min="7170" max="7170" width="78.5703125" style="87" customWidth="1"/>
    <col min="7171" max="7171" width="10.85546875" style="87"/>
    <col min="7172" max="7172" width="31.140625" style="87" customWidth="1"/>
    <col min="7173" max="7173" width="70.140625" style="87" customWidth="1"/>
    <col min="7174" max="7174" width="17.42578125" style="87" customWidth="1"/>
    <col min="7175" max="7176" width="21.85546875" style="87" customWidth="1"/>
    <col min="7177" max="7177" width="19.42578125" style="87" customWidth="1"/>
    <col min="7178" max="7178" width="42" style="87" customWidth="1"/>
    <col min="7179" max="7424" width="10.85546875" style="87"/>
    <col min="7425" max="7425" width="72" style="87" bestFit="1" customWidth="1"/>
    <col min="7426" max="7426" width="78.5703125" style="87" customWidth="1"/>
    <col min="7427" max="7427" width="10.85546875" style="87"/>
    <col min="7428" max="7428" width="31.140625" style="87" customWidth="1"/>
    <col min="7429" max="7429" width="70.140625" style="87" customWidth="1"/>
    <col min="7430" max="7430" width="17.42578125" style="87" customWidth="1"/>
    <col min="7431" max="7432" width="21.85546875" style="87" customWidth="1"/>
    <col min="7433" max="7433" width="19.42578125" style="87" customWidth="1"/>
    <col min="7434" max="7434" width="42" style="87" customWidth="1"/>
    <col min="7435" max="7680" width="10.85546875" style="87"/>
    <col min="7681" max="7681" width="72" style="87" bestFit="1" customWidth="1"/>
    <col min="7682" max="7682" width="78.5703125" style="87" customWidth="1"/>
    <col min="7683" max="7683" width="10.85546875" style="87"/>
    <col min="7684" max="7684" width="31.140625" style="87" customWidth="1"/>
    <col min="7685" max="7685" width="70.140625" style="87" customWidth="1"/>
    <col min="7686" max="7686" width="17.42578125" style="87" customWidth="1"/>
    <col min="7687" max="7688" width="21.85546875" style="87" customWidth="1"/>
    <col min="7689" max="7689" width="19.42578125" style="87" customWidth="1"/>
    <col min="7690" max="7690" width="42" style="87" customWidth="1"/>
    <col min="7691" max="7936" width="10.85546875" style="87"/>
    <col min="7937" max="7937" width="72" style="87" bestFit="1" customWidth="1"/>
    <col min="7938" max="7938" width="78.5703125" style="87" customWidth="1"/>
    <col min="7939" max="7939" width="10.85546875" style="87"/>
    <col min="7940" max="7940" width="31.140625" style="87" customWidth="1"/>
    <col min="7941" max="7941" width="70.140625" style="87" customWidth="1"/>
    <col min="7942" max="7942" width="17.42578125" style="87" customWidth="1"/>
    <col min="7943" max="7944" width="21.85546875" style="87" customWidth="1"/>
    <col min="7945" max="7945" width="19.42578125" style="87" customWidth="1"/>
    <col min="7946" max="7946" width="42" style="87" customWidth="1"/>
    <col min="7947" max="8192" width="10.85546875" style="87"/>
    <col min="8193" max="8193" width="72" style="87" bestFit="1" customWidth="1"/>
    <col min="8194" max="8194" width="78.5703125" style="87" customWidth="1"/>
    <col min="8195" max="8195" width="10.85546875" style="87"/>
    <col min="8196" max="8196" width="31.140625" style="87" customWidth="1"/>
    <col min="8197" max="8197" width="70.140625" style="87" customWidth="1"/>
    <col min="8198" max="8198" width="17.42578125" style="87" customWidth="1"/>
    <col min="8199" max="8200" width="21.85546875" style="87" customWidth="1"/>
    <col min="8201" max="8201" width="19.42578125" style="87" customWidth="1"/>
    <col min="8202" max="8202" width="42" style="87" customWidth="1"/>
    <col min="8203" max="8448" width="10.85546875" style="87"/>
    <col min="8449" max="8449" width="72" style="87" bestFit="1" customWidth="1"/>
    <col min="8450" max="8450" width="78.5703125" style="87" customWidth="1"/>
    <col min="8451" max="8451" width="10.85546875" style="87"/>
    <col min="8452" max="8452" width="31.140625" style="87" customWidth="1"/>
    <col min="8453" max="8453" width="70.140625" style="87" customWidth="1"/>
    <col min="8454" max="8454" width="17.42578125" style="87" customWidth="1"/>
    <col min="8455" max="8456" width="21.85546875" style="87" customWidth="1"/>
    <col min="8457" max="8457" width="19.42578125" style="87" customWidth="1"/>
    <col min="8458" max="8458" width="42" style="87" customWidth="1"/>
    <col min="8459" max="8704" width="10.85546875" style="87"/>
    <col min="8705" max="8705" width="72" style="87" bestFit="1" customWidth="1"/>
    <col min="8706" max="8706" width="78.5703125" style="87" customWidth="1"/>
    <col min="8707" max="8707" width="10.85546875" style="87"/>
    <col min="8708" max="8708" width="31.140625" style="87" customWidth="1"/>
    <col min="8709" max="8709" width="70.140625" style="87" customWidth="1"/>
    <col min="8710" max="8710" width="17.42578125" style="87" customWidth="1"/>
    <col min="8711" max="8712" width="21.85546875" style="87" customWidth="1"/>
    <col min="8713" max="8713" width="19.42578125" style="87" customWidth="1"/>
    <col min="8714" max="8714" width="42" style="87" customWidth="1"/>
    <col min="8715" max="8960" width="10.85546875" style="87"/>
    <col min="8961" max="8961" width="72" style="87" bestFit="1" customWidth="1"/>
    <col min="8962" max="8962" width="78.5703125" style="87" customWidth="1"/>
    <col min="8963" max="8963" width="10.85546875" style="87"/>
    <col min="8964" max="8964" width="31.140625" style="87" customWidth="1"/>
    <col min="8965" max="8965" width="70.140625" style="87" customWidth="1"/>
    <col min="8966" max="8966" width="17.42578125" style="87" customWidth="1"/>
    <col min="8967" max="8968" width="21.85546875" style="87" customWidth="1"/>
    <col min="8969" max="8969" width="19.42578125" style="87" customWidth="1"/>
    <col min="8970" max="8970" width="42" style="87" customWidth="1"/>
    <col min="8971" max="9216" width="10.85546875" style="87"/>
    <col min="9217" max="9217" width="72" style="87" bestFit="1" customWidth="1"/>
    <col min="9218" max="9218" width="78.5703125" style="87" customWidth="1"/>
    <col min="9219" max="9219" width="10.85546875" style="87"/>
    <col min="9220" max="9220" width="31.140625" style="87" customWidth="1"/>
    <col min="9221" max="9221" width="70.140625" style="87" customWidth="1"/>
    <col min="9222" max="9222" width="17.42578125" style="87" customWidth="1"/>
    <col min="9223" max="9224" width="21.85546875" style="87" customWidth="1"/>
    <col min="9225" max="9225" width="19.42578125" style="87" customWidth="1"/>
    <col min="9226" max="9226" width="42" style="87" customWidth="1"/>
    <col min="9227" max="9472" width="10.85546875" style="87"/>
    <col min="9473" max="9473" width="72" style="87" bestFit="1" customWidth="1"/>
    <col min="9474" max="9474" width="78.5703125" style="87" customWidth="1"/>
    <col min="9475" max="9475" width="10.85546875" style="87"/>
    <col min="9476" max="9476" width="31.140625" style="87" customWidth="1"/>
    <col min="9477" max="9477" width="70.140625" style="87" customWidth="1"/>
    <col min="9478" max="9478" width="17.42578125" style="87" customWidth="1"/>
    <col min="9479" max="9480" width="21.85546875" style="87" customWidth="1"/>
    <col min="9481" max="9481" width="19.42578125" style="87" customWidth="1"/>
    <col min="9482" max="9482" width="42" style="87" customWidth="1"/>
    <col min="9483" max="9728" width="10.85546875" style="87"/>
    <col min="9729" max="9729" width="72" style="87" bestFit="1" customWidth="1"/>
    <col min="9730" max="9730" width="78.5703125" style="87" customWidth="1"/>
    <col min="9731" max="9731" width="10.85546875" style="87"/>
    <col min="9732" max="9732" width="31.140625" style="87" customWidth="1"/>
    <col min="9733" max="9733" width="70.140625" style="87" customWidth="1"/>
    <col min="9734" max="9734" width="17.42578125" style="87" customWidth="1"/>
    <col min="9735" max="9736" width="21.85546875" style="87" customWidth="1"/>
    <col min="9737" max="9737" width="19.42578125" style="87" customWidth="1"/>
    <col min="9738" max="9738" width="42" style="87" customWidth="1"/>
    <col min="9739" max="9984" width="10.85546875" style="87"/>
    <col min="9985" max="9985" width="72" style="87" bestFit="1" customWidth="1"/>
    <col min="9986" max="9986" width="78.5703125" style="87" customWidth="1"/>
    <col min="9987" max="9987" width="10.85546875" style="87"/>
    <col min="9988" max="9988" width="31.140625" style="87" customWidth="1"/>
    <col min="9989" max="9989" width="70.140625" style="87" customWidth="1"/>
    <col min="9990" max="9990" width="17.42578125" style="87" customWidth="1"/>
    <col min="9991" max="9992" width="21.85546875" style="87" customWidth="1"/>
    <col min="9993" max="9993" width="19.42578125" style="87" customWidth="1"/>
    <col min="9994" max="9994" width="42" style="87" customWidth="1"/>
    <col min="9995" max="10240" width="10.85546875" style="87"/>
    <col min="10241" max="10241" width="72" style="87" bestFit="1" customWidth="1"/>
    <col min="10242" max="10242" width="78.5703125" style="87" customWidth="1"/>
    <col min="10243" max="10243" width="10.85546875" style="87"/>
    <col min="10244" max="10244" width="31.140625" style="87" customWidth="1"/>
    <col min="10245" max="10245" width="70.140625" style="87" customWidth="1"/>
    <col min="10246" max="10246" width="17.42578125" style="87" customWidth="1"/>
    <col min="10247" max="10248" width="21.85546875" style="87" customWidth="1"/>
    <col min="10249" max="10249" width="19.42578125" style="87" customWidth="1"/>
    <col min="10250" max="10250" width="42" style="87" customWidth="1"/>
    <col min="10251" max="10496" width="10.85546875" style="87"/>
    <col min="10497" max="10497" width="72" style="87" bestFit="1" customWidth="1"/>
    <col min="10498" max="10498" width="78.5703125" style="87" customWidth="1"/>
    <col min="10499" max="10499" width="10.85546875" style="87"/>
    <col min="10500" max="10500" width="31.140625" style="87" customWidth="1"/>
    <col min="10501" max="10501" width="70.140625" style="87" customWidth="1"/>
    <col min="10502" max="10502" width="17.42578125" style="87" customWidth="1"/>
    <col min="10503" max="10504" width="21.85546875" style="87" customWidth="1"/>
    <col min="10505" max="10505" width="19.42578125" style="87" customWidth="1"/>
    <col min="10506" max="10506" width="42" style="87" customWidth="1"/>
    <col min="10507" max="10752" width="10.85546875" style="87"/>
    <col min="10753" max="10753" width="72" style="87" bestFit="1" customWidth="1"/>
    <col min="10754" max="10754" width="78.5703125" style="87" customWidth="1"/>
    <col min="10755" max="10755" width="10.85546875" style="87"/>
    <col min="10756" max="10756" width="31.140625" style="87" customWidth="1"/>
    <col min="10757" max="10757" width="70.140625" style="87" customWidth="1"/>
    <col min="10758" max="10758" width="17.42578125" style="87" customWidth="1"/>
    <col min="10759" max="10760" width="21.85546875" style="87" customWidth="1"/>
    <col min="10761" max="10761" width="19.42578125" style="87" customWidth="1"/>
    <col min="10762" max="10762" width="42" style="87" customWidth="1"/>
    <col min="10763" max="11008" width="10.85546875" style="87"/>
    <col min="11009" max="11009" width="72" style="87" bestFit="1" customWidth="1"/>
    <col min="11010" max="11010" width="78.5703125" style="87" customWidth="1"/>
    <col min="11011" max="11011" width="10.85546875" style="87"/>
    <col min="11012" max="11012" width="31.140625" style="87" customWidth="1"/>
    <col min="11013" max="11013" width="70.140625" style="87" customWidth="1"/>
    <col min="11014" max="11014" width="17.42578125" style="87" customWidth="1"/>
    <col min="11015" max="11016" width="21.85546875" style="87" customWidth="1"/>
    <col min="11017" max="11017" width="19.42578125" style="87" customWidth="1"/>
    <col min="11018" max="11018" width="42" style="87" customWidth="1"/>
    <col min="11019" max="11264" width="10.85546875" style="87"/>
    <col min="11265" max="11265" width="72" style="87" bestFit="1" customWidth="1"/>
    <col min="11266" max="11266" width="78.5703125" style="87" customWidth="1"/>
    <col min="11267" max="11267" width="10.85546875" style="87"/>
    <col min="11268" max="11268" width="31.140625" style="87" customWidth="1"/>
    <col min="11269" max="11269" width="70.140625" style="87" customWidth="1"/>
    <col min="11270" max="11270" width="17.42578125" style="87" customWidth="1"/>
    <col min="11271" max="11272" width="21.85546875" style="87" customWidth="1"/>
    <col min="11273" max="11273" width="19.42578125" style="87" customWidth="1"/>
    <col min="11274" max="11274" width="42" style="87" customWidth="1"/>
    <col min="11275" max="11520" width="10.85546875" style="87"/>
    <col min="11521" max="11521" width="72" style="87" bestFit="1" customWidth="1"/>
    <col min="11522" max="11522" width="78.5703125" style="87" customWidth="1"/>
    <col min="11523" max="11523" width="10.85546875" style="87"/>
    <col min="11524" max="11524" width="31.140625" style="87" customWidth="1"/>
    <col min="11525" max="11525" width="70.140625" style="87" customWidth="1"/>
    <col min="11526" max="11526" width="17.42578125" style="87" customWidth="1"/>
    <col min="11527" max="11528" width="21.85546875" style="87" customWidth="1"/>
    <col min="11529" max="11529" width="19.42578125" style="87" customWidth="1"/>
    <col min="11530" max="11530" width="42" style="87" customWidth="1"/>
    <col min="11531" max="11776" width="10.85546875" style="87"/>
    <col min="11777" max="11777" width="72" style="87" bestFit="1" customWidth="1"/>
    <col min="11778" max="11778" width="78.5703125" style="87" customWidth="1"/>
    <col min="11779" max="11779" width="10.85546875" style="87"/>
    <col min="11780" max="11780" width="31.140625" style="87" customWidth="1"/>
    <col min="11781" max="11781" width="70.140625" style="87" customWidth="1"/>
    <col min="11782" max="11782" width="17.42578125" style="87" customWidth="1"/>
    <col min="11783" max="11784" width="21.85546875" style="87" customWidth="1"/>
    <col min="11785" max="11785" width="19.42578125" style="87" customWidth="1"/>
    <col min="11786" max="11786" width="42" style="87" customWidth="1"/>
    <col min="11787" max="12032" width="10.85546875" style="87"/>
    <col min="12033" max="12033" width="72" style="87" bestFit="1" customWidth="1"/>
    <col min="12034" max="12034" width="78.5703125" style="87" customWidth="1"/>
    <col min="12035" max="12035" width="10.85546875" style="87"/>
    <col min="12036" max="12036" width="31.140625" style="87" customWidth="1"/>
    <col min="12037" max="12037" width="70.140625" style="87" customWidth="1"/>
    <col min="12038" max="12038" width="17.42578125" style="87" customWidth="1"/>
    <col min="12039" max="12040" width="21.85546875" style="87" customWidth="1"/>
    <col min="12041" max="12041" width="19.42578125" style="87" customWidth="1"/>
    <col min="12042" max="12042" width="42" style="87" customWidth="1"/>
    <col min="12043" max="12288" width="10.85546875" style="87"/>
    <col min="12289" max="12289" width="72" style="87" bestFit="1" customWidth="1"/>
    <col min="12290" max="12290" width="78.5703125" style="87" customWidth="1"/>
    <col min="12291" max="12291" width="10.85546875" style="87"/>
    <col min="12292" max="12292" width="31.140625" style="87" customWidth="1"/>
    <col min="12293" max="12293" width="70.140625" style="87" customWidth="1"/>
    <col min="12294" max="12294" width="17.42578125" style="87" customWidth="1"/>
    <col min="12295" max="12296" width="21.85546875" style="87" customWidth="1"/>
    <col min="12297" max="12297" width="19.42578125" style="87" customWidth="1"/>
    <col min="12298" max="12298" width="42" style="87" customWidth="1"/>
    <col min="12299" max="12544" width="10.85546875" style="87"/>
    <col min="12545" max="12545" width="72" style="87" bestFit="1" customWidth="1"/>
    <col min="12546" max="12546" width="78.5703125" style="87" customWidth="1"/>
    <col min="12547" max="12547" width="10.85546875" style="87"/>
    <col min="12548" max="12548" width="31.140625" style="87" customWidth="1"/>
    <col min="12549" max="12549" width="70.140625" style="87" customWidth="1"/>
    <col min="12550" max="12550" width="17.42578125" style="87" customWidth="1"/>
    <col min="12551" max="12552" width="21.85546875" style="87" customWidth="1"/>
    <col min="12553" max="12553" width="19.42578125" style="87" customWidth="1"/>
    <col min="12554" max="12554" width="42" style="87" customWidth="1"/>
    <col min="12555" max="12800" width="10.85546875" style="87"/>
    <col min="12801" max="12801" width="72" style="87" bestFit="1" customWidth="1"/>
    <col min="12802" max="12802" width="78.5703125" style="87" customWidth="1"/>
    <col min="12803" max="12803" width="10.85546875" style="87"/>
    <col min="12804" max="12804" width="31.140625" style="87" customWidth="1"/>
    <col min="12805" max="12805" width="70.140625" style="87" customWidth="1"/>
    <col min="12806" max="12806" width="17.42578125" style="87" customWidth="1"/>
    <col min="12807" max="12808" width="21.85546875" style="87" customWidth="1"/>
    <col min="12809" max="12809" width="19.42578125" style="87" customWidth="1"/>
    <col min="12810" max="12810" width="42" style="87" customWidth="1"/>
    <col min="12811" max="13056" width="10.85546875" style="87"/>
    <col min="13057" max="13057" width="72" style="87" bestFit="1" customWidth="1"/>
    <col min="13058" max="13058" width="78.5703125" style="87" customWidth="1"/>
    <col min="13059" max="13059" width="10.85546875" style="87"/>
    <col min="13060" max="13060" width="31.140625" style="87" customWidth="1"/>
    <col min="13061" max="13061" width="70.140625" style="87" customWidth="1"/>
    <col min="13062" max="13062" width="17.42578125" style="87" customWidth="1"/>
    <col min="13063" max="13064" width="21.85546875" style="87" customWidth="1"/>
    <col min="13065" max="13065" width="19.42578125" style="87" customWidth="1"/>
    <col min="13066" max="13066" width="42" style="87" customWidth="1"/>
    <col min="13067" max="13312" width="10.85546875" style="87"/>
    <col min="13313" max="13313" width="72" style="87" bestFit="1" customWidth="1"/>
    <col min="13314" max="13314" width="78.5703125" style="87" customWidth="1"/>
    <col min="13315" max="13315" width="10.85546875" style="87"/>
    <col min="13316" max="13316" width="31.140625" style="87" customWidth="1"/>
    <col min="13317" max="13317" width="70.140625" style="87" customWidth="1"/>
    <col min="13318" max="13318" width="17.42578125" style="87" customWidth="1"/>
    <col min="13319" max="13320" width="21.85546875" style="87" customWidth="1"/>
    <col min="13321" max="13321" width="19.42578125" style="87" customWidth="1"/>
    <col min="13322" max="13322" width="42" style="87" customWidth="1"/>
    <col min="13323" max="13568" width="10.85546875" style="87"/>
    <col min="13569" max="13569" width="72" style="87" bestFit="1" customWidth="1"/>
    <col min="13570" max="13570" width="78.5703125" style="87" customWidth="1"/>
    <col min="13571" max="13571" width="10.85546875" style="87"/>
    <col min="13572" max="13572" width="31.140625" style="87" customWidth="1"/>
    <col min="13573" max="13573" width="70.140625" style="87" customWidth="1"/>
    <col min="13574" max="13574" width="17.42578125" style="87" customWidth="1"/>
    <col min="13575" max="13576" width="21.85546875" style="87" customWidth="1"/>
    <col min="13577" max="13577" width="19.42578125" style="87" customWidth="1"/>
    <col min="13578" max="13578" width="42" style="87" customWidth="1"/>
    <col min="13579" max="13824" width="10.85546875" style="87"/>
    <col min="13825" max="13825" width="72" style="87" bestFit="1" customWidth="1"/>
    <col min="13826" max="13826" width="78.5703125" style="87" customWidth="1"/>
    <col min="13827" max="13827" width="10.85546875" style="87"/>
    <col min="13828" max="13828" width="31.140625" style="87" customWidth="1"/>
    <col min="13829" max="13829" width="70.140625" style="87" customWidth="1"/>
    <col min="13830" max="13830" width="17.42578125" style="87" customWidth="1"/>
    <col min="13831" max="13832" width="21.85546875" style="87" customWidth="1"/>
    <col min="13833" max="13833" width="19.42578125" style="87" customWidth="1"/>
    <col min="13834" max="13834" width="42" style="87" customWidth="1"/>
    <col min="13835" max="14080" width="10.85546875" style="87"/>
    <col min="14081" max="14081" width="72" style="87" bestFit="1" customWidth="1"/>
    <col min="14082" max="14082" width="78.5703125" style="87" customWidth="1"/>
    <col min="14083" max="14083" width="10.85546875" style="87"/>
    <col min="14084" max="14084" width="31.140625" style="87" customWidth="1"/>
    <col min="14085" max="14085" width="70.140625" style="87" customWidth="1"/>
    <col min="14086" max="14086" width="17.42578125" style="87" customWidth="1"/>
    <col min="14087" max="14088" width="21.85546875" style="87" customWidth="1"/>
    <col min="14089" max="14089" width="19.42578125" style="87" customWidth="1"/>
    <col min="14090" max="14090" width="42" style="87" customWidth="1"/>
    <col min="14091" max="14336" width="10.85546875" style="87"/>
    <col min="14337" max="14337" width="72" style="87" bestFit="1" customWidth="1"/>
    <col min="14338" max="14338" width="78.5703125" style="87" customWidth="1"/>
    <col min="14339" max="14339" width="10.85546875" style="87"/>
    <col min="14340" max="14340" width="31.140625" style="87" customWidth="1"/>
    <col min="14341" max="14341" width="70.140625" style="87" customWidth="1"/>
    <col min="14342" max="14342" width="17.42578125" style="87" customWidth="1"/>
    <col min="14343" max="14344" width="21.85546875" style="87" customWidth="1"/>
    <col min="14345" max="14345" width="19.42578125" style="87" customWidth="1"/>
    <col min="14346" max="14346" width="42" style="87" customWidth="1"/>
    <col min="14347" max="14592" width="10.85546875" style="87"/>
    <col min="14593" max="14593" width="72" style="87" bestFit="1" customWidth="1"/>
    <col min="14594" max="14594" width="78.5703125" style="87" customWidth="1"/>
    <col min="14595" max="14595" width="10.85546875" style="87"/>
    <col min="14596" max="14596" width="31.140625" style="87" customWidth="1"/>
    <col min="14597" max="14597" width="70.140625" style="87" customWidth="1"/>
    <col min="14598" max="14598" width="17.42578125" style="87" customWidth="1"/>
    <col min="14599" max="14600" width="21.85546875" style="87" customWidth="1"/>
    <col min="14601" max="14601" width="19.42578125" style="87" customWidth="1"/>
    <col min="14602" max="14602" width="42" style="87" customWidth="1"/>
    <col min="14603" max="14848" width="10.85546875" style="87"/>
    <col min="14849" max="14849" width="72" style="87" bestFit="1" customWidth="1"/>
    <col min="14850" max="14850" width="78.5703125" style="87" customWidth="1"/>
    <col min="14851" max="14851" width="10.85546875" style="87"/>
    <col min="14852" max="14852" width="31.140625" style="87" customWidth="1"/>
    <col min="14853" max="14853" width="70.140625" style="87" customWidth="1"/>
    <col min="14854" max="14854" width="17.42578125" style="87" customWidth="1"/>
    <col min="14855" max="14856" width="21.85546875" style="87" customWidth="1"/>
    <col min="14857" max="14857" width="19.42578125" style="87" customWidth="1"/>
    <col min="14858" max="14858" width="42" style="87" customWidth="1"/>
    <col min="14859" max="15104" width="10.85546875" style="87"/>
    <col min="15105" max="15105" width="72" style="87" bestFit="1" customWidth="1"/>
    <col min="15106" max="15106" width="78.5703125" style="87" customWidth="1"/>
    <col min="15107" max="15107" width="10.85546875" style="87"/>
    <col min="15108" max="15108" width="31.140625" style="87" customWidth="1"/>
    <col min="15109" max="15109" width="70.140625" style="87" customWidth="1"/>
    <col min="15110" max="15110" width="17.42578125" style="87" customWidth="1"/>
    <col min="15111" max="15112" width="21.85546875" style="87" customWidth="1"/>
    <col min="15113" max="15113" width="19.42578125" style="87" customWidth="1"/>
    <col min="15114" max="15114" width="42" style="87" customWidth="1"/>
    <col min="15115" max="15360" width="10.85546875" style="87"/>
    <col min="15361" max="15361" width="72" style="87" bestFit="1" customWidth="1"/>
    <col min="15362" max="15362" width="78.5703125" style="87" customWidth="1"/>
    <col min="15363" max="15363" width="10.85546875" style="87"/>
    <col min="15364" max="15364" width="31.140625" style="87" customWidth="1"/>
    <col min="15365" max="15365" width="70.140625" style="87" customWidth="1"/>
    <col min="15366" max="15366" width="17.42578125" style="87" customWidth="1"/>
    <col min="15367" max="15368" width="21.85546875" style="87" customWidth="1"/>
    <col min="15369" max="15369" width="19.42578125" style="87" customWidth="1"/>
    <col min="15370" max="15370" width="42" style="87" customWidth="1"/>
    <col min="15371" max="15616" width="10.85546875" style="87"/>
    <col min="15617" max="15617" width="72" style="87" bestFit="1" customWidth="1"/>
    <col min="15618" max="15618" width="78.5703125" style="87" customWidth="1"/>
    <col min="15619" max="15619" width="10.85546875" style="87"/>
    <col min="15620" max="15620" width="31.140625" style="87" customWidth="1"/>
    <col min="15621" max="15621" width="70.140625" style="87" customWidth="1"/>
    <col min="15622" max="15622" width="17.42578125" style="87" customWidth="1"/>
    <col min="15623" max="15624" width="21.85546875" style="87" customWidth="1"/>
    <col min="15625" max="15625" width="19.42578125" style="87" customWidth="1"/>
    <col min="15626" max="15626" width="42" style="87" customWidth="1"/>
    <col min="15627" max="15872" width="10.85546875" style="87"/>
    <col min="15873" max="15873" width="72" style="87" bestFit="1" customWidth="1"/>
    <col min="15874" max="15874" width="78.5703125" style="87" customWidth="1"/>
    <col min="15875" max="15875" width="10.85546875" style="87"/>
    <col min="15876" max="15876" width="31.140625" style="87" customWidth="1"/>
    <col min="15877" max="15877" width="70.140625" style="87" customWidth="1"/>
    <col min="15878" max="15878" width="17.42578125" style="87" customWidth="1"/>
    <col min="15879" max="15880" width="21.85546875" style="87" customWidth="1"/>
    <col min="15881" max="15881" width="19.42578125" style="87" customWidth="1"/>
    <col min="15882" max="15882" width="42" style="87" customWidth="1"/>
    <col min="15883" max="16128" width="10.85546875" style="87"/>
    <col min="16129" max="16129" width="72" style="87" bestFit="1" customWidth="1"/>
    <col min="16130" max="16130" width="78.5703125" style="87" customWidth="1"/>
    <col min="16131" max="16131" width="10.85546875" style="87"/>
    <col min="16132" max="16132" width="31.140625" style="87" customWidth="1"/>
    <col min="16133" max="16133" width="70.140625" style="87" customWidth="1"/>
    <col min="16134" max="16134" width="17.42578125" style="87" customWidth="1"/>
    <col min="16135" max="16136" width="21.85546875" style="87" customWidth="1"/>
    <col min="16137" max="16137" width="19.42578125" style="87" customWidth="1"/>
    <col min="16138" max="16138" width="42" style="87" customWidth="1"/>
    <col min="16139" max="16384" width="10.85546875" style="87"/>
  </cols>
  <sheetData>
    <row r="1" spans="1:2" ht="25.5" customHeight="1" x14ac:dyDescent="0.25">
      <c r="A1" s="349" t="s">
        <v>0</v>
      </c>
      <c r="B1" s="350"/>
    </row>
    <row r="2" spans="1:2" ht="25.5" customHeight="1" x14ac:dyDescent="0.25">
      <c r="A2" s="351" t="s">
        <v>1</v>
      </c>
      <c r="B2" s="352"/>
    </row>
    <row r="3" spans="1:2" ht="15" x14ac:dyDescent="0.25">
      <c r="A3" s="88" t="s">
        <v>2</v>
      </c>
      <c r="B3" s="89" t="s">
        <v>3</v>
      </c>
    </row>
    <row r="4" spans="1:2" ht="15" x14ac:dyDescent="0.25">
      <c r="A4" s="90" t="s">
        <v>4</v>
      </c>
      <c r="B4" s="91" t="s">
        <v>5</v>
      </c>
    </row>
    <row r="5" spans="1:2" ht="15" x14ac:dyDescent="0.25">
      <c r="A5" s="90" t="s">
        <v>6</v>
      </c>
      <c r="B5" s="91" t="s">
        <v>7</v>
      </c>
    </row>
    <row r="6" spans="1:2" ht="103.5" x14ac:dyDescent="0.25">
      <c r="A6" s="90" t="s">
        <v>8</v>
      </c>
      <c r="B6" s="92" t="s">
        <v>9</v>
      </c>
    </row>
    <row r="7" spans="1:2" ht="40.5" customHeight="1" x14ac:dyDescent="0.25">
      <c r="A7" s="90" t="s">
        <v>10</v>
      </c>
      <c r="B7" s="93" t="s">
        <v>11</v>
      </c>
    </row>
    <row r="8" spans="1:2" ht="29.25" customHeight="1" x14ac:dyDescent="0.25">
      <c r="A8" s="90" t="s">
        <v>12</v>
      </c>
      <c r="B8" s="93" t="s">
        <v>13</v>
      </c>
    </row>
    <row r="9" spans="1:2" ht="38.25" customHeight="1" x14ac:dyDescent="0.25">
      <c r="A9" s="90" t="s">
        <v>14</v>
      </c>
      <c r="B9" s="93" t="s">
        <v>13</v>
      </c>
    </row>
    <row r="10" spans="1:2" ht="28.5" x14ac:dyDescent="0.25">
      <c r="A10" s="90" t="s">
        <v>15</v>
      </c>
      <c r="B10" s="94" t="s">
        <v>16</v>
      </c>
    </row>
    <row r="11" spans="1:2" ht="15" x14ac:dyDescent="0.25">
      <c r="A11" s="90" t="s">
        <v>17</v>
      </c>
      <c r="B11" s="94" t="s">
        <v>18</v>
      </c>
    </row>
    <row r="12" spans="1:2" ht="8.25" customHeight="1" x14ac:dyDescent="0.25">
      <c r="A12" s="95"/>
      <c r="B12" s="96"/>
    </row>
    <row r="13" spans="1:2" ht="15" x14ac:dyDescent="0.25">
      <c r="A13" s="90" t="s">
        <v>19</v>
      </c>
      <c r="B13" s="97" t="s">
        <v>20</v>
      </c>
    </row>
    <row r="14" spans="1:2" ht="15" x14ac:dyDescent="0.25">
      <c r="A14" s="90" t="s">
        <v>21</v>
      </c>
      <c r="B14" s="97" t="s">
        <v>22</v>
      </c>
    </row>
    <row r="15" spans="1:2" ht="28.5" x14ac:dyDescent="0.25">
      <c r="A15" s="90" t="s">
        <v>23</v>
      </c>
      <c r="B15" s="97" t="s">
        <v>24</v>
      </c>
    </row>
    <row r="16" spans="1:2" ht="15" x14ac:dyDescent="0.25">
      <c r="A16" s="90" t="s">
        <v>25</v>
      </c>
      <c r="B16" s="97" t="s">
        <v>26</v>
      </c>
    </row>
    <row r="17" spans="1:2" ht="8.25" customHeight="1" x14ac:dyDescent="0.25">
      <c r="A17" s="95"/>
      <c r="B17" s="98"/>
    </row>
    <row r="18" spans="1:2" ht="42.75" x14ac:dyDescent="0.25">
      <c r="A18" s="90" t="s">
        <v>27</v>
      </c>
      <c r="B18" s="97" t="s">
        <v>28</v>
      </c>
    </row>
    <row r="19" spans="1:2" ht="28.5" x14ac:dyDescent="0.25">
      <c r="A19" s="90" t="s">
        <v>29</v>
      </c>
      <c r="B19" s="97" t="s">
        <v>30</v>
      </c>
    </row>
    <row r="20" spans="1:2" ht="42.75" x14ac:dyDescent="0.25">
      <c r="A20" s="90" t="s">
        <v>31</v>
      </c>
      <c r="B20" s="97" t="s">
        <v>32</v>
      </c>
    </row>
    <row r="21" spans="1:2" ht="28.5" x14ac:dyDescent="0.25">
      <c r="A21" s="90" t="s">
        <v>25</v>
      </c>
      <c r="B21" s="97" t="s">
        <v>33</v>
      </c>
    </row>
    <row r="22" spans="1:2" ht="8.25" customHeight="1" x14ac:dyDescent="0.25">
      <c r="A22" s="95"/>
      <c r="B22" s="98"/>
    </row>
    <row r="23" spans="1:2" ht="31.5" customHeight="1" x14ac:dyDescent="0.25">
      <c r="A23" s="90" t="s">
        <v>34</v>
      </c>
      <c r="B23" s="97" t="s">
        <v>35</v>
      </c>
    </row>
    <row r="24" spans="1:2" ht="15" x14ac:dyDescent="0.25">
      <c r="A24" s="90" t="s">
        <v>36</v>
      </c>
      <c r="B24" s="97" t="s">
        <v>37</v>
      </c>
    </row>
    <row r="25" spans="1:2" ht="19.7" customHeight="1" x14ac:dyDescent="0.25">
      <c r="A25" s="90" t="s">
        <v>38</v>
      </c>
      <c r="B25" s="97" t="s">
        <v>39</v>
      </c>
    </row>
    <row r="26" spans="1:2" ht="28.7" customHeight="1" x14ac:dyDescent="0.25">
      <c r="A26" s="90" t="s">
        <v>40</v>
      </c>
      <c r="B26" s="97" t="s">
        <v>41</v>
      </c>
    </row>
    <row r="27" spans="1:2" ht="20.45" customHeight="1" x14ac:dyDescent="0.25">
      <c r="A27" s="90" t="s">
        <v>42</v>
      </c>
      <c r="B27" s="97" t="s">
        <v>43</v>
      </c>
    </row>
    <row r="28" spans="1:2" ht="8.25" customHeight="1" x14ac:dyDescent="0.25">
      <c r="A28" s="95"/>
      <c r="B28" s="98"/>
    </row>
    <row r="29" spans="1:2" ht="28.5" x14ac:dyDescent="0.25">
      <c r="A29" s="90" t="s">
        <v>44</v>
      </c>
      <c r="B29" s="97" t="s">
        <v>45</v>
      </c>
    </row>
    <row r="30" spans="1:2" ht="42.75" x14ac:dyDescent="0.25">
      <c r="A30" s="90" t="s">
        <v>46</v>
      </c>
      <c r="B30" s="97" t="s">
        <v>47</v>
      </c>
    </row>
    <row r="31" spans="1:2" ht="42.75" x14ac:dyDescent="0.25">
      <c r="A31" s="90" t="s">
        <v>48</v>
      </c>
      <c r="B31" s="97" t="s">
        <v>49</v>
      </c>
    </row>
    <row r="32" spans="1:2" ht="28.5" x14ac:dyDescent="0.25">
      <c r="A32" s="90" t="s">
        <v>50</v>
      </c>
      <c r="B32" s="97" t="s">
        <v>51</v>
      </c>
    </row>
    <row r="33" spans="1:2" ht="57" x14ac:dyDescent="0.25">
      <c r="A33" s="90" t="s">
        <v>52</v>
      </c>
      <c r="B33" s="97" t="s">
        <v>53</v>
      </c>
    </row>
    <row r="34" spans="1:2" ht="85.35" customHeight="1" x14ac:dyDescent="0.25">
      <c r="A34" s="99" t="s">
        <v>54</v>
      </c>
      <c r="B34" s="97" t="s">
        <v>55</v>
      </c>
    </row>
    <row r="35" spans="1:2" ht="81.599999999999994" customHeight="1" x14ac:dyDescent="0.25">
      <c r="A35" s="99" t="s">
        <v>56</v>
      </c>
      <c r="B35" s="97" t="s">
        <v>57</v>
      </c>
    </row>
    <row r="36" spans="1:2" ht="54" customHeight="1" x14ac:dyDescent="0.25">
      <c r="A36" s="99" t="s">
        <v>58</v>
      </c>
      <c r="B36" s="97" t="s">
        <v>59</v>
      </c>
    </row>
    <row r="37" spans="1:2" ht="8.25" customHeight="1" x14ac:dyDescent="0.25">
      <c r="A37" s="100"/>
      <c r="B37" s="98"/>
    </row>
    <row r="38" spans="1:2" ht="71.25" x14ac:dyDescent="0.25">
      <c r="A38" s="99" t="s">
        <v>60</v>
      </c>
      <c r="B38" s="97" t="s">
        <v>61</v>
      </c>
    </row>
    <row r="39" spans="1:2" ht="42.75" x14ac:dyDescent="0.25">
      <c r="A39" s="99" t="s">
        <v>62</v>
      </c>
      <c r="B39" s="97" t="s">
        <v>63</v>
      </c>
    </row>
    <row r="40" spans="1:2" ht="28.5" x14ac:dyDescent="0.25">
      <c r="A40" s="99" t="s">
        <v>64</v>
      </c>
      <c r="B40" s="97" t="s">
        <v>65</v>
      </c>
    </row>
    <row r="41" spans="1:2" ht="71.25" x14ac:dyDescent="0.25">
      <c r="A41" s="99" t="s">
        <v>66</v>
      </c>
      <c r="B41" s="97" t="s">
        <v>67</v>
      </c>
    </row>
    <row r="42" spans="1:2" ht="28.5" x14ac:dyDescent="0.25">
      <c r="A42" s="90" t="s">
        <v>68</v>
      </c>
      <c r="B42" s="97" t="s">
        <v>69</v>
      </c>
    </row>
    <row r="43" spans="1:2" ht="15" x14ac:dyDescent="0.25">
      <c r="A43" s="99"/>
      <c r="B43" s="101"/>
    </row>
    <row r="44" spans="1:2" ht="25.5" customHeight="1" x14ac:dyDescent="0.25">
      <c r="A44" s="351" t="s">
        <v>70</v>
      </c>
      <c r="B44" s="352"/>
    </row>
    <row r="45" spans="1:2" ht="15" x14ac:dyDescent="0.25">
      <c r="A45" s="88" t="s">
        <v>2</v>
      </c>
      <c r="B45" s="89" t="s">
        <v>3</v>
      </c>
    </row>
    <row r="46" spans="1:2" ht="15" x14ac:dyDescent="0.25">
      <c r="A46" s="90" t="s">
        <v>6</v>
      </c>
      <c r="B46" s="91" t="s">
        <v>7</v>
      </c>
    </row>
    <row r="47" spans="1:2" ht="103.5" x14ac:dyDescent="0.25">
      <c r="A47" s="90" t="s">
        <v>8</v>
      </c>
      <c r="B47" s="92" t="s">
        <v>9</v>
      </c>
    </row>
    <row r="48" spans="1:2" ht="15" x14ac:dyDescent="0.25">
      <c r="A48" s="90" t="s">
        <v>71</v>
      </c>
      <c r="B48" s="102" t="s">
        <v>72</v>
      </c>
    </row>
    <row r="49" spans="1:2" ht="37.5" customHeight="1" x14ac:dyDescent="0.25">
      <c r="A49" s="90" t="s">
        <v>73</v>
      </c>
      <c r="B49" s="102" t="s">
        <v>13</v>
      </c>
    </row>
    <row r="50" spans="1:2" ht="28.5" x14ac:dyDescent="0.25">
      <c r="A50" s="90" t="s">
        <v>74</v>
      </c>
      <c r="B50" s="102" t="s">
        <v>75</v>
      </c>
    </row>
    <row r="51" spans="1:2" ht="42.75" x14ac:dyDescent="0.25">
      <c r="A51" s="90" t="s">
        <v>76</v>
      </c>
      <c r="B51" s="103" t="s">
        <v>77</v>
      </c>
    </row>
    <row r="52" spans="1:2" ht="42.75" x14ac:dyDescent="0.25">
      <c r="A52" s="90" t="s">
        <v>78</v>
      </c>
      <c r="B52" s="103" t="s">
        <v>79</v>
      </c>
    </row>
    <row r="53" spans="1:2" ht="15" x14ac:dyDescent="0.25">
      <c r="A53" s="90" t="s">
        <v>80</v>
      </c>
      <c r="B53" s="103" t="s">
        <v>81</v>
      </c>
    </row>
    <row r="54" spans="1:2" ht="71.25" x14ac:dyDescent="0.25">
      <c r="A54" s="90" t="s">
        <v>82</v>
      </c>
      <c r="B54" s="103" t="s">
        <v>83</v>
      </c>
    </row>
    <row r="55" spans="1:2" ht="60" x14ac:dyDescent="0.25">
      <c r="A55" s="99" t="s">
        <v>84</v>
      </c>
      <c r="B55" s="103" t="s">
        <v>85</v>
      </c>
    </row>
    <row r="56" spans="1:2" ht="28.5" x14ac:dyDescent="0.25">
      <c r="A56" s="90" t="s">
        <v>86</v>
      </c>
      <c r="B56" s="103" t="s">
        <v>87</v>
      </c>
    </row>
    <row r="57" spans="1:2" ht="99.75" x14ac:dyDescent="0.25">
      <c r="A57" s="90" t="s">
        <v>88</v>
      </c>
      <c r="B57" s="103" t="s">
        <v>89</v>
      </c>
    </row>
    <row r="58" spans="1:2" ht="15" x14ac:dyDescent="0.25">
      <c r="A58" s="90" t="s">
        <v>90</v>
      </c>
      <c r="B58" s="103" t="s">
        <v>91</v>
      </c>
    </row>
    <row r="59" spans="1:2" ht="28.5" x14ac:dyDescent="0.25">
      <c r="A59" s="90" t="s">
        <v>92</v>
      </c>
      <c r="B59" s="103" t="s">
        <v>93</v>
      </c>
    </row>
    <row r="60" spans="1:2" ht="28.5" x14ac:dyDescent="0.25">
      <c r="A60" s="90" t="s">
        <v>94</v>
      </c>
      <c r="B60" s="103" t="s">
        <v>95</v>
      </c>
    </row>
    <row r="61" spans="1:2" ht="28.5" x14ac:dyDescent="0.25">
      <c r="A61" s="90" t="s">
        <v>96</v>
      </c>
      <c r="B61" s="103" t="s">
        <v>97</v>
      </c>
    </row>
    <row r="62" spans="1:2" ht="28.5" x14ac:dyDescent="0.25">
      <c r="A62" s="90" t="s">
        <v>98</v>
      </c>
      <c r="B62" s="103" t="s">
        <v>99</v>
      </c>
    </row>
    <row r="63" spans="1:2" ht="42.75" x14ac:dyDescent="0.25">
      <c r="A63" s="90" t="s">
        <v>100</v>
      </c>
      <c r="B63" s="103" t="s">
        <v>101</v>
      </c>
    </row>
    <row r="64" spans="1:2" ht="79.5" customHeight="1" x14ac:dyDescent="0.25">
      <c r="A64" s="90" t="s">
        <v>102</v>
      </c>
      <c r="B64" s="103" t="s">
        <v>103</v>
      </c>
    </row>
    <row r="65" spans="1:2" ht="114" x14ac:dyDescent="0.25">
      <c r="A65" s="90" t="s">
        <v>104</v>
      </c>
      <c r="B65" s="103" t="s">
        <v>105</v>
      </c>
    </row>
    <row r="66" spans="1:2" ht="28.5" x14ac:dyDescent="0.25">
      <c r="A66" s="90" t="s">
        <v>106</v>
      </c>
      <c r="B66" s="103" t="s">
        <v>107</v>
      </c>
    </row>
    <row r="67" spans="1:2" ht="171" x14ac:dyDescent="0.25">
      <c r="A67" s="90" t="s">
        <v>108</v>
      </c>
      <c r="B67" s="103" t="s">
        <v>109</v>
      </c>
    </row>
    <row r="68" spans="1:2" ht="28.5" x14ac:dyDescent="0.25">
      <c r="A68" s="90" t="s">
        <v>110</v>
      </c>
      <c r="B68" s="103" t="s">
        <v>111</v>
      </c>
    </row>
    <row r="69" spans="1:2" ht="30" x14ac:dyDescent="0.25">
      <c r="A69" s="99" t="s">
        <v>112</v>
      </c>
      <c r="B69" s="103" t="s">
        <v>113</v>
      </c>
    </row>
    <row r="70" spans="1:2" ht="25.5" customHeight="1" x14ac:dyDescent="0.25">
      <c r="A70" s="351" t="s">
        <v>114</v>
      </c>
      <c r="B70" s="352"/>
    </row>
    <row r="71" spans="1:2" ht="15" x14ac:dyDescent="0.25">
      <c r="A71" s="353" t="s">
        <v>115</v>
      </c>
      <c r="B71" s="354"/>
    </row>
    <row r="72" spans="1:2" ht="72" customHeight="1" x14ac:dyDescent="0.25">
      <c r="A72" s="347" t="s">
        <v>116</v>
      </c>
      <c r="B72" s="348"/>
    </row>
    <row r="73" spans="1:2" ht="28.5" x14ac:dyDescent="0.25">
      <c r="A73" s="90" t="s">
        <v>117</v>
      </c>
      <c r="B73" s="103" t="s">
        <v>118</v>
      </c>
    </row>
    <row r="74" spans="1:2" ht="42.75" x14ac:dyDescent="0.25">
      <c r="A74" s="99" t="s">
        <v>119</v>
      </c>
      <c r="B74" s="10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7370-E96B-4642-AE3D-82B176DB9455}">
  <sheetPr>
    <tabColor theme="7" tint="0.39997558519241921"/>
    <pageSetUpPr fitToPage="1"/>
  </sheetPr>
  <dimension ref="A1:AO49"/>
  <sheetViews>
    <sheetView showGridLines="0" zoomScale="60" zoomScaleNormal="60" workbookViewId="0">
      <selection activeCell="A7" sqref="A7:B9"/>
    </sheetView>
  </sheetViews>
  <sheetFormatPr baseColWidth="10" defaultColWidth="10.85546875" defaultRowHeight="15" x14ac:dyDescent="0.25"/>
  <cols>
    <col min="1" max="1" width="38.42578125" style="2" customWidth="1"/>
    <col min="2" max="15" width="20.5703125" style="2" customWidth="1"/>
    <col min="16" max="16" width="32.42578125" style="2" customWidth="1"/>
    <col min="17" max="27" width="18.140625" style="2" customWidth="1"/>
    <col min="28" max="28" width="22.570312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5703125" style="2" customWidth="1"/>
    <col min="37" max="37" width="18.42578125" style="2" bestFit="1" customWidth="1"/>
    <col min="38" max="38" width="4.570312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222"/>
      <c r="B5" s="223"/>
      <c r="C5" s="224"/>
      <c r="D5" s="225"/>
      <c r="E5" s="225"/>
      <c r="F5" s="225"/>
      <c r="G5" s="225"/>
      <c r="H5" s="225"/>
      <c r="I5" s="225"/>
      <c r="J5" s="225"/>
      <c r="K5" s="225"/>
      <c r="L5" s="225"/>
      <c r="M5" s="225"/>
      <c r="N5" s="225"/>
      <c r="O5" s="225"/>
      <c r="P5" s="225"/>
      <c r="Q5" s="225"/>
      <c r="R5" s="225"/>
      <c r="S5" s="225"/>
      <c r="T5" s="225"/>
      <c r="U5" s="225"/>
      <c r="V5" s="225"/>
      <c r="W5" s="225"/>
      <c r="X5" s="225"/>
      <c r="Y5" s="225"/>
      <c r="Z5" s="226"/>
      <c r="AA5" s="225"/>
      <c r="AB5" s="225"/>
      <c r="AD5" s="227"/>
      <c r="AE5" s="228"/>
    </row>
    <row r="6" spans="1:31" ht="9" customHeight="1" thickBot="1" x14ac:dyDescent="0.3">
      <c r="A6" s="229"/>
      <c r="B6" s="225"/>
      <c r="C6" s="225"/>
      <c r="D6" s="225"/>
      <c r="E6" s="225"/>
      <c r="F6" s="225"/>
      <c r="G6" s="225"/>
      <c r="H6" s="225"/>
      <c r="I6" s="225"/>
      <c r="J6" s="225"/>
      <c r="K6" s="225"/>
      <c r="L6" s="225"/>
      <c r="M6" s="225"/>
      <c r="N6" s="225"/>
      <c r="O6" s="225"/>
      <c r="P6" s="225"/>
      <c r="Q6" s="225"/>
      <c r="R6" s="225"/>
      <c r="S6" s="225"/>
      <c r="T6" s="225"/>
      <c r="U6" s="225"/>
      <c r="V6" s="225"/>
      <c r="W6" s="225"/>
      <c r="X6" s="225"/>
      <c r="Y6" s="225"/>
      <c r="Z6" s="226"/>
      <c r="AA6" s="225"/>
      <c r="AB6" s="225"/>
      <c r="AD6" s="227"/>
      <c r="AE6" s="228"/>
    </row>
    <row r="7" spans="1:31" ht="15" customHeight="1" x14ac:dyDescent="0.25">
      <c r="A7" s="394" t="s">
        <v>4</v>
      </c>
      <c r="B7" s="395"/>
      <c r="C7" s="431" t="s">
        <v>151</v>
      </c>
      <c r="D7" s="394" t="s">
        <v>6</v>
      </c>
      <c r="E7" s="400"/>
      <c r="F7" s="400"/>
      <c r="G7" s="400"/>
      <c r="H7" s="395"/>
      <c r="I7" s="425">
        <v>45667</v>
      </c>
      <c r="J7" s="426"/>
      <c r="K7" s="394" t="s">
        <v>8</v>
      </c>
      <c r="L7" s="395"/>
      <c r="M7" s="417" t="s">
        <v>129</v>
      </c>
      <c r="N7" s="418"/>
      <c r="O7" s="403"/>
      <c r="P7" s="404"/>
      <c r="Q7" s="225"/>
      <c r="R7" s="225"/>
      <c r="S7" s="225"/>
      <c r="T7" s="225"/>
      <c r="U7" s="225"/>
      <c r="V7" s="225"/>
      <c r="W7" s="225"/>
      <c r="X7" s="225"/>
      <c r="Y7" s="225"/>
      <c r="Z7" s="226"/>
      <c r="AA7" s="225"/>
      <c r="AB7" s="225"/>
      <c r="AD7" s="227"/>
      <c r="AE7" s="228"/>
    </row>
    <row r="8" spans="1:31" ht="15" customHeight="1" x14ac:dyDescent="0.25">
      <c r="A8" s="396"/>
      <c r="B8" s="397"/>
      <c r="C8" s="432"/>
      <c r="D8" s="396"/>
      <c r="E8" s="401"/>
      <c r="F8" s="401"/>
      <c r="G8" s="401"/>
      <c r="H8" s="397"/>
      <c r="I8" s="427"/>
      <c r="J8" s="428"/>
      <c r="K8" s="396"/>
      <c r="L8" s="397"/>
      <c r="M8" s="434" t="s">
        <v>130</v>
      </c>
      <c r="N8" s="435"/>
      <c r="O8" s="419"/>
      <c r="P8" s="420"/>
      <c r="Q8" s="225"/>
      <c r="R8" s="225"/>
      <c r="S8" s="225"/>
      <c r="T8" s="225"/>
      <c r="U8" s="225"/>
      <c r="V8" s="225"/>
      <c r="W8" s="225"/>
      <c r="X8" s="225"/>
      <c r="Y8" s="225"/>
      <c r="Z8" s="226"/>
      <c r="AA8" s="225"/>
      <c r="AB8" s="225"/>
      <c r="AD8" s="227"/>
      <c r="AE8" s="228"/>
    </row>
    <row r="9" spans="1:31" ht="15.75" customHeight="1" thickBot="1" x14ac:dyDescent="0.3">
      <c r="A9" s="398"/>
      <c r="B9" s="399"/>
      <c r="C9" s="433"/>
      <c r="D9" s="398"/>
      <c r="E9" s="402"/>
      <c r="F9" s="402"/>
      <c r="G9" s="402"/>
      <c r="H9" s="399"/>
      <c r="I9" s="429"/>
      <c r="J9" s="430"/>
      <c r="K9" s="398"/>
      <c r="L9" s="399"/>
      <c r="M9" s="421" t="s">
        <v>131</v>
      </c>
      <c r="N9" s="422"/>
      <c r="O9" s="423" t="s">
        <v>132</v>
      </c>
      <c r="P9" s="424"/>
      <c r="Q9" s="225"/>
      <c r="R9" s="225"/>
      <c r="S9" s="225"/>
      <c r="T9" s="225"/>
      <c r="U9" s="225"/>
      <c r="V9" s="225"/>
      <c r="W9" s="225"/>
      <c r="X9" s="225"/>
      <c r="Y9" s="225"/>
      <c r="Z9" s="226"/>
      <c r="AA9" s="225"/>
      <c r="AB9" s="225"/>
      <c r="AD9" s="227"/>
      <c r="AE9" s="228"/>
    </row>
    <row r="10" spans="1:31" ht="15" customHeight="1" thickBot="1" x14ac:dyDescent="0.3">
      <c r="A10" s="230"/>
      <c r="B10" s="231"/>
      <c r="C10" s="231"/>
      <c r="D10" s="232"/>
      <c r="E10" s="232"/>
      <c r="F10" s="232"/>
      <c r="G10" s="232"/>
      <c r="H10" s="232"/>
      <c r="I10" s="233"/>
      <c r="J10" s="233"/>
      <c r="K10" s="232"/>
      <c r="L10" s="232"/>
      <c r="M10" s="234"/>
      <c r="N10" s="234"/>
      <c r="O10" s="235"/>
      <c r="P10" s="235"/>
      <c r="Q10" s="231"/>
      <c r="R10" s="231"/>
      <c r="S10" s="231"/>
      <c r="T10" s="231"/>
      <c r="U10" s="231"/>
      <c r="V10" s="231"/>
      <c r="W10" s="231"/>
      <c r="X10" s="231"/>
      <c r="Y10" s="231"/>
      <c r="Z10" s="236"/>
      <c r="AA10" s="231"/>
      <c r="AB10" s="231"/>
      <c r="AD10" s="237"/>
      <c r="AE10" s="238"/>
    </row>
    <row r="11" spans="1:31" ht="15" customHeight="1" x14ac:dyDescent="0.25">
      <c r="A11" s="394" t="s">
        <v>10</v>
      </c>
      <c r="B11" s="395"/>
      <c r="C11" s="405" t="s">
        <v>133</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7"/>
    </row>
    <row r="12" spans="1:31" ht="15" customHeight="1" x14ac:dyDescent="0.25">
      <c r="A12" s="396"/>
      <c r="B12" s="397"/>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10"/>
    </row>
    <row r="13" spans="1:31" ht="15" customHeight="1" thickBot="1" x14ac:dyDescent="0.3">
      <c r="A13" s="398"/>
      <c r="B13" s="399"/>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row>
    <row r="14" spans="1:31" ht="9" customHeight="1" thickBot="1" x14ac:dyDescent="0.3">
      <c r="A14" s="240"/>
      <c r="B14" s="241"/>
      <c r="C14" s="242"/>
      <c r="D14" s="242"/>
      <c r="E14" s="242"/>
      <c r="F14" s="242"/>
      <c r="G14" s="242"/>
      <c r="H14" s="242"/>
      <c r="I14" s="242"/>
      <c r="J14" s="242"/>
      <c r="K14" s="242"/>
      <c r="L14" s="242"/>
      <c r="M14" s="243"/>
      <c r="N14" s="243"/>
      <c r="O14" s="243"/>
      <c r="P14" s="243"/>
      <c r="Q14" s="243"/>
      <c r="R14" s="244"/>
      <c r="S14" s="244"/>
      <c r="T14" s="244"/>
      <c r="U14" s="244"/>
      <c r="V14" s="244"/>
      <c r="W14" s="244"/>
      <c r="X14" s="244"/>
      <c r="Y14" s="232"/>
      <c r="Z14" s="232"/>
      <c r="AA14" s="232"/>
      <c r="AB14" s="232"/>
      <c r="AD14" s="232"/>
      <c r="AE14" s="239"/>
    </row>
    <row r="15" spans="1:31" ht="62.1" customHeight="1" thickBot="1" x14ac:dyDescent="0.3">
      <c r="A15" s="374" t="s">
        <v>12</v>
      </c>
      <c r="B15" s="375"/>
      <c r="C15" s="414" t="s">
        <v>134</v>
      </c>
      <c r="D15" s="415"/>
      <c r="E15" s="415"/>
      <c r="F15" s="415"/>
      <c r="G15" s="415"/>
      <c r="H15" s="415"/>
      <c r="I15" s="415"/>
      <c r="J15" s="415"/>
      <c r="K15" s="416"/>
      <c r="L15" s="365" t="s">
        <v>14</v>
      </c>
      <c r="M15" s="366"/>
      <c r="N15" s="366"/>
      <c r="O15" s="366"/>
      <c r="P15" s="366"/>
      <c r="Q15" s="367"/>
      <c r="R15" s="368" t="s">
        <v>135</v>
      </c>
      <c r="S15" s="369"/>
      <c r="T15" s="369"/>
      <c r="U15" s="369"/>
      <c r="V15" s="369"/>
      <c r="W15" s="369"/>
      <c r="X15" s="370"/>
      <c r="Y15" s="365" t="s">
        <v>15</v>
      </c>
      <c r="Z15" s="367"/>
      <c r="AA15" s="355" t="s">
        <v>214</v>
      </c>
      <c r="AB15" s="356"/>
      <c r="AC15" s="356"/>
      <c r="AD15" s="356"/>
      <c r="AE15" s="357"/>
    </row>
    <row r="16" spans="1:31" ht="9" customHeight="1" thickBot="1" x14ac:dyDescent="0.3">
      <c r="A16" s="229"/>
      <c r="B16" s="225"/>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D16" s="227"/>
      <c r="AE16" s="228"/>
    </row>
    <row r="17" spans="1:33" s="245" customFormat="1" ht="37.5" customHeight="1" thickBot="1" x14ac:dyDescent="0.3">
      <c r="A17" s="374" t="s">
        <v>17</v>
      </c>
      <c r="B17" s="375"/>
      <c r="C17" s="355" t="s">
        <v>215</v>
      </c>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7"/>
    </row>
    <row r="18" spans="1:33" ht="16.5" customHeight="1" thickBot="1" x14ac:dyDescent="0.3">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D18" s="247"/>
      <c r="AE18" s="248"/>
    </row>
    <row r="19" spans="1:33" ht="32.1" customHeight="1" thickBot="1" x14ac:dyDescent="0.3">
      <c r="A19" s="365" t="s">
        <v>138</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7"/>
      <c r="AF19" s="249"/>
    </row>
    <row r="20" spans="1:33" ht="32.1" customHeight="1" thickBot="1" x14ac:dyDescent="0.3">
      <c r="A20" s="250" t="s">
        <v>19</v>
      </c>
      <c r="B20" s="362" t="s">
        <v>139</v>
      </c>
      <c r="C20" s="363"/>
      <c r="D20" s="363"/>
      <c r="E20" s="363"/>
      <c r="F20" s="363"/>
      <c r="G20" s="363"/>
      <c r="H20" s="363"/>
      <c r="I20" s="363"/>
      <c r="J20" s="363"/>
      <c r="K20" s="363"/>
      <c r="L20" s="363"/>
      <c r="M20" s="363"/>
      <c r="N20" s="363"/>
      <c r="O20" s="364"/>
      <c r="P20" s="365" t="s">
        <v>140</v>
      </c>
      <c r="Q20" s="366"/>
      <c r="R20" s="366"/>
      <c r="S20" s="366"/>
      <c r="T20" s="366"/>
      <c r="U20" s="366"/>
      <c r="V20" s="366"/>
      <c r="W20" s="366"/>
      <c r="X20" s="366"/>
      <c r="Y20" s="366"/>
      <c r="Z20" s="366"/>
      <c r="AA20" s="366"/>
      <c r="AB20" s="366"/>
      <c r="AC20" s="366"/>
      <c r="AD20" s="366"/>
      <c r="AE20" s="367"/>
      <c r="AF20" s="249"/>
    </row>
    <row r="21" spans="1:33" ht="32.1" customHeight="1" thickBot="1" x14ac:dyDescent="0.3">
      <c r="A21" s="230"/>
      <c r="B21" s="251" t="s">
        <v>141</v>
      </c>
      <c r="C21" s="252" t="s">
        <v>142</v>
      </c>
      <c r="D21" s="252" t="s">
        <v>143</v>
      </c>
      <c r="E21" s="252" t="s">
        <v>144</v>
      </c>
      <c r="F21" s="252" t="s">
        <v>145</v>
      </c>
      <c r="G21" s="252" t="s">
        <v>146</v>
      </c>
      <c r="H21" s="252" t="s">
        <v>128</v>
      </c>
      <c r="I21" s="252" t="s">
        <v>147</v>
      </c>
      <c r="J21" s="252" t="s">
        <v>148</v>
      </c>
      <c r="K21" s="252" t="s">
        <v>149</v>
      </c>
      <c r="L21" s="252" t="s">
        <v>150</v>
      </c>
      <c r="M21" s="252" t="s">
        <v>151</v>
      </c>
      <c r="N21" s="252" t="s">
        <v>102</v>
      </c>
      <c r="O21" s="253" t="s">
        <v>100</v>
      </c>
      <c r="P21" s="254"/>
      <c r="Q21" s="251" t="s">
        <v>141</v>
      </c>
      <c r="R21" s="252" t="s">
        <v>142</v>
      </c>
      <c r="S21" s="252" t="s">
        <v>143</v>
      </c>
      <c r="T21" s="252" t="s">
        <v>144</v>
      </c>
      <c r="U21" s="252" t="s">
        <v>145</v>
      </c>
      <c r="V21" s="252" t="s">
        <v>146</v>
      </c>
      <c r="W21" s="252" t="s">
        <v>128</v>
      </c>
      <c r="X21" s="252" t="s">
        <v>147</v>
      </c>
      <c r="Y21" s="252" t="s">
        <v>148</v>
      </c>
      <c r="Z21" s="252" t="s">
        <v>149</v>
      </c>
      <c r="AA21" s="252" t="s">
        <v>150</v>
      </c>
      <c r="AB21" s="252" t="s">
        <v>151</v>
      </c>
      <c r="AC21" s="252" t="s">
        <v>102</v>
      </c>
      <c r="AD21" s="252" t="s">
        <v>152</v>
      </c>
      <c r="AE21" s="253" t="s">
        <v>153</v>
      </c>
      <c r="AF21" s="255"/>
    </row>
    <row r="22" spans="1:33" ht="32.1" customHeight="1" x14ac:dyDescent="0.25">
      <c r="A22" s="256" t="s">
        <v>31</v>
      </c>
      <c r="B22" s="257"/>
      <c r="C22" s="258"/>
      <c r="D22" s="258"/>
      <c r="E22" s="258"/>
      <c r="F22" s="258"/>
      <c r="G22" s="258"/>
      <c r="H22" s="258"/>
      <c r="I22" s="258"/>
      <c r="J22" s="258"/>
      <c r="K22" s="258"/>
      <c r="L22" s="258"/>
      <c r="M22" s="258"/>
      <c r="N22" s="258">
        <f>SUM(B22:M22)</f>
        <v>0</v>
      </c>
      <c r="O22" s="259"/>
      <c r="P22" s="256" t="s">
        <v>27</v>
      </c>
      <c r="Q22" s="260"/>
      <c r="R22" s="261"/>
      <c r="S22" s="261"/>
      <c r="T22" s="261"/>
      <c r="U22" s="261"/>
      <c r="V22" s="261"/>
      <c r="W22" s="261"/>
      <c r="X22" s="315">
        <v>615200000</v>
      </c>
      <c r="Y22" s="315">
        <v>0</v>
      </c>
      <c r="Z22" s="315">
        <v>0</v>
      </c>
      <c r="AA22" s="315">
        <v>0</v>
      </c>
      <c r="AB22" s="315">
        <f>21864000-59697369</f>
        <v>-37833369</v>
      </c>
      <c r="AC22" s="315">
        <f>SUM(Q22:AB22)</f>
        <v>577366631</v>
      </c>
      <c r="AD22" s="170"/>
      <c r="AE22" s="263"/>
      <c r="AF22" s="255"/>
    </row>
    <row r="23" spans="1:33" ht="32.1" customHeight="1" x14ac:dyDescent="0.25">
      <c r="A23" s="265" t="s">
        <v>21</v>
      </c>
      <c r="B23" s="266"/>
      <c r="C23" s="267"/>
      <c r="D23" s="267"/>
      <c r="E23" s="267"/>
      <c r="F23" s="267"/>
      <c r="G23" s="267"/>
      <c r="H23" s="267"/>
      <c r="I23" s="267"/>
      <c r="J23" s="267"/>
      <c r="K23" s="267"/>
      <c r="L23" s="267"/>
      <c r="M23" s="267"/>
      <c r="N23" s="267">
        <f>SUM(B23:M23)</f>
        <v>0</v>
      </c>
      <c r="O23" s="268" t="str">
        <f>IFERROR(N23/(SUMIF(B23:M23,"&gt;0",B22:M22))," ")</f>
        <v xml:space="preserve"> </v>
      </c>
      <c r="P23" s="265" t="s">
        <v>29</v>
      </c>
      <c r="Q23" s="266"/>
      <c r="R23" s="267"/>
      <c r="S23" s="267"/>
      <c r="T23" s="267"/>
      <c r="U23" s="267"/>
      <c r="V23" s="267"/>
      <c r="W23" s="267">
        <v>0</v>
      </c>
      <c r="X23" s="309">
        <v>450586000</v>
      </c>
      <c r="Y23" s="309">
        <v>138914500</v>
      </c>
      <c r="Z23" s="309">
        <v>-33997869</v>
      </c>
      <c r="AA23" s="309">
        <v>-30420067</v>
      </c>
      <c r="AB23" s="309">
        <v>49570933</v>
      </c>
      <c r="AC23" s="315">
        <f>SUM(Q23:AB23)</f>
        <v>574653497</v>
      </c>
      <c r="AD23" s="269">
        <f>AC23/AC22</f>
        <v>0.99530084723583545</v>
      </c>
      <c r="AE23" s="270">
        <v>0.99530084723583545</v>
      </c>
      <c r="AF23" s="255"/>
    </row>
    <row r="24" spans="1:33" ht="32.1" customHeight="1" x14ac:dyDescent="0.25">
      <c r="A24" s="265" t="s">
        <v>23</v>
      </c>
      <c r="B24" s="266">
        <f>+B22-B23</f>
        <v>0</v>
      </c>
      <c r="C24" s="267">
        <f t="shared" ref="C24:M24" si="0">+C22-C23</f>
        <v>0</v>
      </c>
      <c r="D24" s="267">
        <f t="shared" si="0"/>
        <v>0</v>
      </c>
      <c r="E24" s="267">
        <f t="shared" si="0"/>
        <v>0</v>
      </c>
      <c r="F24" s="267">
        <f t="shared" si="0"/>
        <v>0</v>
      </c>
      <c r="G24" s="267">
        <f t="shared" si="0"/>
        <v>0</v>
      </c>
      <c r="H24" s="267">
        <f t="shared" si="0"/>
        <v>0</v>
      </c>
      <c r="I24" s="267">
        <f t="shared" si="0"/>
        <v>0</v>
      </c>
      <c r="J24" s="267">
        <f t="shared" si="0"/>
        <v>0</v>
      </c>
      <c r="K24" s="267">
        <f t="shared" si="0"/>
        <v>0</v>
      </c>
      <c r="L24" s="267">
        <f t="shared" si="0"/>
        <v>0</v>
      </c>
      <c r="M24" s="267">
        <f t="shared" si="0"/>
        <v>0</v>
      </c>
      <c r="N24" s="267">
        <f>SUM(B24:M24)</f>
        <v>0</v>
      </c>
      <c r="O24" s="271"/>
      <c r="P24" s="265" t="s">
        <v>31</v>
      </c>
      <c r="Q24" s="266"/>
      <c r="R24" s="267"/>
      <c r="S24" s="267"/>
      <c r="T24" s="267"/>
      <c r="U24" s="267"/>
      <c r="V24" s="267"/>
      <c r="W24" s="267"/>
      <c r="X24" s="315">
        <v>0</v>
      </c>
      <c r="Y24" s="315">
        <v>114860000</v>
      </c>
      <c r="Z24" s="315">
        <v>125085000</v>
      </c>
      <c r="AA24" s="315">
        <v>125085000</v>
      </c>
      <c r="AB24" s="315">
        <f>+AA24*2+21864000-59697369</f>
        <v>212336631</v>
      </c>
      <c r="AC24" s="315">
        <f>SUM(Q24:AB24)</f>
        <v>577366631</v>
      </c>
      <c r="AD24" s="267"/>
      <c r="AE24" s="272"/>
      <c r="AF24" s="255"/>
    </row>
    <row r="25" spans="1:33" ht="32.1" customHeight="1" thickBot="1" x14ac:dyDescent="0.3">
      <c r="A25" s="273" t="s">
        <v>25</v>
      </c>
      <c r="B25" s="274"/>
      <c r="C25" s="275"/>
      <c r="D25" s="275"/>
      <c r="E25" s="275"/>
      <c r="F25" s="275"/>
      <c r="G25" s="275"/>
      <c r="H25" s="275"/>
      <c r="I25" s="275"/>
      <c r="J25" s="275"/>
      <c r="K25" s="275"/>
      <c r="L25" s="275"/>
      <c r="M25" s="275"/>
      <c r="N25" s="275">
        <f>SUM(B25:M25)</f>
        <v>0</v>
      </c>
      <c r="O25" s="276" t="str">
        <f>IFERROR(N25/(SUMIF(B25:M25,"&gt;0",B24:M24))," ")</f>
        <v xml:space="preserve"> </v>
      </c>
      <c r="P25" s="273" t="s">
        <v>25</v>
      </c>
      <c r="Q25" s="274"/>
      <c r="R25" s="275"/>
      <c r="S25" s="275"/>
      <c r="T25" s="275"/>
      <c r="U25" s="275"/>
      <c r="V25" s="275"/>
      <c r="W25" s="275"/>
      <c r="X25" s="275"/>
      <c r="Y25" s="275">
        <v>33934131</v>
      </c>
      <c r="Z25" s="275">
        <v>104563433</v>
      </c>
      <c r="AA25" s="275">
        <v>125538200</v>
      </c>
      <c r="AB25" s="275">
        <v>255594867</v>
      </c>
      <c r="AC25" s="323">
        <f>SUM(Q25:AB25)</f>
        <v>519630631</v>
      </c>
      <c r="AD25" s="312">
        <f>AC25/AC24</f>
        <v>0.90000114849034285</v>
      </c>
      <c r="AE25" s="313">
        <v>0.90000114849034285</v>
      </c>
      <c r="AF25" s="255"/>
    </row>
    <row r="26" spans="1:33" s="279" customFormat="1" ht="16.5" customHeight="1" thickBot="1" x14ac:dyDescent="0.3"/>
    <row r="27" spans="1:33" ht="33.950000000000003" customHeight="1" x14ac:dyDescent="0.25">
      <c r="A27" s="436" t="s">
        <v>154</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8"/>
    </row>
    <row r="28" spans="1:33" ht="15" customHeight="1" x14ac:dyDescent="0.25">
      <c r="A28" s="373" t="s">
        <v>34</v>
      </c>
      <c r="B28" s="358" t="s">
        <v>36</v>
      </c>
      <c r="C28" s="358"/>
      <c r="D28" s="358" t="s">
        <v>155</v>
      </c>
      <c r="E28" s="358"/>
      <c r="F28" s="358"/>
      <c r="G28" s="358"/>
      <c r="H28" s="358"/>
      <c r="I28" s="358"/>
      <c r="J28" s="358"/>
      <c r="K28" s="358"/>
      <c r="L28" s="358"/>
      <c r="M28" s="358"/>
      <c r="N28" s="358"/>
      <c r="O28" s="358"/>
      <c r="P28" s="358" t="s">
        <v>102</v>
      </c>
      <c r="Q28" s="358" t="s">
        <v>156</v>
      </c>
      <c r="R28" s="358"/>
      <c r="S28" s="358"/>
      <c r="T28" s="358"/>
      <c r="U28" s="358"/>
      <c r="V28" s="358"/>
      <c r="W28" s="358"/>
      <c r="X28" s="358"/>
      <c r="Y28" s="358" t="s">
        <v>157</v>
      </c>
      <c r="Z28" s="358"/>
      <c r="AA28" s="358"/>
      <c r="AB28" s="358"/>
      <c r="AC28" s="358"/>
      <c r="AD28" s="358"/>
      <c r="AE28" s="359"/>
    </row>
    <row r="29" spans="1:33" ht="27" customHeight="1" x14ac:dyDescent="0.25">
      <c r="A29" s="373"/>
      <c r="B29" s="358"/>
      <c r="C29" s="358"/>
      <c r="D29" s="280" t="s">
        <v>141</v>
      </c>
      <c r="E29" s="280" t="s">
        <v>142</v>
      </c>
      <c r="F29" s="280" t="s">
        <v>143</v>
      </c>
      <c r="G29" s="280" t="s">
        <v>144</v>
      </c>
      <c r="H29" s="280" t="s">
        <v>145</v>
      </c>
      <c r="I29" s="280" t="s">
        <v>146</v>
      </c>
      <c r="J29" s="280" t="s">
        <v>128</v>
      </c>
      <c r="K29" s="280" t="s">
        <v>147</v>
      </c>
      <c r="L29" s="280" t="s">
        <v>148</v>
      </c>
      <c r="M29" s="280" t="s">
        <v>149</v>
      </c>
      <c r="N29" s="280" t="s">
        <v>150</v>
      </c>
      <c r="O29" s="280" t="s">
        <v>151</v>
      </c>
      <c r="P29" s="358"/>
      <c r="Q29" s="358"/>
      <c r="R29" s="358"/>
      <c r="S29" s="358"/>
      <c r="T29" s="358"/>
      <c r="U29" s="358"/>
      <c r="V29" s="358"/>
      <c r="W29" s="358"/>
      <c r="X29" s="358"/>
      <c r="Y29" s="358"/>
      <c r="Z29" s="358"/>
      <c r="AA29" s="358"/>
      <c r="AB29" s="358"/>
      <c r="AC29" s="358"/>
      <c r="AD29" s="358"/>
      <c r="AE29" s="359"/>
    </row>
    <row r="30" spans="1:33" ht="111.95" customHeight="1" thickBot="1" x14ac:dyDescent="0.3">
      <c r="A30" s="170"/>
      <c r="B30" s="371"/>
      <c r="C30" s="371"/>
      <c r="D30" s="221"/>
      <c r="E30" s="221"/>
      <c r="F30" s="221"/>
      <c r="G30" s="221"/>
      <c r="H30" s="221"/>
      <c r="I30" s="221"/>
      <c r="J30" s="221"/>
      <c r="K30" s="221"/>
      <c r="L30" s="221"/>
      <c r="M30" s="221"/>
      <c r="N30" s="221"/>
      <c r="O30" s="221"/>
      <c r="P30" s="281">
        <f>SUM(D30:O30)</f>
        <v>0</v>
      </c>
      <c r="Q30" s="360"/>
      <c r="R30" s="360"/>
      <c r="S30" s="360"/>
      <c r="T30" s="360"/>
      <c r="U30" s="360"/>
      <c r="V30" s="360"/>
      <c r="W30" s="360"/>
      <c r="X30" s="360"/>
      <c r="Y30" s="360"/>
      <c r="Z30" s="360"/>
      <c r="AA30" s="360"/>
      <c r="AB30" s="360"/>
      <c r="AC30" s="360"/>
      <c r="AD30" s="360"/>
      <c r="AE30" s="361"/>
      <c r="AF30" s="282"/>
      <c r="AG30" s="282"/>
    </row>
    <row r="31" spans="1:33" ht="12" customHeight="1" thickBot="1" x14ac:dyDescent="0.3">
      <c r="A31" s="283"/>
      <c r="B31" s="284"/>
      <c r="C31" s="284"/>
      <c r="D31" s="232"/>
      <c r="E31" s="232"/>
      <c r="F31" s="232"/>
      <c r="G31" s="232"/>
      <c r="H31" s="232"/>
      <c r="I31" s="232"/>
      <c r="J31" s="232"/>
      <c r="K31" s="232"/>
      <c r="L31" s="232"/>
      <c r="M31" s="232"/>
      <c r="N31" s="232"/>
      <c r="O31" s="232"/>
      <c r="P31" s="285"/>
      <c r="Q31" s="286"/>
      <c r="R31" s="286"/>
      <c r="S31" s="286"/>
      <c r="T31" s="286"/>
      <c r="U31" s="286"/>
      <c r="V31" s="286"/>
      <c r="W31" s="286"/>
      <c r="X31" s="286"/>
      <c r="Y31" s="286"/>
      <c r="Z31" s="286"/>
      <c r="AA31" s="286"/>
      <c r="AB31" s="286"/>
      <c r="AC31" s="286"/>
      <c r="AD31" s="286"/>
      <c r="AE31" s="287"/>
      <c r="AF31" s="282"/>
      <c r="AG31" s="282"/>
    </row>
    <row r="32" spans="1:33" ht="45" customHeight="1" x14ac:dyDescent="0.25">
      <c r="A32" s="405" t="s">
        <v>158</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7"/>
      <c r="AF32" s="282"/>
      <c r="AG32" s="282"/>
    </row>
    <row r="33" spans="1:41" ht="23.1" customHeight="1" x14ac:dyDescent="0.25">
      <c r="A33" s="373" t="s">
        <v>44</v>
      </c>
      <c r="B33" s="358" t="s">
        <v>46</v>
      </c>
      <c r="C33" s="358" t="s">
        <v>36</v>
      </c>
      <c r="D33" s="358" t="s">
        <v>159</v>
      </c>
      <c r="E33" s="358"/>
      <c r="F33" s="358"/>
      <c r="G33" s="358"/>
      <c r="H33" s="358"/>
      <c r="I33" s="358"/>
      <c r="J33" s="358"/>
      <c r="K33" s="358"/>
      <c r="L33" s="358"/>
      <c r="M33" s="358"/>
      <c r="N33" s="358"/>
      <c r="O33" s="358"/>
      <c r="P33" s="358"/>
      <c r="Q33" s="358" t="s">
        <v>160</v>
      </c>
      <c r="R33" s="358"/>
      <c r="S33" s="358"/>
      <c r="T33" s="358"/>
      <c r="U33" s="358"/>
      <c r="V33" s="358"/>
      <c r="W33" s="358"/>
      <c r="X33" s="358"/>
      <c r="Y33" s="358"/>
      <c r="Z33" s="358"/>
      <c r="AA33" s="358"/>
      <c r="AB33" s="358"/>
      <c r="AC33" s="358"/>
      <c r="AD33" s="358"/>
      <c r="AE33" s="359"/>
      <c r="AF33" s="282"/>
      <c r="AG33" s="288"/>
      <c r="AH33" s="289"/>
      <c r="AI33" s="289"/>
      <c r="AJ33" s="289"/>
      <c r="AK33" s="289"/>
      <c r="AL33" s="289"/>
      <c r="AM33" s="289"/>
      <c r="AN33" s="289"/>
      <c r="AO33" s="289"/>
    </row>
    <row r="34" spans="1:41" ht="27" customHeight="1" x14ac:dyDescent="0.25">
      <c r="A34" s="373"/>
      <c r="B34" s="358"/>
      <c r="C34" s="442"/>
      <c r="D34" s="280" t="s">
        <v>141</v>
      </c>
      <c r="E34" s="280" t="s">
        <v>142</v>
      </c>
      <c r="F34" s="280" t="s">
        <v>143</v>
      </c>
      <c r="G34" s="280" t="s">
        <v>144</v>
      </c>
      <c r="H34" s="280" t="s">
        <v>145</v>
      </c>
      <c r="I34" s="280" t="s">
        <v>146</v>
      </c>
      <c r="J34" s="280" t="s">
        <v>128</v>
      </c>
      <c r="K34" s="280" t="s">
        <v>147</v>
      </c>
      <c r="L34" s="280" t="s">
        <v>148</v>
      </c>
      <c r="M34" s="280" t="s">
        <v>149</v>
      </c>
      <c r="N34" s="280" t="s">
        <v>150</v>
      </c>
      <c r="O34" s="280" t="s">
        <v>151</v>
      </c>
      <c r="P34" s="280" t="s">
        <v>102</v>
      </c>
      <c r="Q34" s="439" t="s">
        <v>52</v>
      </c>
      <c r="R34" s="440"/>
      <c r="S34" s="440"/>
      <c r="T34" s="441"/>
      <c r="U34" s="358" t="s">
        <v>54</v>
      </c>
      <c r="V34" s="358"/>
      <c r="W34" s="358"/>
      <c r="X34" s="358"/>
      <c r="Y34" s="358" t="s">
        <v>56</v>
      </c>
      <c r="Z34" s="358"/>
      <c r="AA34" s="358"/>
      <c r="AB34" s="358"/>
      <c r="AC34" s="358" t="s">
        <v>58</v>
      </c>
      <c r="AD34" s="358"/>
      <c r="AE34" s="359"/>
      <c r="AF34" s="282"/>
      <c r="AG34" s="288"/>
      <c r="AH34" s="289"/>
      <c r="AI34" s="289"/>
      <c r="AJ34" s="289"/>
      <c r="AK34" s="289"/>
      <c r="AL34" s="289"/>
      <c r="AM34" s="289"/>
      <c r="AN34" s="289"/>
      <c r="AO34" s="289"/>
    </row>
    <row r="35" spans="1:41" ht="144" customHeight="1" x14ac:dyDescent="0.25">
      <c r="A35" s="443" t="s">
        <v>215</v>
      </c>
      <c r="B35" s="716">
        <f>SUM(B41:B48)</f>
        <v>0.1</v>
      </c>
      <c r="C35" s="291" t="s">
        <v>48</v>
      </c>
      <c r="D35" s="292"/>
      <c r="E35" s="292"/>
      <c r="F35" s="292"/>
      <c r="G35" s="292"/>
      <c r="H35" s="292"/>
      <c r="I35" s="292"/>
      <c r="J35" s="292">
        <v>4</v>
      </c>
      <c r="K35" s="292">
        <v>0</v>
      </c>
      <c r="L35" s="292">
        <v>4</v>
      </c>
      <c r="M35" s="292">
        <v>4</v>
      </c>
      <c r="N35" s="292">
        <v>4</v>
      </c>
      <c r="O35" s="292">
        <v>4</v>
      </c>
      <c r="P35" s="341">
        <f>MAX(J35:O35)</f>
        <v>4</v>
      </c>
      <c r="Q35" s="703" t="s">
        <v>685</v>
      </c>
      <c r="R35" s="704"/>
      <c r="S35" s="704"/>
      <c r="T35" s="705"/>
      <c r="U35" s="634" t="s">
        <v>686</v>
      </c>
      <c r="V35" s="635"/>
      <c r="W35" s="635"/>
      <c r="X35" s="653"/>
      <c r="Y35" s="712" t="s">
        <v>187</v>
      </c>
      <c r="Z35" s="712"/>
      <c r="AA35" s="712"/>
      <c r="AB35" s="712"/>
      <c r="AC35" s="712" t="s">
        <v>216</v>
      </c>
      <c r="AD35" s="712"/>
      <c r="AE35" s="713"/>
      <c r="AF35" s="282"/>
      <c r="AG35" s="288"/>
      <c r="AH35" s="289"/>
      <c r="AI35" s="289"/>
      <c r="AJ35" s="289"/>
      <c r="AK35" s="289"/>
      <c r="AL35" s="289"/>
      <c r="AM35" s="289"/>
      <c r="AN35" s="289"/>
      <c r="AO35" s="289"/>
    </row>
    <row r="36" spans="1:41" ht="144" customHeight="1" thickBot="1" x14ac:dyDescent="0.3">
      <c r="A36" s="444"/>
      <c r="B36" s="674"/>
      <c r="C36" s="295" t="s">
        <v>50</v>
      </c>
      <c r="D36" s="296"/>
      <c r="E36" s="296"/>
      <c r="F36" s="296"/>
      <c r="G36" s="297"/>
      <c r="H36" s="297"/>
      <c r="I36" s="297"/>
      <c r="J36" s="298">
        <v>4</v>
      </c>
      <c r="K36" s="298">
        <v>0</v>
      </c>
      <c r="L36" s="298">
        <v>4</v>
      </c>
      <c r="M36" s="298">
        <v>4</v>
      </c>
      <c r="N36" s="298">
        <v>4</v>
      </c>
      <c r="O36" s="298">
        <v>4</v>
      </c>
      <c r="P36" s="342">
        <f>MAX(J36:O36)</f>
        <v>4</v>
      </c>
      <c r="Q36" s="706"/>
      <c r="R36" s="707"/>
      <c r="S36" s="707"/>
      <c r="T36" s="708"/>
      <c r="U36" s="637"/>
      <c r="V36" s="638"/>
      <c r="W36" s="638"/>
      <c r="X36" s="654"/>
      <c r="Y36" s="714"/>
      <c r="Z36" s="714"/>
      <c r="AA36" s="714"/>
      <c r="AB36" s="714"/>
      <c r="AC36" s="714"/>
      <c r="AD36" s="714"/>
      <c r="AE36" s="715"/>
      <c r="AF36" s="282"/>
      <c r="AG36" s="288"/>
      <c r="AH36" s="289"/>
      <c r="AI36" s="289"/>
      <c r="AJ36" s="289"/>
      <c r="AK36" s="289"/>
      <c r="AL36" s="289"/>
      <c r="AM36" s="289"/>
      <c r="AN36" s="289"/>
      <c r="AO36" s="289"/>
    </row>
    <row r="37" spans="1:41" s="279" customFormat="1" ht="17.25" customHeight="1" thickBot="1" x14ac:dyDescent="0.3">
      <c r="A37" s="343"/>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row>
    <row r="38" spans="1:41" ht="45" customHeight="1" thickBot="1" x14ac:dyDescent="0.3">
      <c r="A38" s="405" t="s">
        <v>162</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7"/>
      <c r="AG38" s="289"/>
      <c r="AH38" s="289"/>
      <c r="AI38" s="289"/>
      <c r="AJ38" s="289"/>
      <c r="AK38" s="289"/>
      <c r="AL38" s="289"/>
      <c r="AM38" s="289"/>
      <c r="AN38" s="289"/>
      <c r="AO38" s="289"/>
    </row>
    <row r="39" spans="1:41" ht="26.1" customHeight="1" x14ac:dyDescent="0.25">
      <c r="A39" s="447" t="s">
        <v>60</v>
      </c>
      <c r="B39" s="448" t="s">
        <v>163</v>
      </c>
      <c r="C39" s="452" t="s">
        <v>164</v>
      </c>
      <c r="D39" s="454" t="s">
        <v>165</v>
      </c>
      <c r="E39" s="455"/>
      <c r="F39" s="455"/>
      <c r="G39" s="455"/>
      <c r="H39" s="455"/>
      <c r="I39" s="455"/>
      <c r="J39" s="455"/>
      <c r="K39" s="455"/>
      <c r="L39" s="455"/>
      <c r="M39" s="455"/>
      <c r="N39" s="455"/>
      <c r="O39" s="455"/>
      <c r="P39" s="456"/>
      <c r="Q39" s="448" t="s">
        <v>166</v>
      </c>
      <c r="R39" s="448"/>
      <c r="S39" s="448"/>
      <c r="T39" s="448"/>
      <c r="U39" s="448"/>
      <c r="V39" s="448"/>
      <c r="W39" s="448"/>
      <c r="X39" s="448"/>
      <c r="Y39" s="448"/>
      <c r="Z39" s="448"/>
      <c r="AA39" s="448"/>
      <c r="AB39" s="448"/>
      <c r="AC39" s="448"/>
      <c r="AD39" s="448"/>
      <c r="AE39" s="467"/>
      <c r="AG39" s="289"/>
      <c r="AH39" s="289"/>
      <c r="AI39" s="289"/>
      <c r="AJ39" s="289"/>
      <c r="AK39" s="289"/>
      <c r="AL39" s="289"/>
      <c r="AM39" s="289"/>
      <c r="AN39" s="289"/>
      <c r="AO39" s="289"/>
    </row>
    <row r="40" spans="1:41" ht="26.1" customHeight="1" x14ac:dyDescent="0.25">
      <c r="A40" s="373"/>
      <c r="B40" s="358"/>
      <c r="C40" s="453"/>
      <c r="D40" s="280" t="s">
        <v>167</v>
      </c>
      <c r="E40" s="280" t="s">
        <v>168</v>
      </c>
      <c r="F40" s="280" t="s">
        <v>169</v>
      </c>
      <c r="G40" s="280" t="s">
        <v>170</v>
      </c>
      <c r="H40" s="280" t="s">
        <v>171</v>
      </c>
      <c r="I40" s="280" t="s">
        <v>172</v>
      </c>
      <c r="J40" s="280" t="s">
        <v>173</v>
      </c>
      <c r="K40" s="280" t="s">
        <v>174</v>
      </c>
      <c r="L40" s="280" t="s">
        <v>175</v>
      </c>
      <c r="M40" s="280" t="s">
        <v>176</v>
      </c>
      <c r="N40" s="280" t="s">
        <v>177</v>
      </c>
      <c r="O40" s="280" t="s">
        <v>178</v>
      </c>
      <c r="P40" s="280" t="s">
        <v>179</v>
      </c>
      <c r="Q40" s="439" t="s">
        <v>180</v>
      </c>
      <c r="R40" s="440"/>
      <c r="S40" s="440"/>
      <c r="T40" s="440"/>
      <c r="U40" s="440"/>
      <c r="V40" s="440"/>
      <c r="W40" s="440"/>
      <c r="X40" s="441"/>
      <c r="Y40" s="439" t="s">
        <v>68</v>
      </c>
      <c r="Z40" s="440"/>
      <c r="AA40" s="440"/>
      <c r="AB40" s="440"/>
      <c r="AC40" s="440"/>
      <c r="AD40" s="440"/>
      <c r="AE40" s="479"/>
      <c r="AG40" s="299"/>
      <c r="AH40" s="299"/>
      <c r="AI40" s="299"/>
      <c r="AJ40" s="299"/>
      <c r="AK40" s="299"/>
      <c r="AL40" s="299"/>
      <c r="AM40" s="299"/>
      <c r="AN40" s="299"/>
      <c r="AO40" s="299"/>
    </row>
    <row r="41" spans="1:41" ht="102" customHeight="1" x14ac:dyDescent="0.25">
      <c r="A41" s="449" t="s">
        <v>217</v>
      </c>
      <c r="B41" s="451">
        <v>0.02</v>
      </c>
      <c r="C41" s="300" t="s">
        <v>48</v>
      </c>
      <c r="D41" s="301"/>
      <c r="E41" s="301"/>
      <c r="F41" s="301"/>
      <c r="G41" s="301"/>
      <c r="H41" s="301"/>
      <c r="I41" s="301"/>
      <c r="J41" s="302">
        <v>0.18</v>
      </c>
      <c r="K41" s="302">
        <v>0</v>
      </c>
      <c r="L41" s="302">
        <v>0.1</v>
      </c>
      <c r="M41" s="302">
        <v>0.24</v>
      </c>
      <c r="N41" s="302">
        <v>0.24</v>
      </c>
      <c r="O41" s="302">
        <v>0.24</v>
      </c>
      <c r="P41" s="303">
        <f t="shared" ref="P41:P48" si="1">SUM(D41:O41)</f>
        <v>1</v>
      </c>
      <c r="Q41" s="655" t="s">
        <v>687</v>
      </c>
      <c r="R41" s="656"/>
      <c r="S41" s="656"/>
      <c r="T41" s="656"/>
      <c r="U41" s="656"/>
      <c r="V41" s="656"/>
      <c r="W41" s="656"/>
      <c r="X41" s="657"/>
      <c r="Y41" s="694" t="s">
        <v>688</v>
      </c>
      <c r="Z41" s="641"/>
      <c r="AA41" s="641"/>
      <c r="AB41" s="641"/>
      <c r="AC41" s="641"/>
      <c r="AD41" s="641"/>
      <c r="AE41" s="692"/>
      <c r="AG41" s="304"/>
      <c r="AH41" s="304"/>
      <c r="AI41" s="304"/>
      <c r="AJ41" s="304"/>
      <c r="AK41" s="304"/>
      <c r="AL41" s="304"/>
      <c r="AM41" s="304"/>
      <c r="AN41" s="304"/>
      <c r="AO41" s="304"/>
    </row>
    <row r="42" spans="1:41" ht="102" customHeight="1" x14ac:dyDescent="0.25">
      <c r="A42" s="450"/>
      <c r="B42" s="451"/>
      <c r="C42" s="305" t="s">
        <v>50</v>
      </c>
      <c r="D42" s="306"/>
      <c r="E42" s="306"/>
      <c r="F42" s="306"/>
      <c r="G42" s="306"/>
      <c r="H42" s="306"/>
      <c r="I42" s="306"/>
      <c r="J42" s="306">
        <v>0.18</v>
      </c>
      <c r="K42" s="306">
        <v>0</v>
      </c>
      <c r="L42" s="306">
        <v>0.1</v>
      </c>
      <c r="M42" s="306">
        <v>0.24</v>
      </c>
      <c r="N42" s="306">
        <v>0.24</v>
      </c>
      <c r="O42" s="306">
        <v>0.24</v>
      </c>
      <c r="P42" s="303">
        <f t="shared" si="1"/>
        <v>1</v>
      </c>
      <c r="Q42" s="667"/>
      <c r="R42" s="668"/>
      <c r="S42" s="668"/>
      <c r="T42" s="668"/>
      <c r="U42" s="668"/>
      <c r="V42" s="668"/>
      <c r="W42" s="668"/>
      <c r="X42" s="669"/>
      <c r="Y42" s="650"/>
      <c r="Z42" s="651"/>
      <c r="AA42" s="651"/>
      <c r="AB42" s="651"/>
      <c r="AC42" s="651"/>
      <c r="AD42" s="651"/>
      <c r="AE42" s="693"/>
    </row>
    <row r="43" spans="1:41" ht="213.95" customHeight="1" x14ac:dyDescent="0.25">
      <c r="A43" s="449" t="s">
        <v>218</v>
      </c>
      <c r="B43" s="451">
        <v>0.03</v>
      </c>
      <c r="C43" s="300" t="s">
        <v>48</v>
      </c>
      <c r="D43" s="301"/>
      <c r="E43" s="301"/>
      <c r="F43" s="301"/>
      <c r="G43" s="301"/>
      <c r="H43" s="301"/>
      <c r="I43" s="301"/>
      <c r="J43" s="302">
        <v>0.18</v>
      </c>
      <c r="K43" s="302">
        <v>0</v>
      </c>
      <c r="L43" s="302">
        <v>0.1</v>
      </c>
      <c r="M43" s="302">
        <v>0.24</v>
      </c>
      <c r="N43" s="302">
        <v>0.24</v>
      </c>
      <c r="O43" s="302">
        <v>0.24</v>
      </c>
      <c r="P43" s="303">
        <f t="shared" si="1"/>
        <v>1</v>
      </c>
      <c r="Q43" s="655" t="s">
        <v>689</v>
      </c>
      <c r="R43" s="656"/>
      <c r="S43" s="656"/>
      <c r="T43" s="656"/>
      <c r="U43" s="656"/>
      <c r="V43" s="656"/>
      <c r="W43" s="656"/>
      <c r="X43" s="657"/>
      <c r="Y43" s="694" t="s">
        <v>690</v>
      </c>
      <c r="Z43" s="641"/>
      <c r="AA43" s="641"/>
      <c r="AB43" s="641"/>
      <c r="AC43" s="641"/>
      <c r="AD43" s="641"/>
      <c r="AE43" s="692"/>
    </row>
    <row r="44" spans="1:41" ht="213.95" customHeight="1" x14ac:dyDescent="0.25">
      <c r="A44" s="450"/>
      <c r="B44" s="451"/>
      <c r="C44" s="305" t="s">
        <v>50</v>
      </c>
      <c r="D44" s="306"/>
      <c r="E44" s="306"/>
      <c r="F44" s="306"/>
      <c r="G44" s="306"/>
      <c r="H44" s="306"/>
      <c r="I44" s="306"/>
      <c r="J44" s="306">
        <v>0.18</v>
      </c>
      <c r="K44" s="306">
        <v>0</v>
      </c>
      <c r="L44" s="306">
        <v>0.1</v>
      </c>
      <c r="M44" s="306">
        <v>0.24</v>
      </c>
      <c r="N44" s="306">
        <v>0.24</v>
      </c>
      <c r="O44" s="306">
        <v>0.24</v>
      </c>
      <c r="P44" s="303">
        <f t="shared" si="1"/>
        <v>1</v>
      </c>
      <c r="Q44" s="667"/>
      <c r="R44" s="668"/>
      <c r="S44" s="668"/>
      <c r="T44" s="668"/>
      <c r="U44" s="668"/>
      <c r="V44" s="668"/>
      <c r="W44" s="668"/>
      <c r="X44" s="669"/>
      <c r="Y44" s="650"/>
      <c r="Z44" s="651"/>
      <c r="AA44" s="651"/>
      <c r="AB44" s="651"/>
      <c r="AC44" s="651"/>
      <c r="AD44" s="651"/>
      <c r="AE44" s="693"/>
    </row>
    <row r="45" spans="1:41" ht="158.44999999999999" customHeight="1" x14ac:dyDescent="0.25">
      <c r="A45" s="449" t="s">
        <v>219</v>
      </c>
      <c r="B45" s="451">
        <v>0.03</v>
      </c>
      <c r="C45" s="300" t="s">
        <v>48</v>
      </c>
      <c r="D45" s="301"/>
      <c r="E45" s="301"/>
      <c r="F45" s="301"/>
      <c r="G45" s="301"/>
      <c r="H45" s="301"/>
      <c r="I45" s="301"/>
      <c r="J45" s="302">
        <v>0.18</v>
      </c>
      <c r="K45" s="302">
        <v>0</v>
      </c>
      <c r="L45" s="302">
        <v>0.1</v>
      </c>
      <c r="M45" s="302">
        <v>0.24</v>
      </c>
      <c r="N45" s="302">
        <v>0.24</v>
      </c>
      <c r="O45" s="302">
        <v>0.24</v>
      </c>
      <c r="P45" s="303">
        <f t="shared" si="1"/>
        <v>1</v>
      </c>
      <c r="Q45" s="655" t="s">
        <v>691</v>
      </c>
      <c r="R45" s="656"/>
      <c r="S45" s="656"/>
      <c r="T45" s="656"/>
      <c r="U45" s="656"/>
      <c r="V45" s="656"/>
      <c r="W45" s="656"/>
      <c r="X45" s="657"/>
      <c r="Y45" s="694" t="s">
        <v>692</v>
      </c>
      <c r="Z45" s="641"/>
      <c r="AA45" s="641"/>
      <c r="AB45" s="641"/>
      <c r="AC45" s="641"/>
      <c r="AD45" s="641"/>
      <c r="AE45" s="692"/>
    </row>
    <row r="46" spans="1:41" ht="158.44999999999999" customHeight="1" x14ac:dyDescent="0.25">
      <c r="A46" s="450"/>
      <c r="B46" s="451"/>
      <c r="C46" s="305" t="s">
        <v>50</v>
      </c>
      <c r="D46" s="306"/>
      <c r="E46" s="306"/>
      <c r="F46" s="306"/>
      <c r="G46" s="306"/>
      <c r="H46" s="306"/>
      <c r="I46" s="306"/>
      <c r="J46" s="306">
        <v>0.18</v>
      </c>
      <c r="K46" s="306">
        <v>0</v>
      </c>
      <c r="L46" s="306">
        <v>0.1</v>
      </c>
      <c r="M46" s="306">
        <v>0.24</v>
      </c>
      <c r="N46" s="306">
        <v>0.24</v>
      </c>
      <c r="O46" s="306">
        <v>0.24</v>
      </c>
      <c r="P46" s="303">
        <f t="shared" si="1"/>
        <v>1</v>
      </c>
      <c r="Q46" s="667"/>
      <c r="R46" s="668"/>
      <c r="S46" s="668"/>
      <c r="T46" s="668"/>
      <c r="U46" s="668"/>
      <c r="V46" s="668"/>
      <c r="W46" s="668"/>
      <c r="X46" s="669"/>
      <c r="Y46" s="650"/>
      <c r="Z46" s="651"/>
      <c r="AA46" s="651"/>
      <c r="AB46" s="651"/>
      <c r="AC46" s="651"/>
      <c r="AD46" s="651"/>
      <c r="AE46" s="693"/>
    </row>
    <row r="47" spans="1:41" ht="104.1" customHeight="1" x14ac:dyDescent="0.25">
      <c r="A47" s="449" t="s">
        <v>220</v>
      </c>
      <c r="B47" s="451">
        <v>0.02</v>
      </c>
      <c r="C47" s="300" t="s">
        <v>48</v>
      </c>
      <c r="D47" s="301"/>
      <c r="E47" s="301"/>
      <c r="F47" s="301"/>
      <c r="G47" s="301"/>
      <c r="H47" s="301"/>
      <c r="I47" s="301"/>
      <c r="J47" s="302">
        <v>0.18</v>
      </c>
      <c r="K47" s="302">
        <v>0</v>
      </c>
      <c r="L47" s="302">
        <v>0.1</v>
      </c>
      <c r="M47" s="302">
        <v>0.24</v>
      </c>
      <c r="N47" s="302">
        <v>0.24</v>
      </c>
      <c r="O47" s="302">
        <v>0.24</v>
      </c>
      <c r="P47" s="303">
        <f t="shared" si="1"/>
        <v>1</v>
      </c>
      <c r="Q47" s="709" t="s">
        <v>693</v>
      </c>
      <c r="R47" s="710"/>
      <c r="S47" s="710"/>
      <c r="T47" s="710"/>
      <c r="U47" s="710"/>
      <c r="V47" s="710"/>
      <c r="W47" s="710"/>
      <c r="X47" s="711"/>
      <c r="Y47" s="691" t="s">
        <v>694</v>
      </c>
      <c r="Z47" s="641"/>
      <c r="AA47" s="641"/>
      <c r="AB47" s="641"/>
      <c r="AC47" s="641"/>
      <c r="AD47" s="641"/>
      <c r="AE47" s="692"/>
    </row>
    <row r="48" spans="1:41" ht="104.1" customHeight="1" thickBot="1" x14ac:dyDescent="0.3">
      <c r="A48" s="468"/>
      <c r="B48" s="469"/>
      <c r="C48" s="295" t="s">
        <v>50</v>
      </c>
      <c r="D48" s="307"/>
      <c r="E48" s="307"/>
      <c r="F48" s="307"/>
      <c r="G48" s="307"/>
      <c r="H48" s="307"/>
      <c r="I48" s="307"/>
      <c r="J48" s="307">
        <v>0.18</v>
      </c>
      <c r="K48" s="307">
        <v>0</v>
      </c>
      <c r="L48" s="307">
        <v>0.1</v>
      </c>
      <c r="M48" s="307">
        <v>0.24</v>
      </c>
      <c r="N48" s="307">
        <v>0.24</v>
      </c>
      <c r="O48" s="307">
        <v>0.24</v>
      </c>
      <c r="P48" s="308">
        <f t="shared" si="1"/>
        <v>1</v>
      </c>
      <c r="Q48" s="658"/>
      <c r="R48" s="659"/>
      <c r="S48" s="659"/>
      <c r="T48" s="659"/>
      <c r="U48" s="659"/>
      <c r="V48" s="659"/>
      <c r="W48" s="659"/>
      <c r="X48" s="660"/>
      <c r="Y48" s="643"/>
      <c r="Z48" s="644"/>
      <c r="AA48" s="644"/>
      <c r="AB48" s="644"/>
      <c r="AC48" s="644"/>
      <c r="AD48" s="644"/>
      <c r="AE48" s="695"/>
    </row>
    <row r="49" spans="1:1" x14ac:dyDescent="0.25">
      <c r="A49" s="2" t="s">
        <v>185</v>
      </c>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 ref="A45:A46"/>
    <mergeCell ref="B45:B46"/>
    <mergeCell ref="Y45:AE46"/>
    <mergeCell ref="A47:A48"/>
    <mergeCell ref="B47:B48"/>
    <mergeCell ref="Q47:X48"/>
    <mergeCell ref="Y47:AE48"/>
    <mergeCell ref="Q45:X46"/>
  </mergeCells>
  <dataValidations count="4">
    <dataValidation type="textLength" operator="lessThanOrEqual" allowBlank="1" showInputMessage="1" showErrorMessage="1" errorTitle="Máximo 2.000 caracteres" error="Máximo 2.000 caracteres" sqref="Y35 AC35" xr:uid="{6A635E5D-77D0-4A3D-84B4-21FE56ABD7F8}">
      <formula1>2000</formula1>
    </dataValidation>
    <dataValidation type="textLength" operator="lessThanOrEqual" allowBlank="1" showInputMessage="1" showErrorMessage="1" errorTitle="Máximo 2.000 caracteres" error="Máximo 2.000 caracteres" promptTitle="2.000 caracteres" sqref="Q30:Q31" xr:uid="{696E736E-E890-4C20-80B6-6D51B31C732B}">
      <formula1>2000</formula1>
    </dataValidation>
    <dataValidation type="list" allowBlank="1" showInputMessage="1" showErrorMessage="1" sqref="C7:C9" xr:uid="{4153386D-C468-4FFB-A9D0-00FD05AE6D62}">
      <formula1>$B$21:$M$21</formula1>
    </dataValidation>
    <dataValidation operator="lessThanOrEqual" allowBlank="1" showInputMessage="1" showErrorMessage="1" errorTitle="Máximo 2.000 caracteres" error="Máximo 2.000 caracteres" sqref="Q35 U35 Q45 Q41 Q43" xr:uid="{79E672C5-F09F-4527-BB2C-0E543600735C}"/>
  </dataValidations>
  <hyperlinks>
    <hyperlink ref="Y43" r:id="rId1" xr:uid="{68D4CC08-BE09-4629-AFF8-791EAAB07939}"/>
    <hyperlink ref="Y45" r:id="rId2" xr:uid="{A4F3CDA0-4444-4768-BE16-8D7FF9CF0C1E}"/>
    <hyperlink ref="Y47" r:id="rId3" xr:uid="{2259B844-DC3C-46B1-9171-47126D280607}"/>
    <hyperlink ref="Y41" r:id="rId4" xr:uid="{E83858B3-607D-4FE4-8813-AC44A55FD66F}"/>
  </hyperlinks>
  <pageMargins left="0.25" right="0.25" top="0.75" bottom="0.75" header="0.3" footer="0.3"/>
  <pageSetup scale="20" orientation="landscape" r:id="rId5"/>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3E40EC8E-119E-4F3A-9049-D8B9CCA51B59}">
          <x14:formula1>
            <xm:f>listas!$D$2:$D$15</xm:f>
          </x14:formula1>
          <xm:sqref>C11:AE13</xm:sqref>
        </x14:dataValidation>
        <x14:dataValidation type="list" allowBlank="1" showInputMessage="1" showErrorMessage="1" xr:uid="{DA83203F-5B6F-403A-9FB1-09241672AD7A}">
          <x14:formula1>
            <xm:f>listas!$A$2:$A$6</xm:f>
          </x14:formula1>
          <xm:sqref>C15:K15</xm:sqref>
        </x14:dataValidation>
        <x14:dataValidation type="list" allowBlank="1" showInputMessage="1" showErrorMessage="1" xr:uid="{2D55F0B2-0287-403D-8586-32222EC4D626}">
          <x14:formula1>
            <xm:f>listas!$B$2:$B$8</xm:f>
          </x14:formula1>
          <xm:sqref>R15:X15</xm:sqref>
        </x14:dataValidation>
        <x14:dataValidation type="list" allowBlank="1" showInputMessage="1" showErrorMessage="1" xr:uid="{C5AD4A8E-B8B6-43AD-8CA0-C719B030BB37}">
          <x14:formula1>
            <xm:f>listas!$C$2:$C$20</xm:f>
          </x14:formula1>
          <xm:sqref>AA15:AE15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22B5D-C86F-4FA0-BFD8-5850CCC98AC3}">
  <sheetPr>
    <tabColor theme="7" tint="0.39997558519241921"/>
    <pageSetUpPr fitToPage="1"/>
  </sheetPr>
  <dimension ref="A1:AO51"/>
  <sheetViews>
    <sheetView showGridLines="0" topLeftCell="P19" zoomScale="60" zoomScaleNormal="60" workbookViewId="0">
      <selection activeCell="AC23" sqref="AC23"/>
    </sheetView>
  </sheetViews>
  <sheetFormatPr baseColWidth="10" defaultColWidth="10.85546875" defaultRowHeight="15" x14ac:dyDescent="0.25"/>
  <cols>
    <col min="1" max="1" width="38.42578125" style="2" customWidth="1"/>
    <col min="2" max="15" width="20.5703125" style="2" customWidth="1"/>
    <col min="16" max="16" width="32.42578125" style="2" customWidth="1"/>
    <col min="17" max="27" width="18.140625" style="2" customWidth="1"/>
    <col min="28" max="28" width="22.570312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5703125" style="2" customWidth="1"/>
    <col min="37" max="37" width="18.42578125" style="2" bestFit="1" customWidth="1"/>
    <col min="38" max="38" width="4.570312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222"/>
      <c r="B5" s="223"/>
      <c r="C5" s="224"/>
      <c r="D5" s="225"/>
      <c r="E5" s="225"/>
      <c r="F5" s="225"/>
      <c r="G5" s="225"/>
      <c r="H5" s="225"/>
      <c r="I5" s="225"/>
      <c r="J5" s="225"/>
      <c r="K5" s="225"/>
      <c r="L5" s="225"/>
      <c r="M5" s="225"/>
      <c r="N5" s="225"/>
      <c r="O5" s="225"/>
      <c r="P5" s="225"/>
      <c r="Q5" s="225"/>
      <c r="R5" s="225"/>
      <c r="S5" s="225"/>
      <c r="T5" s="225"/>
      <c r="U5" s="225"/>
      <c r="V5" s="225"/>
      <c r="W5" s="225"/>
      <c r="X5" s="225"/>
      <c r="Y5" s="225"/>
      <c r="Z5" s="226"/>
      <c r="AA5" s="225"/>
      <c r="AB5" s="225"/>
      <c r="AD5" s="227"/>
      <c r="AE5" s="228"/>
    </row>
    <row r="6" spans="1:31" ht="9" customHeight="1" thickBot="1" x14ac:dyDescent="0.3">
      <c r="A6" s="229"/>
      <c r="B6" s="225"/>
      <c r="C6" s="225"/>
      <c r="D6" s="225"/>
      <c r="E6" s="225"/>
      <c r="F6" s="225"/>
      <c r="G6" s="225"/>
      <c r="H6" s="225"/>
      <c r="I6" s="225"/>
      <c r="J6" s="225"/>
      <c r="K6" s="225"/>
      <c r="L6" s="225"/>
      <c r="M6" s="225"/>
      <c r="N6" s="225"/>
      <c r="O6" s="225"/>
      <c r="P6" s="225"/>
      <c r="Q6" s="225"/>
      <c r="R6" s="225"/>
      <c r="S6" s="225"/>
      <c r="T6" s="225"/>
      <c r="U6" s="225"/>
      <c r="V6" s="225"/>
      <c r="W6" s="225"/>
      <c r="X6" s="225"/>
      <c r="Y6" s="225"/>
      <c r="Z6" s="226"/>
      <c r="AA6" s="225"/>
      <c r="AB6" s="225"/>
      <c r="AD6" s="227"/>
      <c r="AE6" s="228"/>
    </row>
    <row r="7" spans="1:31" ht="15" customHeight="1" x14ac:dyDescent="0.25">
      <c r="A7" s="394" t="s">
        <v>4</v>
      </c>
      <c r="B7" s="395"/>
      <c r="C7" s="431" t="s">
        <v>151</v>
      </c>
      <c r="D7" s="394" t="s">
        <v>6</v>
      </c>
      <c r="E7" s="400"/>
      <c r="F7" s="400"/>
      <c r="G7" s="400"/>
      <c r="H7" s="395"/>
      <c r="I7" s="425">
        <v>45667</v>
      </c>
      <c r="J7" s="426"/>
      <c r="K7" s="394" t="s">
        <v>8</v>
      </c>
      <c r="L7" s="395"/>
      <c r="M7" s="417" t="s">
        <v>129</v>
      </c>
      <c r="N7" s="418"/>
      <c r="O7" s="403"/>
      <c r="P7" s="404"/>
      <c r="Q7" s="225"/>
      <c r="R7" s="225"/>
      <c r="S7" s="225"/>
      <c r="T7" s="225"/>
      <c r="U7" s="225"/>
      <c r="V7" s="225"/>
      <c r="W7" s="225"/>
      <c r="X7" s="225"/>
      <c r="Y7" s="225"/>
      <c r="Z7" s="226"/>
      <c r="AA7" s="225"/>
      <c r="AB7" s="225"/>
      <c r="AD7" s="227"/>
      <c r="AE7" s="228"/>
    </row>
    <row r="8" spans="1:31" ht="15" customHeight="1" x14ac:dyDescent="0.25">
      <c r="A8" s="396"/>
      <c r="B8" s="397"/>
      <c r="C8" s="432"/>
      <c r="D8" s="396"/>
      <c r="E8" s="401"/>
      <c r="F8" s="401"/>
      <c r="G8" s="401"/>
      <c r="H8" s="397"/>
      <c r="I8" s="427"/>
      <c r="J8" s="428"/>
      <c r="K8" s="396"/>
      <c r="L8" s="397"/>
      <c r="M8" s="434" t="s">
        <v>130</v>
      </c>
      <c r="N8" s="435"/>
      <c r="O8" s="419"/>
      <c r="P8" s="420"/>
      <c r="Q8" s="225"/>
      <c r="R8" s="225"/>
      <c r="S8" s="225"/>
      <c r="T8" s="225"/>
      <c r="U8" s="225"/>
      <c r="V8" s="225"/>
      <c r="W8" s="225"/>
      <c r="X8" s="225"/>
      <c r="Y8" s="225"/>
      <c r="Z8" s="226"/>
      <c r="AA8" s="225"/>
      <c r="AB8" s="225"/>
      <c r="AD8" s="227"/>
      <c r="AE8" s="228"/>
    </row>
    <row r="9" spans="1:31" ht="15.75" customHeight="1" thickBot="1" x14ac:dyDescent="0.3">
      <c r="A9" s="398"/>
      <c r="B9" s="399"/>
      <c r="C9" s="433"/>
      <c r="D9" s="398"/>
      <c r="E9" s="402"/>
      <c r="F9" s="402"/>
      <c r="G9" s="402"/>
      <c r="H9" s="399"/>
      <c r="I9" s="429"/>
      <c r="J9" s="430"/>
      <c r="K9" s="398"/>
      <c r="L9" s="399"/>
      <c r="M9" s="421" t="s">
        <v>131</v>
      </c>
      <c r="N9" s="422"/>
      <c r="O9" s="423" t="s">
        <v>132</v>
      </c>
      <c r="P9" s="424"/>
      <c r="Q9" s="225"/>
      <c r="R9" s="225"/>
      <c r="S9" s="225"/>
      <c r="T9" s="225"/>
      <c r="U9" s="225"/>
      <c r="V9" s="225"/>
      <c r="W9" s="225"/>
      <c r="X9" s="225"/>
      <c r="Y9" s="225"/>
      <c r="Z9" s="226"/>
      <c r="AA9" s="225"/>
      <c r="AB9" s="225"/>
      <c r="AD9" s="227"/>
      <c r="AE9" s="228"/>
    </row>
    <row r="10" spans="1:31" ht="15" customHeight="1" thickBot="1" x14ac:dyDescent="0.3">
      <c r="A10" s="230"/>
      <c r="B10" s="231"/>
      <c r="C10" s="231"/>
      <c r="D10" s="232"/>
      <c r="E10" s="232"/>
      <c r="F10" s="232"/>
      <c r="G10" s="232"/>
      <c r="H10" s="232"/>
      <c r="I10" s="233"/>
      <c r="J10" s="233"/>
      <c r="K10" s="232"/>
      <c r="L10" s="232"/>
      <c r="M10" s="234"/>
      <c r="N10" s="234"/>
      <c r="O10" s="235"/>
      <c r="P10" s="235"/>
      <c r="Q10" s="231"/>
      <c r="R10" s="231"/>
      <c r="S10" s="231"/>
      <c r="T10" s="231"/>
      <c r="U10" s="231"/>
      <c r="V10" s="231"/>
      <c r="W10" s="231"/>
      <c r="X10" s="231"/>
      <c r="Y10" s="231"/>
      <c r="Z10" s="236"/>
      <c r="AA10" s="231"/>
      <c r="AB10" s="231"/>
      <c r="AD10" s="237"/>
      <c r="AE10" s="238"/>
    </row>
    <row r="11" spans="1:31" ht="15" customHeight="1" x14ac:dyDescent="0.25">
      <c r="A11" s="394" t="s">
        <v>10</v>
      </c>
      <c r="B11" s="395"/>
      <c r="C11" s="405" t="s">
        <v>133</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7"/>
    </row>
    <row r="12" spans="1:31" ht="15" customHeight="1" x14ac:dyDescent="0.25">
      <c r="A12" s="396"/>
      <c r="B12" s="397"/>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10"/>
    </row>
    <row r="13" spans="1:31" ht="15" customHeight="1" thickBot="1" x14ac:dyDescent="0.3">
      <c r="A13" s="398"/>
      <c r="B13" s="399"/>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row>
    <row r="14" spans="1:31" ht="9" customHeight="1" thickBot="1" x14ac:dyDescent="0.3">
      <c r="A14" s="240"/>
      <c r="B14" s="241"/>
      <c r="C14" s="242"/>
      <c r="D14" s="242"/>
      <c r="E14" s="242"/>
      <c r="F14" s="242"/>
      <c r="G14" s="242"/>
      <c r="H14" s="242"/>
      <c r="I14" s="242"/>
      <c r="J14" s="242"/>
      <c r="K14" s="242"/>
      <c r="L14" s="242"/>
      <c r="M14" s="243"/>
      <c r="N14" s="243"/>
      <c r="O14" s="243"/>
      <c r="P14" s="243"/>
      <c r="Q14" s="243"/>
      <c r="R14" s="244"/>
      <c r="S14" s="244"/>
      <c r="T14" s="244"/>
      <c r="U14" s="244"/>
      <c r="V14" s="244"/>
      <c r="W14" s="244"/>
      <c r="X14" s="244"/>
      <c r="Y14" s="232"/>
      <c r="Z14" s="232"/>
      <c r="AA14" s="232"/>
      <c r="AB14" s="232"/>
      <c r="AD14" s="232"/>
      <c r="AE14" s="239"/>
    </row>
    <row r="15" spans="1:31" ht="62.1" customHeight="1" thickBot="1" x14ac:dyDescent="0.3">
      <c r="A15" s="374" t="s">
        <v>12</v>
      </c>
      <c r="B15" s="375"/>
      <c r="C15" s="414" t="s">
        <v>134</v>
      </c>
      <c r="D15" s="415"/>
      <c r="E15" s="415"/>
      <c r="F15" s="415"/>
      <c r="G15" s="415"/>
      <c r="H15" s="415"/>
      <c r="I15" s="415"/>
      <c r="J15" s="415"/>
      <c r="K15" s="416"/>
      <c r="L15" s="365" t="s">
        <v>14</v>
      </c>
      <c r="M15" s="366"/>
      <c r="N15" s="366"/>
      <c r="O15" s="366"/>
      <c r="P15" s="366"/>
      <c r="Q15" s="367"/>
      <c r="R15" s="368" t="s">
        <v>135</v>
      </c>
      <c r="S15" s="369"/>
      <c r="T15" s="369"/>
      <c r="U15" s="369"/>
      <c r="V15" s="369"/>
      <c r="W15" s="369"/>
      <c r="X15" s="370"/>
      <c r="Y15" s="365" t="s">
        <v>15</v>
      </c>
      <c r="Z15" s="367"/>
      <c r="AA15" s="355" t="s">
        <v>214</v>
      </c>
      <c r="AB15" s="356"/>
      <c r="AC15" s="356"/>
      <c r="AD15" s="356"/>
      <c r="AE15" s="357"/>
    </row>
    <row r="16" spans="1:31" ht="9" customHeight="1" thickBot="1" x14ac:dyDescent="0.3">
      <c r="A16" s="229"/>
      <c r="B16" s="225"/>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D16" s="227"/>
      <c r="AE16" s="228"/>
    </row>
    <row r="17" spans="1:33" s="245" customFormat="1" ht="37.5" customHeight="1" thickBot="1" x14ac:dyDescent="0.3">
      <c r="A17" s="374" t="s">
        <v>17</v>
      </c>
      <c r="B17" s="375"/>
      <c r="C17" s="355" t="s">
        <v>221</v>
      </c>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7"/>
    </row>
    <row r="18" spans="1:33" ht="16.5" customHeight="1" thickBot="1" x14ac:dyDescent="0.3">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D18" s="247"/>
      <c r="AE18" s="248"/>
    </row>
    <row r="19" spans="1:33" ht="32.1" customHeight="1" thickBot="1" x14ac:dyDescent="0.3">
      <c r="A19" s="365" t="s">
        <v>138</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7"/>
      <c r="AF19" s="249"/>
    </row>
    <row r="20" spans="1:33" ht="32.1" customHeight="1" thickBot="1" x14ac:dyDescent="0.3">
      <c r="A20" s="250" t="s">
        <v>19</v>
      </c>
      <c r="B20" s="362" t="s">
        <v>139</v>
      </c>
      <c r="C20" s="363"/>
      <c r="D20" s="363"/>
      <c r="E20" s="363"/>
      <c r="F20" s="363"/>
      <c r="G20" s="363"/>
      <c r="H20" s="363"/>
      <c r="I20" s="363"/>
      <c r="J20" s="363"/>
      <c r="K20" s="363"/>
      <c r="L20" s="363"/>
      <c r="M20" s="363"/>
      <c r="N20" s="363"/>
      <c r="O20" s="364"/>
      <c r="P20" s="365" t="s">
        <v>140</v>
      </c>
      <c r="Q20" s="366"/>
      <c r="R20" s="366"/>
      <c r="S20" s="366"/>
      <c r="T20" s="366"/>
      <c r="U20" s="366"/>
      <c r="V20" s="366"/>
      <c r="W20" s="366"/>
      <c r="X20" s="366"/>
      <c r="Y20" s="366"/>
      <c r="Z20" s="366"/>
      <c r="AA20" s="366"/>
      <c r="AB20" s="366"/>
      <c r="AC20" s="366"/>
      <c r="AD20" s="366"/>
      <c r="AE20" s="367"/>
      <c r="AF20" s="249"/>
    </row>
    <row r="21" spans="1:33" ht="32.1" customHeight="1" thickBot="1" x14ac:dyDescent="0.3">
      <c r="A21" s="230"/>
      <c r="B21" s="251" t="s">
        <v>141</v>
      </c>
      <c r="C21" s="252" t="s">
        <v>142</v>
      </c>
      <c r="D21" s="252" t="s">
        <v>143</v>
      </c>
      <c r="E21" s="252" t="s">
        <v>144</v>
      </c>
      <c r="F21" s="252" t="s">
        <v>145</v>
      </c>
      <c r="G21" s="252" t="s">
        <v>146</v>
      </c>
      <c r="H21" s="252" t="s">
        <v>128</v>
      </c>
      <c r="I21" s="252" t="s">
        <v>147</v>
      </c>
      <c r="J21" s="252" t="s">
        <v>148</v>
      </c>
      <c r="K21" s="252" t="s">
        <v>149</v>
      </c>
      <c r="L21" s="252" t="s">
        <v>150</v>
      </c>
      <c r="M21" s="252" t="s">
        <v>151</v>
      </c>
      <c r="N21" s="252" t="s">
        <v>102</v>
      </c>
      <c r="O21" s="253" t="s">
        <v>100</v>
      </c>
      <c r="P21" s="254"/>
      <c r="Q21" s="251" t="s">
        <v>141</v>
      </c>
      <c r="R21" s="252" t="s">
        <v>142</v>
      </c>
      <c r="S21" s="252" t="s">
        <v>143</v>
      </c>
      <c r="T21" s="252" t="s">
        <v>144</v>
      </c>
      <c r="U21" s="252" t="s">
        <v>145</v>
      </c>
      <c r="V21" s="252" t="s">
        <v>146</v>
      </c>
      <c r="W21" s="252" t="s">
        <v>128</v>
      </c>
      <c r="X21" s="252" t="s">
        <v>147</v>
      </c>
      <c r="Y21" s="252" t="s">
        <v>148</v>
      </c>
      <c r="Z21" s="252" t="s">
        <v>149</v>
      </c>
      <c r="AA21" s="252" t="s">
        <v>150</v>
      </c>
      <c r="AB21" s="252" t="s">
        <v>151</v>
      </c>
      <c r="AC21" s="252" t="s">
        <v>102</v>
      </c>
      <c r="AD21" s="252" t="s">
        <v>152</v>
      </c>
      <c r="AE21" s="253" t="s">
        <v>153</v>
      </c>
      <c r="AF21" s="255"/>
    </row>
    <row r="22" spans="1:33" ht="32.1" customHeight="1" x14ac:dyDescent="0.25">
      <c r="A22" s="256" t="s">
        <v>31</v>
      </c>
      <c r="B22" s="257"/>
      <c r="C22" s="258"/>
      <c r="D22" s="258"/>
      <c r="E22" s="258"/>
      <c r="F22" s="258"/>
      <c r="G22" s="258"/>
      <c r="H22" s="258"/>
      <c r="I22" s="258"/>
      <c r="J22" s="258"/>
      <c r="K22" s="258"/>
      <c r="L22" s="258"/>
      <c r="M22" s="258"/>
      <c r="N22" s="258">
        <f>SUM(B22:M22)</f>
        <v>0</v>
      </c>
      <c r="O22" s="259"/>
      <c r="P22" s="256" t="s">
        <v>27</v>
      </c>
      <c r="Q22" s="260"/>
      <c r="R22" s="261"/>
      <c r="S22" s="261"/>
      <c r="T22" s="261"/>
      <c r="U22" s="261"/>
      <c r="V22" s="261"/>
      <c r="W22" s="261"/>
      <c r="X22" s="315">
        <v>573060000</v>
      </c>
      <c r="Y22" s="315">
        <v>0</v>
      </c>
      <c r="Z22" s="315">
        <v>0</v>
      </c>
      <c r="AA22" s="315">
        <v>0</v>
      </c>
      <c r="AB22" s="315">
        <f>-29000000-46098201</f>
        <v>-75098201</v>
      </c>
      <c r="AC22" s="315">
        <f>SUM(Q22:AB22)</f>
        <v>497961799</v>
      </c>
      <c r="AD22" s="170"/>
      <c r="AE22" s="263"/>
      <c r="AF22" s="255"/>
    </row>
    <row r="23" spans="1:33" ht="32.1" customHeight="1" x14ac:dyDescent="0.25">
      <c r="A23" s="265" t="s">
        <v>21</v>
      </c>
      <c r="B23" s="266"/>
      <c r="C23" s="267"/>
      <c r="D23" s="267"/>
      <c r="E23" s="267"/>
      <c r="F23" s="267"/>
      <c r="G23" s="267"/>
      <c r="H23" s="267"/>
      <c r="I23" s="267"/>
      <c r="J23" s="267"/>
      <c r="K23" s="267"/>
      <c r="L23" s="267"/>
      <c r="M23" s="267"/>
      <c r="N23" s="267">
        <f>SUM(B23:M23)</f>
        <v>0</v>
      </c>
      <c r="O23" s="268" t="str">
        <f>IFERROR(N23/(SUMIF(B23:M23,"&gt;0",B22:M22))," ")</f>
        <v xml:space="preserve"> </v>
      </c>
      <c r="P23" s="265" t="s">
        <v>29</v>
      </c>
      <c r="Q23" s="266"/>
      <c r="R23" s="267"/>
      <c r="S23" s="267"/>
      <c r="T23" s="267"/>
      <c r="U23" s="267"/>
      <c r="V23" s="267"/>
      <c r="W23" s="267">
        <v>0</v>
      </c>
      <c r="X23" s="309">
        <v>304185000</v>
      </c>
      <c r="Y23" s="309">
        <v>218087500</v>
      </c>
      <c r="Z23" s="309">
        <v>4689299</v>
      </c>
      <c r="AA23" s="309">
        <v>-29277501</v>
      </c>
      <c r="AB23" s="309">
        <v>-3186667</v>
      </c>
      <c r="AC23" s="315">
        <f>SUM(Q23:AB23)</f>
        <v>494497631</v>
      </c>
      <c r="AD23" s="269">
        <f>AC23/AC22</f>
        <v>0.99304330571751354</v>
      </c>
      <c r="AE23" s="270">
        <v>0.99304330571751354</v>
      </c>
      <c r="AF23" s="255"/>
    </row>
    <row r="24" spans="1:33" ht="32.1" customHeight="1" x14ac:dyDescent="0.25">
      <c r="A24" s="265" t="s">
        <v>23</v>
      </c>
      <c r="B24" s="266">
        <f>+B22-B23</f>
        <v>0</v>
      </c>
      <c r="C24" s="267">
        <f t="shared" ref="C24:M24" si="0">+C22-C23</f>
        <v>0</v>
      </c>
      <c r="D24" s="267">
        <f t="shared" si="0"/>
        <v>0</v>
      </c>
      <c r="E24" s="267">
        <f t="shared" si="0"/>
        <v>0</v>
      </c>
      <c r="F24" s="267">
        <f t="shared" si="0"/>
        <v>0</v>
      </c>
      <c r="G24" s="267">
        <f t="shared" si="0"/>
        <v>0</v>
      </c>
      <c r="H24" s="267">
        <f t="shared" si="0"/>
        <v>0</v>
      </c>
      <c r="I24" s="267">
        <f t="shared" si="0"/>
        <v>0</v>
      </c>
      <c r="J24" s="267">
        <f t="shared" si="0"/>
        <v>0</v>
      </c>
      <c r="K24" s="267">
        <f t="shared" si="0"/>
        <v>0</v>
      </c>
      <c r="L24" s="267">
        <f t="shared" si="0"/>
        <v>0</v>
      </c>
      <c r="M24" s="267">
        <f t="shared" si="0"/>
        <v>0</v>
      </c>
      <c r="N24" s="267">
        <f>SUM(B24:M24)</f>
        <v>0</v>
      </c>
      <c r="O24" s="271"/>
      <c r="P24" s="265" t="s">
        <v>31</v>
      </c>
      <c r="Q24" s="266"/>
      <c r="R24" s="267"/>
      <c r="S24" s="267"/>
      <c r="T24" s="267"/>
      <c r="U24" s="267"/>
      <c r="V24" s="267"/>
      <c r="W24" s="267"/>
      <c r="X24" s="315">
        <v>0</v>
      </c>
      <c r="Y24" s="315">
        <v>66812000</v>
      </c>
      <c r="Z24" s="315">
        <v>126562000</v>
      </c>
      <c r="AA24" s="315">
        <v>126562000</v>
      </c>
      <c r="AB24" s="315">
        <f>+AA24*2-29000000-46098201</f>
        <v>178025799</v>
      </c>
      <c r="AC24" s="315">
        <f>SUM(Q24:AB24)</f>
        <v>497961799</v>
      </c>
      <c r="AD24" s="267"/>
      <c r="AE24" s="272"/>
      <c r="AF24" s="255"/>
    </row>
    <row r="25" spans="1:33" ht="32.1" customHeight="1" thickBot="1" x14ac:dyDescent="0.3">
      <c r="A25" s="273" t="s">
        <v>25</v>
      </c>
      <c r="B25" s="274"/>
      <c r="C25" s="275"/>
      <c r="D25" s="275"/>
      <c r="E25" s="275"/>
      <c r="F25" s="275"/>
      <c r="G25" s="275"/>
      <c r="H25" s="275"/>
      <c r="I25" s="275"/>
      <c r="J25" s="275"/>
      <c r="K25" s="275"/>
      <c r="L25" s="275"/>
      <c r="M25" s="275"/>
      <c r="N25" s="275">
        <f>SUM(B25:M25)</f>
        <v>0</v>
      </c>
      <c r="O25" s="276" t="str">
        <f>IFERROR(N25/(SUMIF(B25:M25,"&gt;0",B24:M24))," ")</f>
        <v xml:space="preserve"> </v>
      </c>
      <c r="P25" s="273" t="s">
        <v>25</v>
      </c>
      <c r="Q25" s="274"/>
      <c r="R25" s="275"/>
      <c r="S25" s="275"/>
      <c r="T25" s="275"/>
      <c r="U25" s="275"/>
      <c r="V25" s="275"/>
      <c r="W25" s="275"/>
      <c r="X25" s="275"/>
      <c r="Y25" s="275">
        <v>19319633</v>
      </c>
      <c r="Z25" s="275">
        <v>93699499</v>
      </c>
      <c r="AA25" s="275">
        <v>127358666</v>
      </c>
      <c r="AB25" s="275">
        <v>246949833</v>
      </c>
      <c r="AC25" s="323">
        <f>SUM(Q25:AB25)</f>
        <v>487327631</v>
      </c>
      <c r="AD25" s="312">
        <f>AC25/AC24</f>
        <v>0.97864461084895393</v>
      </c>
      <c r="AE25" s="313">
        <v>0.97864461084895393</v>
      </c>
      <c r="AF25" s="255"/>
    </row>
    <row r="26" spans="1:33" s="279" customFormat="1" ht="16.5" customHeight="1" thickBot="1" x14ac:dyDescent="0.3"/>
    <row r="27" spans="1:33" ht="33.950000000000003" customHeight="1" x14ac:dyDescent="0.25">
      <c r="A27" s="436" t="s">
        <v>154</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8"/>
    </row>
    <row r="28" spans="1:33" ht="15" customHeight="1" x14ac:dyDescent="0.25">
      <c r="A28" s="373" t="s">
        <v>34</v>
      </c>
      <c r="B28" s="358" t="s">
        <v>36</v>
      </c>
      <c r="C28" s="358"/>
      <c r="D28" s="358" t="s">
        <v>155</v>
      </c>
      <c r="E28" s="358"/>
      <c r="F28" s="358"/>
      <c r="G28" s="358"/>
      <c r="H28" s="358"/>
      <c r="I28" s="358"/>
      <c r="J28" s="358"/>
      <c r="K28" s="358"/>
      <c r="L28" s="358"/>
      <c r="M28" s="358"/>
      <c r="N28" s="358"/>
      <c r="O28" s="358"/>
      <c r="P28" s="358" t="s">
        <v>102</v>
      </c>
      <c r="Q28" s="358" t="s">
        <v>156</v>
      </c>
      <c r="R28" s="358"/>
      <c r="S28" s="358"/>
      <c r="T28" s="358"/>
      <c r="U28" s="358"/>
      <c r="V28" s="358"/>
      <c r="W28" s="358"/>
      <c r="X28" s="358"/>
      <c r="Y28" s="358" t="s">
        <v>157</v>
      </c>
      <c r="Z28" s="358"/>
      <c r="AA28" s="358"/>
      <c r="AB28" s="358"/>
      <c r="AC28" s="358"/>
      <c r="AD28" s="358"/>
      <c r="AE28" s="359"/>
    </row>
    <row r="29" spans="1:33" ht="27" customHeight="1" x14ac:dyDescent="0.25">
      <c r="A29" s="373"/>
      <c r="B29" s="358"/>
      <c r="C29" s="358"/>
      <c r="D29" s="280" t="s">
        <v>141</v>
      </c>
      <c r="E29" s="280" t="s">
        <v>142</v>
      </c>
      <c r="F29" s="280" t="s">
        <v>143</v>
      </c>
      <c r="G29" s="280" t="s">
        <v>144</v>
      </c>
      <c r="H29" s="280" t="s">
        <v>145</v>
      </c>
      <c r="I29" s="280" t="s">
        <v>146</v>
      </c>
      <c r="J29" s="280" t="s">
        <v>128</v>
      </c>
      <c r="K29" s="280" t="s">
        <v>147</v>
      </c>
      <c r="L29" s="280" t="s">
        <v>148</v>
      </c>
      <c r="M29" s="280" t="s">
        <v>149</v>
      </c>
      <c r="N29" s="280" t="s">
        <v>150</v>
      </c>
      <c r="O29" s="280" t="s">
        <v>151</v>
      </c>
      <c r="P29" s="358"/>
      <c r="Q29" s="358"/>
      <c r="R29" s="358"/>
      <c r="S29" s="358"/>
      <c r="T29" s="358"/>
      <c r="U29" s="358"/>
      <c r="V29" s="358"/>
      <c r="W29" s="358"/>
      <c r="X29" s="358"/>
      <c r="Y29" s="358"/>
      <c r="Z29" s="358"/>
      <c r="AA29" s="358"/>
      <c r="AB29" s="358"/>
      <c r="AC29" s="358"/>
      <c r="AD29" s="358"/>
      <c r="AE29" s="359"/>
    </row>
    <row r="30" spans="1:33" ht="111.95" customHeight="1" thickBot="1" x14ac:dyDescent="0.3">
      <c r="A30" s="170"/>
      <c r="B30" s="371"/>
      <c r="C30" s="371"/>
      <c r="D30" s="221"/>
      <c r="E30" s="221"/>
      <c r="F30" s="221"/>
      <c r="G30" s="221"/>
      <c r="H30" s="221"/>
      <c r="I30" s="221"/>
      <c r="J30" s="221"/>
      <c r="K30" s="221"/>
      <c r="L30" s="221"/>
      <c r="M30" s="221"/>
      <c r="N30" s="221"/>
      <c r="O30" s="221"/>
      <c r="P30" s="281">
        <f>SUM(D30:O30)</f>
        <v>0</v>
      </c>
      <c r="Q30" s="360"/>
      <c r="R30" s="360"/>
      <c r="S30" s="360"/>
      <c r="T30" s="360"/>
      <c r="U30" s="360"/>
      <c r="V30" s="360"/>
      <c r="W30" s="360"/>
      <c r="X30" s="360"/>
      <c r="Y30" s="360"/>
      <c r="Z30" s="360"/>
      <c r="AA30" s="360"/>
      <c r="AB30" s="360"/>
      <c r="AC30" s="360"/>
      <c r="AD30" s="360"/>
      <c r="AE30" s="361"/>
      <c r="AF30" s="282"/>
      <c r="AG30" s="282"/>
    </row>
    <row r="31" spans="1:33" ht="12" customHeight="1" thickBot="1" x14ac:dyDescent="0.3">
      <c r="A31" s="283"/>
      <c r="B31" s="284"/>
      <c r="C31" s="284"/>
      <c r="D31" s="232"/>
      <c r="E31" s="232"/>
      <c r="F31" s="232"/>
      <c r="G31" s="232"/>
      <c r="H31" s="232"/>
      <c r="I31" s="232"/>
      <c r="J31" s="232"/>
      <c r="K31" s="232"/>
      <c r="L31" s="232"/>
      <c r="M31" s="232"/>
      <c r="N31" s="232"/>
      <c r="O31" s="232"/>
      <c r="P31" s="285"/>
      <c r="Q31" s="286"/>
      <c r="R31" s="286"/>
      <c r="S31" s="286"/>
      <c r="T31" s="286"/>
      <c r="U31" s="286"/>
      <c r="V31" s="286"/>
      <c r="W31" s="286"/>
      <c r="X31" s="286"/>
      <c r="Y31" s="286"/>
      <c r="Z31" s="286"/>
      <c r="AA31" s="286"/>
      <c r="AB31" s="286"/>
      <c r="AC31" s="286"/>
      <c r="AD31" s="286"/>
      <c r="AE31" s="287"/>
      <c r="AF31" s="282"/>
      <c r="AG31" s="282"/>
    </row>
    <row r="32" spans="1:33" ht="45" customHeight="1" x14ac:dyDescent="0.25">
      <c r="A32" s="405" t="s">
        <v>158</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7"/>
      <c r="AF32" s="282"/>
      <c r="AG32" s="282"/>
    </row>
    <row r="33" spans="1:41" ht="23.1" customHeight="1" x14ac:dyDescent="0.25">
      <c r="A33" s="373" t="s">
        <v>44</v>
      </c>
      <c r="B33" s="358" t="s">
        <v>46</v>
      </c>
      <c r="C33" s="358" t="s">
        <v>36</v>
      </c>
      <c r="D33" s="358" t="s">
        <v>159</v>
      </c>
      <c r="E33" s="358"/>
      <c r="F33" s="358"/>
      <c r="G33" s="358"/>
      <c r="H33" s="358"/>
      <c r="I33" s="358"/>
      <c r="J33" s="358"/>
      <c r="K33" s="358"/>
      <c r="L33" s="358"/>
      <c r="M33" s="358"/>
      <c r="N33" s="358"/>
      <c r="O33" s="358"/>
      <c r="P33" s="358"/>
      <c r="Q33" s="358" t="s">
        <v>160</v>
      </c>
      <c r="R33" s="358"/>
      <c r="S33" s="358"/>
      <c r="T33" s="358"/>
      <c r="U33" s="358"/>
      <c r="V33" s="358"/>
      <c r="W33" s="358"/>
      <c r="X33" s="358"/>
      <c r="Y33" s="358"/>
      <c r="Z33" s="358"/>
      <c r="AA33" s="358"/>
      <c r="AB33" s="358"/>
      <c r="AC33" s="358"/>
      <c r="AD33" s="358"/>
      <c r="AE33" s="359"/>
      <c r="AF33" s="282"/>
      <c r="AG33" s="288"/>
      <c r="AH33" s="289"/>
      <c r="AI33" s="289"/>
      <c r="AJ33" s="289"/>
      <c r="AK33" s="289"/>
      <c r="AL33" s="289"/>
      <c r="AM33" s="289"/>
      <c r="AN33" s="289"/>
      <c r="AO33" s="289"/>
    </row>
    <row r="34" spans="1:41" ht="27" customHeight="1" x14ac:dyDescent="0.25">
      <c r="A34" s="373"/>
      <c r="B34" s="358"/>
      <c r="C34" s="442"/>
      <c r="D34" s="280" t="s">
        <v>141</v>
      </c>
      <c r="E34" s="280" t="s">
        <v>142</v>
      </c>
      <c r="F34" s="280" t="s">
        <v>143</v>
      </c>
      <c r="G34" s="280" t="s">
        <v>144</v>
      </c>
      <c r="H34" s="280" t="s">
        <v>145</v>
      </c>
      <c r="I34" s="280" t="s">
        <v>146</v>
      </c>
      <c r="J34" s="280" t="s">
        <v>128</v>
      </c>
      <c r="K34" s="280" t="s">
        <v>147</v>
      </c>
      <c r="L34" s="280" t="s">
        <v>148</v>
      </c>
      <c r="M34" s="280" t="s">
        <v>149</v>
      </c>
      <c r="N34" s="280" t="s">
        <v>150</v>
      </c>
      <c r="O34" s="280" t="s">
        <v>151</v>
      </c>
      <c r="P34" s="280" t="s">
        <v>102</v>
      </c>
      <c r="Q34" s="439" t="s">
        <v>52</v>
      </c>
      <c r="R34" s="440"/>
      <c r="S34" s="440"/>
      <c r="T34" s="441"/>
      <c r="U34" s="358" t="s">
        <v>54</v>
      </c>
      <c r="V34" s="358"/>
      <c r="W34" s="358"/>
      <c r="X34" s="358"/>
      <c r="Y34" s="358" t="s">
        <v>56</v>
      </c>
      <c r="Z34" s="358"/>
      <c r="AA34" s="358"/>
      <c r="AB34" s="358"/>
      <c r="AC34" s="358" t="s">
        <v>58</v>
      </c>
      <c r="AD34" s="358"/>
      <c r="AE34" s="359"/>
      <c r="AF34" s="282"/>
      <c r="AG34" s="288"/>
      <c r="AH34" s="289"/>
      <c r="AI34" s="289"/>
      <c r="AJ34" s="289"/>
      <c r="AK34" s="289"/>
      <c r="AL34" s="289"/>
      <c r="AM34" s="289"/>
      <c r="AN34" s="289"/>
      <c r="AO34" s="289"/>
    </row>
    <row r="35" spans="1:41" ht="109.5" customHeight="1" x14ac:dyDescent="0.25">
      <c r="A35" s="443" t="s">
        <v>221</v>
      </c>
      <c r="B35" s="445">
        <f>SUM(B41:B50)</f>
        <v>0.1</v>
      </c>
      <c r="C35" s="291" t="s">
        <v>48</v>
      </c>
      <c r="D35" s="292"/>
      <c r="E35" s="292"/>
      <c r="F35" s="292"/>
      <c r="G35" s="292"/>
      <c r="H35" s="292"/>
      <c r="I35" s="292"/>
      <c r="J35" s="292">
        <v>20</v>
      </c>
      <c r="K35" s="292">
        <v>0</v>
      </c>
      <c r="L35" s="292">
        <v>20</v>
      </c>
      <c r="M35" s="292">
        <v>20</v>
      </c>
      <c r="N35" s="292">
        <v>20</v>
      </c>
      <c r="O35" s="292">
        <v>20</v>
      </c>
      <c r="P35" s="341">
        <f>MAX(J35:O35)</f>
        <v>20</v>
      </c>
      <c r="Q35" s="634" t="s">
        <v>703</v>
      </c>
      <c r="R35" s="635"/>
      <c r="S35" s="635"/>
      <c r="T35" s="653"/>
      <c r="U35" s="673" t="s">
        <v>704</v>
      </c>
      <c r="V35" s="673"/>
      <c r="W35" s="673"/>
      <c r="X35" s="673"/>
      <c r="Y35" s="673" t="s">
        <v>610</v>
      </c>
      <c r="Z35" s="673"/>
      <c r="AA35" s="673"/>
      <c r="AB35" s="673"/>
      <c r="AC35" s="673" t="s">
        <v>705</v>
      </c>
      <c r="AD35" s="673"/>
      <c r="AE35" s="696"/>
      <c r="AF35" s="282"/>
      <c r="AG35" s="288"/>
      <c r="AH35" s="289"/>
      <c r="AI35" s="289"/>
      <c r="AJ35" s="289"/>
      <c r="AK35" s="289"/>
      <c r="AL35" s="289"/>
      <c r="AM35" s="289"/>
      <c r="AN35" s="289"/>
      <c r="AO35" s="289"/>
    </row>
    <row r="36" spans="1:41" ht="109.5" customHeight="1" thickBot="1" x14ac:dyDescent="0.3">
      <c r="A36" s="444"/>
      <c r="B36" s="674"/>
      <c r="C36" s="295" t="s">
        <v>50</v>
      </c>
      <c r="D36" s="296"/>
      <c r="E36" s="296"/>
      <c r="F36" s="296"/>
      <c r="G36" s="297"/>
      <c r="H36" s="297"/>
      <c r="I36" s="297"/>
      <c r="J36" s="298">
        <v>20</v>
      </c>
      <c r="K36" s="298">
        <v>0</v>
      </c>
      <c r="L36" s="298">
        <v>20</v>
      </c>
      <c r="M36" s="298">
        <v>20</v>
      </c>
      <c r="N36" s="298">
        <v>20</v>
      </c>
      <c r="O36" s="298">
        <v>20</v>
      </c>
      <c r="P36" s="342">
        <f>MAX(J36:O36)</f>
        <v>20</v>
      </c>
      <c r="Q36" s="637"/>
      <c r="R36" s="638"/>
      <c r="S36" s="638"/>
      <c r="T36" s="654"/>
      <c r="U36" s="697"/>
      <c r="V36" s="697"/>
      <c r="W36" s="697"/>
      <c r="X36" s="697"/>
      <c r="Y36" s="697"/>
      <c r="Z36" s="697"/>
      <c r="AA36" s="697"/>
      <c r="AB36" s="697"/>
      <c r="AC36" s="697"/>
      <c r="AD36" s="697"/>
      <c r="AE36" s="698"/>
      <c r="AF36" s="282"/>
      <c r="AG36" s="288"/>
      <c r="AH36" s="289"/>
      <c r="AI36" s="289"/>
      <c r="AJ36" s="289"/>
      <c r="AK36" s="289"/>
      <c r="AL36" s="289"/>
      <c r="AM36" s="289"/>
      <c r="AN36" s="289"/>
      <c r="AO36" s="289"/>
    </row>
    <row r="37" spans="1:41" s="279" customFormat="1" ht="17.25" customHeight="1" thickBot="1" x14ac:dyDescent="0.3"/>
    <row r="38" spans="1:41" ht="45" customHeight="1" thickBot="1" x14ac:dyDescent="0.3">
      <c r="A38" s="405" t="s">
        <v>162</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7"/>
      <c r="AG38" s="289"/>
      <c r="AH38" s="289"/>
      <c r="AI38" s="289"/>
      <c r="AJ38" s="289"/>
      <c r="AK38" s="289"/>
      <c r="AL38" s="289"/>
      <c r="AM38" s="289"/>
      <c r="AN38" s="289"/>
      <c r="AO38" s="289"/>
    </row>
    <row r="39" spans="1:41" ht="26.1" customHeight="1" x14ac:dyDescent="0.25">
      <c r="A39" s="447" t="s">
        <v>60</v>
      </c>
      <c r="B39" s="448" t="s">
        <v>163</v>
      </c>
      <c r="C39" s="452" t="s">
        <v>164</v>
      </c>
      <c r="D39" s="454" t="s">
        <v>165</v>
      </c>
      <c r="E39" s="455"/>
      <c r="F39" s="455"/>
      <c r="G39" s="455"/>
      <c r="H39" s="455"/>
      <c r="I39" s="455"/>
      <c r="J39" s="455"/>
      <c r="K39" s="455"/>
      <c r="L39" s="455"/>
      <c r="M39" s="455"/>
      <c r="N39" s="455"/>
      <c r="O39" s="455"/>
      <c r="P39" s="456"/>
      <c r="Q39" s="448" t="s">
        <v>166</v>
      </c>
      <c r="R39" s="448"/>
      <c r="S39" s="448"/>
      <c r="T39" s="448"/>
      <c r="U39" s="448"/>
      <c r="V39" s="448"/>
      <c r="W39" s="448"/>
      <c r="X39" s="448"/>
      <c r="Y39" s="448"/>
      <c r="Z39" s="448"/>
      <c r="AA39" s="448"/>
      <c r="AB39" s="448"/>
      <c r="AC39" s="448"/>
      <c r="AD39" s="448"/>
      <c r="AE39" s="467"/>
      <c r="AG39" s="289"/>
      <c r="AH39" s="289"/>
      <c r="AI39" s="289"/>
      <c r="AJ39" s="289"/>
      <c r="AK39" s="289"/>
      <c r="AL39" s="289"/>
      <c r="AM39" s="289"/>
      <c r="AN39" s="289"/>
      <c r="AO39" s="289"/>
    </row>
    <row r="40" spans="1:41" ht="26.1" customHeight="1" x14ac:dyDescent="0.25">
      <c r="A40" s="373"/>
      <c r="B40" s="358"/>
      <c r="C40" s="453"/>
      <c r="D40" s="280" t="s">
        <v>167</v>
      </c>
      <c r="E40" s="280" t="s">
        <v>168</v>
      </c>
      <c r="F40" s="280" t="s">
        <v>169</v>
      </c>
      <c r="G40" s="280" t="s">
        <v>170</v>
      </c>
      <c r="H40" s="280" t="s">
        <v>171</v>
      </c>
      <c r="I40" s="280" t="s">
        <v>172</v>
      </c>
      <c r="J40" s="280" t="s">
        <v>173</v>
      </c>
      <c r="K40" s="280" t="s">
        <v>174</v>
      </c>
      <c r="L40" s="280" t="s">
        <v>175</v>
      </c>
      <c r="M40" s="280" t="s">
        <v>176</v>
      </c>
      <c r="N40" s="280" t="s">
        <v>177</v>
      </c>
      <c r="O40" s="280" t="s">
        <v>178</v>
      </c>
      <c r="P40" s="280" t="s">
        <v>179</v>
      </c>
      <c r="Q40" s="439" t="s">
        <v>180</v>
      </c>
      <c r="R40" s="440"/>
      <c r="S40" s="440"/>
      <c r="T40" s="440"/>
      <c r="U40" s="440"/>
      <c r="V40" s="440"/>
      <c r="W40" s="440"/>
      <c r="X40" s="441"/>
      <c r="Y40" s="439" t="s">
        <v>68</v>
      </c>
      <c r="Z40" s="440"/>
      <c r="AA40" s="440"/>
      <c r="AB40" s="440"/>
      <c r="AC40" s="440"/>
      <c r="AD40" s="440"/>
      <c r="AE40" s="479"/>
      <c r="AG40" s="299"/>
      <c r="AH40" s="299"/>
      <c r="AI40" s="299"/>
      <c r="AJ40" s="299"/>
      <c r="AK40" s="299"/>
      <c r="AL40" s="299"/>
      <c r="AM40" s="299"/>
      <c r="AN40" s="299"/>
      <c r="AO40" s="299"/>
    </row>
    <row r="41" spans="1:41" ht="102" customHeight="1" x14ac:dyDescent="0.25">
      <c r="A41" s="449" t="s">
        <v>222</v>
      </c>
      <c r="B41" s="489">
        <v>0.02</v>
      </c>
      <c r="C41" s="300" t="s">
        <v>48</v>
      </c>
      <c r="D41" s="301"/>
      <c r="E41" s="301"/>
      <c r="F41" s="301"/>
      <c r="G41" s="301"/>
      <c r="H41" s="301"/>
      <c r="I41" s="301"/>
      <c r="J41" s="302">
        <v>0.18</v>
      </c>
      <c r="K41" s="302">
        <v>0</v>
      </c>
      <c r="L41" s="302">
        <v>0.1</v>
      </c>
      <c r="M41" s="302">
        <v>0.24</v>
      </c>
      <c r="N41" s="302">
        <v>0.24</v>
      </c>
      <c r="O41" s="302">
        <v>0.24</v>
      </c>
      <c r="P41" s="303">
        <f t="shared" ref="P41:P48" si="1">SUM(D41:O41)</f>
        <v>1</v>
      </c>
      <c r="Q41" s="726" t="s">
        <v>706</v>
      </c>
      <c r="R41" s="727"/>
      <c r="S41" s="727"/>
      <c r="T41" s="727"/>
      <c r="U41" s="727"/>
      <c r="V41" s="727"/>
      <c r="W41" s="727"/>
      <c r="X41" s="728"/>
      <c r="Y41" s="476" t="s">
        <v>762</v>
      </c>
      <c r="Z41" s="471"/>
      <c r="AA41" s="471"/>
      <c r="AB41" s="471"/>
      <c r="AC41" s="471"/>
      <c r="AD41" s="471"/>
      <c r="AE41" s="477"/>
      <c r="AG41" s="304"/>
      <c r="AH41" s="304"/>
      <c r="AI41" s="304"/>
      <c r="AJ41" s="304"/>
      <c r="AK41" s="304"/>
      <c r="AL41" s="304"/>
      <c r="AM41" s="304"/>
      <c r="AN41" s="304"/>
      <c r="AO41" s="304"/>
    </row>
    <row r="42" spans="1:41" ht="102" customHeight="1" x14ac:dyDescent="0.25">
      <c r="A42" s="450"/>
      <c r="B42" s="489"/>
      <c r="C42" s="305" t="s">
        <v>50</v>
      </c>
      <c r="D42" s="306"/>
      <c r="E42" s="306"/>
      <c r="F42" s="306"/>
      <c r="G42" s="306"/>
      <c r="H42" s="306"/>
      <c r="I42" s="306"/>
      <c r="J42" s="306">
        <v>0.18</v>
      </c>
      <c r="K42" s="306">
        <v>0</v>
      </c>
      <c r="L42" s="306">
        <v>0.1</v>
      </c>
      <c r="M42" s="306">
        <v>0.24</v>
      </c>
      <c r="N42" s="306">
        <v>0.24</v>
      </c>
      <c r="O42" s="306">
        <v>0.24</v>
      </c>
      <c r="P42" s="303">
        <f t="shared" si="1"/>
        <v>1</v>
      </c>
      <c r="Q42" s="729"/>
      <c r="R42" s="730"/>
      <c r="S42" s="730"/>
      <c r="T42" s="730"/>
      <c r="U42" s="730"/>
      <c r="V42" s="730"/>
      <c r="W42" s="730"/>
      <c r="X42" s="731"/>
      <c r="Y42" s="480"/>
      <c r="Z42" s="481"/>
      <c r="AA42" s="481"/>
      <c r="AB42" s="481"/>
      <c r="AC42" s="481"/>
      <c r="AD42" s="481"/>
      <c r="AE42" s="482"/>
    </row>
    <row r="43" spans="1:41" ht="98.45" customHeight="1" x14ac:dyDescent="0.25">
      <c r="A43" s="449" t="s">
        <v>223</v>
      </c>
      <c r="B43" s="489">
        <v>0.02</v>
      </c>
      <c r="C43" s="300" t="s">
        <v>48</v>
      </c>
      <c r="D43" s="301"/>
      <c r="E43" s="301"/>
      <c r="F43" s="301"/>
      <c r="G43" s="301"/>
      <c r="H43" s="301"/>
      <c r="I43" s="301"/>
      <c r="J43" s="302">
        <v>0.18</v>
      </c>
      <c r="K43" s="302">
        <v>0</v>
      </c>
      <c r="L43" s="302">
        <v>0.1</v>
      </c>
      <c r="M43" s="302">
        <v>0.24</v>
      </c>
      <c r="N43" s="302">
        <v>0.24</v>
      </c>
      <c r="O43" s="302">
        <v>0.24</v>
      </c>
      <c r="P43" s="303">
        <f t="shared" si="1"/>
        <v>1</v>
      </c>
      <c r="Q43" s="717" t="s">
        <v>707</v>
      </c>
      <c r="R43" s="718"/>
      <c r="S43" s="718"/>
      <c r="T43" s="718"/>
      <c r="U43" s="718"/>
      <c r="V43" s="718"/>
      <c r="W43" s="718"/>
      <c r="X43" s="719"/>
      <c r="Y43" s="476" t="s">
        <v>759</v>
      </c>
      <c r="Z43" s="471"/>
      <c r="AA43" s="471"/>
      <c r="AB43" s="471"/>
      <c r="AC43" s="471"/>
      <c r="AD43" s="471"/>
      <c r="AE43" s="477"/>
    </row>
    <row r="44" spans="1:41" ht="98.45" customHeight="1" x14ac:dyDescent="0.25">
      <c r="A44" s="450"/>
      <c r="B44" s="489"/>
      <c r="C44" s="305" t="s">
        <v>50</v>
      </c>
      <c r="D44" s="306"/>
      <c r="E44" s="306"/>
      <c r="F44" s="306"/>
      <c r="G44" s="306"/>
      <c r="H44" s="306"/>
      <c r="I44" s="306"/>
      <c r="J44" s="306">
        <v>0.18</v>
      </c>
      <c r="K44" s="306">
        <v>0</v>
      </c>
      <c r="L44" s="306">
        <v>0.1</v>
      </c>
      <c r="M44" s="306">
        <v>0.24</v>
      </c>
      <c r="N44" s="306">
        <v>0.24</v>
      </c>
      <c r="O44" s="306">
        <v>0.24</v>
      </c>
      <c r="P44" s="303">
        <f t="shared" si="1"/>
        <v>1</v>
      </c>
      <c r="Q44" s="723"/>
      <c r="R44" s="724"/>
      <c r="S44" s="724"/>
      <c r="T44" s="724"/>
      <c r="U44" s="724"/>
      <c r="V44" s="724"/>
      <c r="W44" s="724"/>
      <c r="X44" s="725"/>
      <c r="Y44" s="480"/>
      <c r="Z44" s="481"/>
      <c r="AA44" s="481"/>
      <c r="AB44" s="481"/>
      <c r="AC44" s="481"/>
      <c r="AD44" s="481"/>
      <c r="AE44" s="482"/>
    </row>
    <row r="45" spans="1:41" ht="96.95" customHeight="1" x14ac:dyDescent="0.25">
      <c r="A45" s="449" t="s">
        <v>224</v>
      </c>
      <c r="B45" s="489">
        <v>0.02</v>
      </c>
      <c r="C45" s="300" t="s">
        <v>48</v>
      </c>
      <c r="D45" s="301"/>
      <c r="E45" s="301"/>
      <c r="F45" s="301"/>
      <c r="G45" s="301"/>
      <c r="H45" s="301"/>
      <c r="I45" s="301"/>
      <c r="J45" s="302">
        <v>0.18</v>
      </c>
      <c r="K45" s="302">
        <v>0</v>
      </c>
      <c r="L45" s="302">
        <v>0.1</v>
      </c>
      <c r="M45" s="302">
        <v>0.24</v>
      </c>
      <c r="N45" s="302">
        <v>0.24</v>
      </c>
      <c r="O45" s="302">
        <v>0.24</v>
      </c>
      <c r="P45" s="303">
        <f t="shared" si="1"/>
        <v>1</v>
      </c>
      <c r="Q45" s="717" t="s">
        <v>708</v>
      </c>
      <c r="R45" s="718"/>
      <c r="S45" s="718"/>
      <c r="T45" s="718"/>
      <c r="U45" s="718"/>
      <c r="V45" s="718"/>
      <c r="W45" s="718"/>
      <c r="X45" s="719"/>
      <c r="Y45" s="476" t="s">
        <v>760</v>
      </c>
      <c r="Z45" s="471"/>
      <c r="AA45" s="471"/>
      <c r="AB45" s="471"/>
      <c r="AC45" s="471"/>
      <c r="AD45" s="471"/>
      <c r="AE45" s="477"/>
    </row>
    <row r="46" spans="1:41" ht="96.95" customHeight="1" x14ac:dyDescent="0.25">
      <c r="A46" s="450"/>
      <c r="B46" s="489"/>
      <c r="C46" s="305" t="s">
        <v>50</v>
      </c>
      <c r="D46" s="306"/>
      <c r="E46" s="306"/>
      <c r="F46" s="306"/>
      <c r="G46" s="306"/>
      <c r="H46" s="306"/>
      <c r="I46" s="306"/>
      <c r="J46" s="306">
        <v>0</v>
      </c>
      <c r="K46" s="306">
        <v>0</v>
      </c>
      <c r="L46" s="306">
        <v>0.1</v>
      </c>
      <c r="M46" s="306">
        <v>0.24</v>
      </c>
      <c r="N46" s="306">
        <v>0.24</v>
      </c>
      <c r="O46" s="306">
        <v>0.42</v>
      </c>
      <c r="P46" s="303">
        <f t="shared" si="1"/>
        <v>1</v>
      </c>
      <c r="Q46" s="723"/>
      <c r="R46" s="724"/>
      <c r="S46" s="724"/>
      <c r="T46" s="724"/>
      <c r="U46" s="724"/>
      <c r="V46" s="724"/>
      <c r="W46" s="724"/>
      <c r="X46" s="725"/>
      <c r="Y46" s="480"/>
      <c r="Z46" s="481"/>
      <c r="AA46" s="481"/>
      <c r="AB46" s="481"/>
      <c r="AC46" s="481"/>
      <c r="AD46" s="481"/>
      <c r="AE46" s="482"/>
    </row>
    <row r="47" spans="1:41" ht="95.25" customHeight="1" x14ac:dyDescent="0.25">
      <c r="A47" s="449" t="s">
        <v>225</v>
      </c>
      <c r="B47" s="489">
        <v>0.02</v>
      </c>
      <c r="C47" s="300" t="s">
        <v>48</v>
      </c>
      <c r="D47" s="301"/>
      <c r="E47" s="301"/>
      <c r="F47" s="301"/>
      <c r="G47" s="301"/>
      <c r="H47" s="301"/>
      <c r="I47" s="301"/>
      <c r="J47" s="302">
        <v>0.18</v>
      </c>
      <c r="K47" s="302">
        <v>0</v>
      </c>
      <c r="L47" s="302">
        <v>0.1</v>
      </c>
      <c r="M47" s="302">
        <v>0.24</v>
      </c>
      <c r="N47" s="302">
        <v>0.24</v>
      </c>
      <c r="O47" s="302">
        <v>0.24</v>
      </c>
      <c r="P47" s="303">
        <f t="shared" si="1"/>
        <v>1</v>
      </c>
      <c r="Q47" s="717" t="s">
        <v>709</v>
      </c>
      <c r="R47" s="718"/>
      <c r="S47" s="718"/>
      <c r="T47" s="718"/>
      <c r="U47" s="718"/>
      <c r="V47" s="718"/>
      <c r="W47" s="718"/>
      <c r="X47" s="719"/>
      <c r="Y47" s="476" t="s">
        <v>761</v>
      </c>
      <c r="Z47" s="471"/>
      <c r="AA47" s="471"/>
      <c r="AB47" s="471"/>
      <c r="AC47" s="471"/>
      <c r="AD47" s="471"/>
      <c r="AE47" s="477"/>
    </row>
    <row r="48" spans="1:41" ht="94.5" customHeight="1" x14ac:dyDescent="0.25">
      <c r="A48" s="450"/>
      <c r="B48" s="489"/>
      <c r="C48" s="305" t="s">
        <v>50</v>
      </c>
      <c r="D48" s="306"/>
      <c r="E48" s="306"/>
      <c r="F48" s="306"/>
      <c r="G48" s="306"/>
      <c r="H48" s="306"/>
      <c r="I48" s="306"/>
      <c r="J48" s="306">
        <v>0</v>
      </c>
      <c r="K48" s="306">
        <v>0</v>
      </c>
      <c r="L48" s="306">
        <v>0.1</v>
      </c>
      <c r="M48" s="306">
        <v>0.24</v>
      </c>
      <c r="N48" s="306">
        <v>0.24</v>
      </c>
      <c r="O48" s="306">
        <v>0.42</v>
      </c>
      <c r="P48" s="303">
        <f t="shared" si="1"/>
        <v>1</v>
      </c>
      <c r="Q48" s="723"/>
      <c r="R48" s="724"/>
      <c r="S48" s="724"/>
      <c r="T48" s="724"/>
      <c r="U48" s="724"/>
      <c r="V48" s="724"/>
      <c r="W48" s="724"/>
      <c r="X48" s="725"/>
      <c r="Y48" s="480"/>
      <c r="Z48" s="481"/>
      <c r="AA48" s="481"/>
      <c r="AB48" s="481"/>
      <c r="AC48" s="481"/>
      <c r="AD48" s="481"/>
      <c r="AE48" s="482"/>
    </row>
    <row r="49" spans="1:31" ht="85.5" customHeight="1" x14ac:dyDescent="0.25">
      <c r="A49" s="449" t="s">
        <v>226</v>
      </c>
      <c r="B49" s="489">
        <v>0.02</v>
      </c>
      <c r="C49" s="300" t="s">
        <v>48</v>
      </c>
      <c r="D49" s="301"/>
      <c r="E49" s="301"/>
      <c r="F49" s="301"/>
      <c r="G49" s="301"/>
      <c r="H49" s="301"/>
      <c r="I49" s="301"/>
      <c r="J49" s="302">
        <v>0.18</v>
      </c>
      <c r="K49" s="302">
        <v>0</v>
      </c>
      <c r="L49" s="302">
        <v>0.1</v>
      </c>
      <c r="M49" s="302">
        <v>0.24</v>
      </c>
      <c r="N49" s="302">
        <v>0.24</v>
      </c>
      <c r="O49" s="302">
        <v>0.24</v>
      </c>
      <c r="P49" s="303">
        <f>SUM(D49:O49)</f>
        <v>1</v>
      </c>
      <c r="Q49" s="717" t="s">
        <v>710</v>
      </c>
      <c r="R49" s="718"/>
      <c r="S49" s="718"/>
      <c r="T49" s="718"/>
      <c r="U49" s="718"/>
      <c r="V49" s="718"/>
      <c r="W49" s="718"/>
      <c r="X49" s="719"/>
      <c r="Y49" s="476" t="s">
        <v>763</v>
      </c>
      <c r="Z49" s="471"/>
      <c r="AA49" s="471"/>
      <c r="AB49" s="471"/>
      <c r="AC49" s="471"/>
      <c r="AD49" s="471"/>
      <c r="AE49" s="477"/>
    </row>
    <row r="50" spans="1:31" ht="85.5" customHeight="1" thickBot="1" x14ac:dyDescent="0.3">
      <c r="A50" s="468"/>
      <c r="B50" s="490"/>
      <c r="C50" s="295" t="s">
        <v>50</v>
      </c>
      <c r="D50" s="307"/>
      <c r="E50" s="307"/>
      <c r="F50" s="307"/>
      <c r="G50" s="307"/>
      <c r="H50" s="307"/>
      <c r="I50" s="307"/>
      <c r="J50" s="307">
        <v>0</v>
      </c>
      <c r="K50" s="307">
        <v>0</v>
      </c>
      <c r="L50" s="307">
        <v>0.1</v>
      </c>
      <c r="M50" s="307">
        <v>0.24</v>
      </c>
      <c r="N50" s="307">
        <v>0.24</v>
      </c>
      <c r="O50" s="307">
        <v>0.42</v>
      </c>
      <c r="P50" s="308">
        <f>SUM(D50:O50)</f>
        <v>1</v>
      </c>
      <c r="Q50" s="720"/>
      <c r="R50" s="721"/>
      <c r="S50" s="721"/>
      <c r="T50" s="721"/>
      <c r="U50" s="721"/>
      <c r="V50" s="721"/>
      <c r="W50" s="721"/>
      <c r="X50" s="722"/>
      <c r="Y50" s="473"/>
      <c r="Z50" s="474"/>
      <c r="AA50" s="474"/>
      <c r="AB50" s="474"/>
      <c r="AC50" s="474"/>
      <c r="AD50" s="474"/>
      <c r="AE50" s="478"/>
    </row>
    <row r="51" spans="1:31" x14ac:dyDescent="0.25">
      <c r="A51" s="2" t="s">
        <v>185</v>
      </c>
      <c r="X51" s="304"/>
    </row>
  </sheetData>
  <mergeCells count="87">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 ref="A49:A50"/>
    <mergeCell ref="B49:B50"/>
    <mergeCell ref="Q49:X50"/>
    <mergeCell ref="Y49:AE50"/>
    <mergeCell ref="A45:A46"/>
    <mergeCell ref="B45:B46"/>
    <mergeCell ref="Q45:X46"/>
    <mergeCell ref="Y45:AE46"/>
    <mergeCell ref="A47:A48"/>
    <mergeCell ref="B47:B48"/>
    <mergeCell ref="Q47:X48"/>
    <mergeCell ref="Y47:AE48"/>
  </mergeCells>
  <dataValidations count="3">
    <dataValidation type="list" allowBlank="1" showInputMessage="1" showErrorMessage="1" sqref="C7:C9" xr:uid="{B5C1816D-507D-4BBC-B22B-106C8F385700}">
      <formula1>$B$21:$M$21</formula1>
    </dataValidation>
    <dataValidation type="textLength" operator="lessThanOrEqual" allowBlank="1" showInputMessage="1" showErrorMessage="1" errorTitle="Máximo 2.000 caracteres" error="Máximo 2.000 caracteres" promptTitle="2.000 caracteres" sqref="Q30:Q31" xr:uid="{7D226BCB-0E73-4785-A7B3-9E96A64E65D4}">
      <formula1>2000</formula1>
    </dataValidation>
    <dataValidation type="textLength" operator="lessThanOrEqual" allowBlank="1" showInputMessage="1" showErrorMessage="1" errorTitle="Máximo 2.000 caracteres" error="Máximo 2.000 caracteres" sqref="Q35 AC35 Y35 Q41 Q43 Q49 Q47 Q45" xr:uid="{81D9F718-8085-4BAA-9F3C-01D08E02E61E}">
      <formula1>2000</formula1>
    </dataValidation>
  </dataValidations>
  <hyperlinks>
    <hyperlink ref="Y43" r:id="rId1" xr:uid="{1398FF6D-37CC-4B2A-A752-73A83F122F1E}"/>
    <hyperlink ref="Y45" r:id="rId2" xr:uid="{108C2F41-12AC-4F6B-824D-37FBCCA3F662}"/>
    <hyperlink ref="Y47" r:id="rId3" xr:uid="{9BBDFDCC-6D0E-46CE-B351-CB2EA2D1D55D}"/>
    <hyperlink ref="Y41" r:id="rId4" xr:uid="{0AA186FD-2A09-4A7A-8A21-C8AD4BD78C03}"/>
    <hyperlink ref="Y49" r:id="rId5" xr:uid="{478C243B-BC0D-4F7B-948A-3227F9D6E2A9}"/>
  </hyperlinks>
  <pageMargins left="0.25" right="0.25" top="0.75" bottom="0.75" header="0.3" footer="0.3"/>
  <pageSetup scale="20" orientation="landscape" r:id="rId6"/>
  <drawing r:id="rId7"/>
  <extLst>
    <ext xmlns:x14="http://schemas.microsoft.com/office/spreadsheetml/2009/9/main" uri="{CCE6A557-97BC-4b89-ADB6-D9C93CAAB3DF}">
      <x14:dataValidations xmlns:xm="http://schemas.microsoft.com/office/excel/2006/main" count="4">
        <x14:dataValidation type="list" allowBlank="1" showInputMessage="1" showErrorMessage="1" xr:uid="{471E0847-F50A-4334-9F5F-9090BFA06FD3}">
          <x14:formula1>
            <xm:f>listas!$C$2:$C$20</xm:f>
          </x14:formula1>
          <xm:sqref>AA15:AE15</xm:sqref>
        </x14:dataValidation>
        <x14:dataValidation type="list" allowBlank="1" showInputMessage="1" showErrorMessage="1" xr:uid="{DACBE664-54DF-463E-AFFE-82DC9EDE00FE}">
          <x14:formula1>
            <xm:f>listas!$B$2:$B$8</xm:f>
          </x14:formula1>
          <xm:sqref>R15:X15</xm:sqref>
        </x14:dataValidation>
        <x14:dataValidation type="list" allowBlank="1" showInputMessage="1" showErrorMessage="1" xr:uid="{FDEDE365-3DBC-4574-B9A4-9A3D55C7A1FF}">
          <x14:formula1>
            <xm:f>listas!$A$2:$A$6</xm:f>
          </x14:formula1>
          <xm:sqref>C15:K15</xm:sqref>
        </x14:dataValidation>
        <x14:dataValidation type="list" allowBlank="1" showInputMessage="1" showErrorMessage="1" xr:uid="{C970D557-FCA2-4C79-B1D9-AF474113BEF4}">
          <x14:formula1>
            <xm:f>listas!$D$2:$D$15</xm:f>
          </x14:formula1>
          <xm:sqref>C11:AE13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438</v>
      </c>
      <c r="B1" t="s">
        <v>439</v>
      </c>
    </row>
    <row r="2" spans="1:2" x14ac:dyDescent="0.25">
      <c r="A2" t="s">
        <v>440</v>
      </c>
      <c r="B2" t="s">
        <v>244</v>
      </c>
    </row>
    <row r="3" spans="1:2" x14ac:dyDescent="0.25">
      <c r="A3" t="s">
        <v>441</v>
      </c>
      <c r="B3" t="s">
        <v>252</v>
      </c>
    </row>
    <row r="4" spans="1:2" x14ac:dyDescent="0.25">
      <c r="A4" t="s">
        <v>442</v>
      </c>
    </row>
    <row r="5" spans="1:2" x14ac:dyDescent="0.25">
      <c r="A5" t="s">
        <v>443</v>
      </c>
    </row>
    <row r="6" spans="1:2" x14ac:dyDescent="0.25">
      <c r="A6" t="s">
        <v>444</v>
      </c>
    </row>
    <row r="7" spans="1:2" x14ac:dyDescent="0.25">
      <c r="A7" t="s">
        <v>445</v>
      </c>
    </row>
    <row r="8" spans="1:2" x14ac:dyDescent="0.25">
      <c r="A8" t="s">
        <v>446</v>
      </c>
    </row>
    <row r="9" spans="1:2" x14ac:dyDescent="0.25">
      <c r="A9" t="s">
        <v>447</v>
      </c>
    </row>
    <row r="10" spans="1:2" x14ac:dyDescent="0.25">
      <c r="A10" t="s">
        <v>448</v>
      </c>
    </row>
    <row r="11" spans="1:2" x14ac:dyDescent="0.25">
      <c r="A11" t="s">
        <v>449</v>
      </c>
    </row>
    <row r="12" spans="1:2" x14ac:dyDescent="0.25">
      <c r="A12" t="s">
        <v>450</v>
      </c>
    </row>
    <row r="13" spans="1:2" x14ac:dyDescent="0.25">
      <c r="A13" t="s">
        <v>451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AV61"/>
  <sheetViews>
    <sheetView zoomScale="60" zoomScaleNormal="60" workbookViewId="0">
      <pane ySplit="12" topLeftCell="A13" activePane="bottomLeft" state="frozen"/>
      <selection pane="bottomLeft" activeCell="A6" sqref="A6:A8"/>
    </sheetView>
  </sheetViews>
  <sheetFormatPr baseColWidth="10" defaultColWidth="10.85546875" defaultRowHeight="15" x14ac:dyDescent="0.25"/>
  <cols>
    <col min="1" max="1" width="15" style="2" customWidth="1"/>
    <col min="2" max="2" width="8.42578125" style="2" customWidth="1"/>
    <col min="3" max="3" width="11.42578125" style="2" customWidth="1"/>
    <col min="4" max="5" width="29.42578125" style="2" customWidth="1"/>
    <col min="6" max="6" width="31.85546875" style="2" customWidth="1"/>
    <col min="7" max="7" width="20.5703125" style="2" customWidth="1"/>
    <col min="8" max="8" width="18.85546875" style="334" customWidth="1"/>
    <col min="9" max="9" width="15.42578125" style="235" customWidth="1"/>
    <col min="10" max="10" width="32.140625" style="2" customWidth="1"/>
    <col min="11" max="11" width="21.140625" style="2" customWidth="1"/>
    <col min="12" max="15" width="10.5703125" style="2" customWidth="1"/>
    <col min="16" max="17" width="22.42578125" style="2" customWidth="1"/>
    <col min="18" max="28" width="7.42578125" style="2" customWidth="1"/>
    <col min="29" max="29" width="5.85546875" style="2" customWidth="1"/>
    <col min="30" max="35" width="8.140625" style="2" customWidth="1"/>
    <col min="36" max="41" width="7.7109375" style="2" customWidth="1"/>
    <col min="42" max="42" width="12.5703125" style="2" customWidth="1"/>
    <col min="43" max="43" width="12.5703125" style="335" customWidth="1"/>
    <col min="44" max="44" width="125.28515625" style="2" customWidth="1"/>
    <col min="45" max="45" width="44.5703125" style="2" customWidth="1"/>
    <col min="46" max="46" width="100.85546875" style="2" customWidth="1"/>
    <col min="47" max="47" width="52.140625" style="2" customWidth="1"/>
    <col min="48" max="48" width="39.7109375" style="2" customWidth="1"/>
    <col min="49" max="16377" width="10.85546875" style="2"/>
    <col min="16378" max="16378" width="9" style="2" customWidth="1"/>
    <col min="16379" max="16384" width="10.85546875" style="2"/>
  </cols>
  <sheetData>
    <row r="1" spans="1:48" ht="15.95" customHeight="1" thickBot="1" x14ac:dyDescent="0.3">
      <c r="A1" s="762" t="s">
        <v>121</v>
      </c>
      <c r="B1" s="763"/>
      <c r="C1" s="763"/>
      <c r="D1" s="763"/>
      <c r="E1" s="763"/>
      <c r="F1" s="763"/>
      <c r="G1" s="763"/>
      <c r="H1" s="763"/>
      <c r="I1" s="763"/>
      <c r="J1" s="763"/>
      <c r="K1" s="763"/>
      <c r="L1" s="763"/>
      <c r="M1" s="763"/>
      <c r="N1" s="763"/>
      <c r="O1" s="763"/>
      <c r="P1" s="763"/>
      <c r="Q1" s="763"/>
      <c r="R1" s="763"/>
      <c r="S1" s="763"/>
      <c r="T1" s="763"/>
      <c r="U1" s="763"/>
      <c r="V1" s="763"/>
      <c r="W1" s="763"/>
      <c r="X1" s="763"/>
      <c r="Y1" s="763"/>
      <c r="Z1" s="763"/>
      <c r="AA1" s="763"/>
      <c r="AB1" s="763"/>
      <c r="AC1" s="763"/>
      <c r="AD1" s="763"/>
      <c r="AE1" s="763"/>
      <c r="AF1" s="763"/>
      <c r="AG1" s="763"/>
      <c r="AH1" s="763"/>
      <c r="AI1" s="763"/>
      <c r="AJ1" s="763"/>
      <c r="AK1" s="763"/>
      <c r="AL1" s="763"/>
      <c r="AM1" s="763"/>
      <c r="AN1" s="763"/>
      <c r="AO1" s="763"/>
      <c r="AP1" s="763"/>
      <c r="AQ1" s="763"/>
      <c r="AR1" s="763"/>
      <c r="AS1" s="763"/>
      <c r="AT1" s="764"/>
      <c r="AU1" s="757" t="s">
        <v>122</v>
      </c>
      <c r="AV1" s="758"/>
    </row>
    <row r="2" spans="1:48" ht="15.95" customHeight="1" thickBot="1" x14ac:dyDescent="0.3">
      <c r="A2" s="765" t="s">
        <v>123</v>
      </c>
      <c r="B2" s="766"/>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c r="AJ2" s="766"/>
      <c r="AK2" s="766"/>
      <c r="AL2" s="766"/>
      <c r="AM2" s="766"/>
      <c r="AN2" s="766"/>
      <c r="AO2" s="766"/>
      <c r="AP2" s="766"/>
      <c r="AQ2" s="766"/>
      <c r="AR2" s="766"/>
      <c r="AS2" s="766"/>
      <c r="AT2" s="767"/>
      <c r="AU2" s="759" t="s">
        <v>124</v>
      </c>
      <c r="AV2" s="760"/>
    </row>
    <row r="3" spans="1:48" ht="15" customHeight="1" thickBot="1" x14ac:dyDescent="0.3">
      <c r="A3" s="768" t="s">
        <v>0</v>
      </c>
      <c r="B3" s="769"/>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69"/>
      <c r="AO3" s="769"/>
      <c r="AP3" s="769"/>
      <c r="AQ3" s="769"/>
      <c r="AR3" s="769"/>
      <c r="AS3" s="769"/>
      <c r="AT3" s="770"/>
      <c r="AU3" s="759" t="s">
        <v>126</v>
      </c>
      <c r="AV3" s="760"/>
    </row>
    <row r="4" spans="1:48" ht="15.95" customHeight="1" x14ac:dyDescent="0.25">
      <c r="A4" s="762"/>
      <c r="B4" s="763"/>
      <c r="C4" s="763"/>
      <c r="D4" s="763"/>
      <c r="E4" s="763"/>
      <c r="F4" s="763"/>
      <c r="G4" s="763"/>
      <c r="H4" s="763"/>
      <c r="I4" s="763"/>
      <c r="J4" s="763"/>
      <c r="K4" s="763"/>
      <c r="L4" s="763"/>
      <c r="M4" s="763"/>
      <c r="N4" s="763"/>
      <c r="O4" s="763"/>
      <c r="P4" s="763"/>
      <c r="Q4" s="763"/>
      <c r="R4" s="763"/>
      <c r="S4" s="763"/>
      <c r="T4" s="763"/>
      <c r="U4" s="763"/>
      <c r="V4" s="763"/>
      <c r="W4" s="763"/>
      <c r="X4" s="763"/>
      <c r="Y4" s="763"/>
      <c r="Z4" s="763"/>
      <c r="AA4" s="763"/>
      <c r="AB4" s="763"/>
      <c r="AC4" s="763"/>
      <c r="AD4" s="763"/>
      <c r="AE4" s="763"/>
      <c r="AF4" s="763"/>
      <c r="AG4" s="763"/>
      <c r="AH4" s="763"/>
      <c r="AI4" s="763"/>
      <c r="AJ4" s="763"/>
      <c r="AK4" s="763"/>
      <c r="AL4" s="763"/>
      <c r="AM4" s="763"/>
      <c r="AN4" s="763"/>
      <c r="AO4" s="763"/>
      <c r="AP4" s="763"/>
      <c r="AQ4" s="763"/>
      <c r="AR4" s="763"/>
      <c r="AS4" s="763"/>
      <c r="AT4" s="764"/>
      <c r="AU4" s="761" t="s">
        <v>227</v>
      </c>
      <c r="AV4" s="761"/>
    </row>
    <row r="5" spans="1:48" ht="15" customHeight="1" thickBot="1" x14ac:dyDescent="0.3">
      <c r="A5" s="733" t="s">
        <v>228</v>
      </c>
      <c r="B5" s="734"/>
      <c r="C5" s="734"/>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44"/>
      <c r="AD5" s="745" t="s">
        <v>131</v>
      </c>
      <c r="AE5" s="746"/>
      <c r="AF5" s="746"/>
      <c r="AG5" s="746"/>
      <c r="AH5" s="746"/>
      <c r="AI5" s="746"/>
      <c r="AJ5" s="746"/>
      <c r="AK5" s="746"/>
      <c r="AL5" s="746"/>
      <c r="AM5" s="746"/>
      <c r="AN5" s="746"/>
      <c r="AO5" s="746"/>
      <c r="AP5" s="746"/>
      <c r="AQ5" s="747"/>
      <c r="AR5" s="738" t="s">
        <v>104</v>
      </c>
      <c r="AS5" s="738" t="s">
        <v>106</v>
      </c>
      <c r="AT5" s="738" t="s">
        <v>108</v>
      </c>
      <c r="AU5" s="738" t="s">
        <v>110</v>
      </c>
      <c r="AV5" s="738" t="s">
        <v>229</v>
      </c>
    </row>
    <row r="6" spans="1:48" ht="15" customHeight="1" x14ac:dyDescent="0.25">
      <c r="A6" s="754" t="s">
        <v>6</v>
      </c>
      <c r="B6" s="425">
        <v>45667</v>
      </c>
      <c r="C6" s="426"/>
      <c r="D6" s="149" t="s">
        <v>129</v>
      </c>
      <c r="E6" s="150"/>
      <c r="F6" s="151"/>
      <c r="G6" s="152"/>
      <c r="H6" s="153"/>
      <c r="I6" s="147"/>
      <c r="J6" s="154"/>
      <c r="K6" s="154"/>
      <c r="L6" s="154"/>
      <c r="M6" s="154"/>
      <c r="N6" s="154"/>
      <c r="O6" s="154"/>
      <c r="P6" s="154"/>
      <c r="Q6" s="154"/>
      <c r="R6" s="154"/>
      <c r="S6" s="154"/>
      <c r="T6" s="154"/>
      <c r="U6" s="154"/>
      <c r="V6" s="154"/>
      <c r="W6" s="154"/>
      <c r="X6" s="154"/>
      <c r="Y6" s="154"/>
      <c r="Z6" s="154"/>
      <c r="AA6" s="154"/>
      <c r="AB6" s="154"/>
      <c r="AC6" s="155"/>
      <c r="AD6" s="748"/>
      <c r="AE6" s="749"/>
      <c r="AF6" s="749"/>
      <c r="AG6" s="749"/>
      <c r="AH6" s="749"/>
      <c r="AI6" s="749"/>
      <c r="AJ6" s="749"/>
      <c r="AK6" s="749"/>
      <c r="AL6" s="749"/>
      <c r="AM6" s="749"/>
      <c r="AN6" s="749"/>
      <c r="AO6" s="749"/>
      <c r="AP6" s="749"/>
      <c r="AQ6" s="750"/>
      <c r="AR6" s="739"/>
      <c r="AS6" s="739"/>
      <c r="AT6" s="739"/>
      <c r="AU6" s="739"/>
      <c r="AV6" s="739"/>
    </row>
    <row r="7" spans="1:48" ht="15" customHeight="1" x14ac:dyDescent="0.25">
      <c r="A7" s="754"/>
      <c r="B7" s="427"/>
      <c r="C7" s="428"/>
      <c r="D7" s="149" t="s">
        <v>130</v>
      </c>
      <c r="E7" s="150"/>
      <c r="F7" s="157"/>
      <c r="G7" s="158"/>
      <c r="H7" s="159"/>
      <c r="I7" s="156"/>
      <c r="J7" s="160"/>
      <c r="K7" s="160"/>
      <c r="L7" s="160"/>
      <c r="M7" s="160"/>
      <c r="N7" s="160"/>
      <c r="O7" s="160"/>
      <c r="P7" s="160"/>
      <c r="Q7" s="160"/>
      <c r="R7" s="160"/>
      <c r="S7" s="160"/>
      <c r="T7" s="160"/>
      <c r="U7" s="160"/>
      <c r="V7" s="160"/>
      <c r="W7" s="160"/>
      <c r="X7" s="160"/>
      <c r="Y7" s="160"/>
      <c r="Z7" s="160"/>
      <c r="AA7" s="160"/>
      <c r="AB7" s="160"/>
      <c r="AC7" s="161"/>
      <c r="AD7" s="748"/>
      <c r="AE7" s="749"/>
      <c r="AF7" s="749"/>
      <c r="AG7" s="749"/>
      <c r="AH7" s="749"/>
      <c r="AI7" s="749"/>
      <c r="AJ7" s="749"/>
      <c r="AK7" s="749"/>
      <c r="AL7" s="749"/>
      <c r="AM7" s="749"/>
      <c r="AN7" s="749"/>
      <c r="AO7" s="749"/>
      <c r="AP7" s="749"/>
      <c r="AQ7" s="750"/>
      <c r="AR7" s="739"/>
      <c r="AS7" s="739"/>
      <c r="AT7" s="739"/>
      <c r="AU7" s="739"/>
      <c r="AV7" s="739"/>
    </row>
    <row r="8" spans="1:48" ht="15" customHeight="1" thickBot="1" x14ac:dyDescent="0.3">
      <c r="A8" s="754"/>
      <c r="B8" s="429"/>
      <c r="C8" s="430"/>
      <c r="D8" s="149" t="s">
        <v>131</v>
      </c>
      <c r="E8" s="150" t="s">
        <v>132</v>
      </c>
      <c r="F8" s="162"/>
      <c r="G8" s="163"/>
      <c r="H8" s="164"/>
      <c r="I8" s="165"/>
      <c r="J8" s="166"/>
      <c r="K8" s="166"/>
      <c r="L8" s="166"/>
      <c r="M8" s="166"/>
      <c r="N8" s="166"/>
      <c r="O8" s="166"/>
      <c r="P8" s="166"/>
      <c r="Q8" s="166"/>
      <c r="R8" s="166"/>
      <c r="S8" s="166"/>
      <c r="T8" s="166"/>
      <c r="U8" s="166"/>
      <c r="V8" s="166"/>
      <c r="W8" s="166"/>
      <c r="X8" s="166"/>
      <c r="Y8" s="166"/>
      <c r="Z8" s="166"/>
      <c r="AA8" s="166"/>
      <c r="AB8" s="166"/>
      <c r="AC8" s="167"/>
      <c r="AD8" s="748"/>
      <c r="AE8" s="749"/>
      <c r="AF8" s="749"/>
      <c r="AG8" s="749"/>
      <c r="AH8" s="749"/>
      <c r="AI8" s="749"/>
      <c r="AJ8" s="749"/>
      <c r="AK8" s="749"/>
      <c r="AL8" s="749"/>
      <c r="AM8" s="749"/>
      <c r="AN8" s="749"/>
      <c r="AO8" s="749"/>
      <c r="AP8" s="749"/>
      <c r="AQ8" s="750"/>
      <c r="AR8" s="739"/>
      <c r="AS8" s="739"/>
      <c r="AT8" s="739"/>
      <c r="AU8" s="739"/>
      <c r="AV8" s="739"/>
    </row>
    <row r="9" spans="1:48" ht="15" customHeight="1" x14ac:dyDescent="0.25">
      <c r="A9" s="733" t="s">
        <v>230</v>
      </c>
      <c r="B9" s="734"/>
      <c r="C9" s="734"/>
      <c r="D9" s="735" t="s">
        <v>231</v>
      </c>
      <c r="E9" s="735"/>
      <c r="F9" s="735"/>
      <c r="G9" s="735"/>
      <c r="H9" s="735"/>
      <c r="I9" s="735"/>
      <c r="J9" s="735"/>
      <c r="K9" s="735"/>
      <c r="L9" s="735"/>
      <c r="M9" s="735"/>
      <c r="N9" s="735"/>
      <c r="O9" s="735"/>
      <c r="P9" s="735"/>
      <c r="Q9" s="735"/>
      <c r="R9" s="735"/>
      <c r="S9" s="735"/>
      <c r="T9" s="735"/>
      <c r="U9" s="735"/>
      <c r="V9" s="735"/>
      <c r="W9" s="735"/>
      <c r="X9" s="735"/>
      <c r="Y9" s="735"/>
      <c r="Z9" s="735"/>
      <c r="AA9" s="735"/>
      <c r="AB9" s="735"/>
      <c r="AC9" s="735"/>
      <c r="AD9" s="748"/>
      <c r="AE9" s="749"/>
      <c r="AF9" s="749"/>
      <c r="AG9" s="749"/>
      <c r="AH9" s="749"/>
      <c r="AI9" s="749"/>
      <c r="AJ9" s="749"/>
      <c r="AK9" s="749"/>
      <c r="AL9" s="749"/>
      <c r="AM9" s="749"/>
      <c r="AN9" s="749"/>
      <c r="AO9" s="749"/>
      <c r="AP9" s="749"/>
      <c r="AQ9" s="750"/>
      <c r="AR9" s="739"/>
      <c r="AS9" s="739"/>
      <c r="AT9" s="739"/>
      <c r="AU9" s="739"/>
      <c r="AV9" s="739"/>
    </row>
    <row r="10" spans="1:48" ht="15" customHeight="1" x14ac:dyDescent="0.25">
      <c r="A10" s="733" t="s">
        <v>232</v>
      </c>
      <c r="B10" s="734"/>
      <c r="C10" s="734"/>
      <c r="D10" s="735" t="s">
        <v>134</v>
      </c>
      <c r="E10" s="735"/>
      <c r="F10" s="735"/>
      <c r="G10" s="735"/>
      <c r="H10" s="735"/>
      <c r="I10" s="735"/>
      <c r="J10" s="735"/>
      <c r="K10" s="735"/>
      <c r="L10" s="735"/>
      <c r="M10" s="735"/>
      <c r="N10" s="735"/>
      <c r="O10" s="735"/>
      <c r="P10" s="735"/>
      <c r="Q10" s="735"/>
      <c r="R10" s="735"/>
      <c r="S10" s="735"/>
      <c r="T10" s="735"/>
      <c r="U10" s="735"/>
      <c r="V10" s="735"/>
      <c r="W10" s="735"/>
      <c r="X10" s="735"/>
      <c r="Y10" s="735"/>
      <c r="Z10" s="735"/>
      <c r="AA10" s="735"/>
      <c r="AB10" s="735"/>
      <c r="AC10" s="735"/>
      <c r="AD10" s="751"/>
      <c r="AE10" s="752"/>
      <c r="AF10" s="752"/>
      <c r="AG10" s="752"/>
      <c r="AH10" s="752"/>
      <c r="AI10" s="752"/>
      <c r="AJ10" s="752"/>
      <c r="AK10" s="752"/>
      <c r="AL10" s="752"/>
      <c r="AM10" s="752"/>
      <c r="AN10" s="752"/>
      <c r="AO10" s="752"/>
      <c r="AP10" s="752"/>
      <c r="AQ10" s="753"/>
      <c r="AR10" s="739"/>
      <c r="AS10" s="739"/>
      <c r="AT10" s="739"/>
      <c r="AU10" s="739"/>
      <c r="AV10" s="739"/>
    </row>
    <row r="11" spans="1:48" ht="39.950000000000003" customHeight="1" x14ac:dyDescent="0.25">
      <c r="A11" s="736" t="s">
        <v>74</v>
      </c>
      <c r="B11" s="737"/>
      <c r="C11" s="737"/>
      <c r="D11" s="738" t="s">
        <v>233</v>
      </c>
      <c r="E11" s="738" t="s">
        <v>78</v>
      </c>
      <c r="F11" s="738" t="s">
        <v>80</v>
      </c>
      <c r="G11" s="738" t="s">
        <v>82</v>
      </c>
      <c r="H11" s="738" t="s">
        <v>234</v>
      </c>
      <c r="I11" s="738" t="s">
        <v>86</v>
      </c>
      <c r="J11" s="738" t="s">
        <v>88</v>
      </c>
      <c r="K11" s="738" t="s">
        <v>90</v>
      </c>
      <c r="L11" s="736" t="s">
        <v>92</v>
      </c>
      <c r="M11" s="737"/>
      <c r="N11" s="737"/>
      <c r="O11" s="737"/>
      <c r="P11" s="738" t="s">
        <v>94</v>
      </c>
      <c r="Q11" s="738" t="s">
        <v>96</v>
      </c>
      <c r="R11" s="733" t="s">
        <v>98</v>
      </c>
      <c r="S11" s="734"/>
      <c r="T11" s="734"/>
      <c r="U11" s="734"/>
      <c r="V11" s="734"/>
      <c r="W11" s="734"/>
      <c r="X11" s="734"/>
      <c r="Y11" s="734"/>
      <c r="Z11" s="734"/>
      <c r="AA11" s="734"/>
      <c r="AB11" s="734"/>
      <c r="AC11" s="744"/>
      <c r="AD11" s="733" t="s">
        <v>100</v>
      </c>
      <c r="AE11" s="734"/>
      <c r="AF11" s="734"/>
      <c r="AG11" s="734"/>
      <c r="AH11" s="734"/>
      <c r="AI11" s="734"/>
      <c r="AJ11" s="734"/>
      <c r="AK11" s="734"/>
      <c r="AL11" s="734"/>
      <c r="AM11" s="734"/>
      <c r="AN11" s="734"/>
      <c r="AO11" s="744"/>
      <c r="AP11" s="736" t="s">
        <v>102</v>
      </c>
      <c r="AQ11" s="743"/>
      <c r="AR11" s="739"/>
      <c r="AS11" s="739"/>
      <c r="AT11" s="739"/>
      <c r="AU11" s="739"/>
      <c r="AV11" s="739"/>
    </row>
    <row r="12" spans="1:48" ht="57" x14ac:dyDescent="0.25">
      <c r="A12" s="148" t="s">
        <v>235</v>
      </c>
      <c r="B12" s="148" t="s">
        <v>236</v>
      </c>
      <c r="C12" s="148" t="s">
        <v>237</v>
      </c>
      <c r="D12" s="739"/>
      <c r="E12" s="739"/>
      <c r="F12" s="739"/>
      <c r="G12" s="739"/>
      <c r="H12" s="739"/>
      <c r="I12" s="739"/>
      <c r="J12" s="739"/>
      <c r="K12" s="739"/>
      <c r="L12" s="148">
        <v>2024</v>
      </c>
      <c r="M12" s="148">
        <v>2025</v>
      </c>
      <c r="N12" s="148">
        <v>2026</v>
      </c>
      <c r="O12" s="148">
        <v>2027</v>
      </c>
      <c r="P12" s="739"/>
      <c r="Q12" s="739"/>
      <c r="R12" s="168" t="s">
        <v>141</v>
      </c>
      <c r="S12" s="168" t="s">
        <v>142</v>
      </c>
      <c r="T12" s="168" t="s">
        <v>143</v>
      </c>
      <c r="U12" s="168" t="s">
        <v>144</v>
      </c>
      <c r="V12" s="168" t="s">
        <v>145</v>
      </c>
      <c r="W12" s="168" t="s">
        <v>146</v>
      </c>
      <c r="X12" s="168" t="s">
        <v>128</v>
      </c>
      <c r="Y12" s="168" t="s">
        <v>147</v>
      </c>
      <c r="Z12" s="168" t="s">
        <v>148</v>
      </c>
      <c r="AA12" s="168" t="s">
        <v>149</v>
      </c>
      <c r="AB12" s="168" t="s">
        <v>150</v>
      </c>
      <c r="AC12" s="168" t="s">
        <v>151</v>
      </c>
      <c r="AD12" s="168" t="s">
        <v>141</v>
      </c>
      <c r="AE12" s="168" t="s">
        <v>142</v>
      </c>
      <c r="AF12" s="168" t="s">
        <v>143</v>
      </c>
      <c r="AG12" s="168" t="s">
        <v>144</v>
      </c>
      <c r="AH12" s="168" t="s">
        <v>145</v>
      </c>
      <c r="AI12" s="168" t="s">
        <v>146</v>
      </c>
      <c r="AJ12" s="168" t="s">
        <v>128</v>
      </c>
      <c r="AK12" s="168" t="s">
        <v>147</v>
      </c>
      <c r="AL12" s="168" t="s">
        <v>148</v>
      </c>
      <c r="AM12" s="168" t="s">
        <v>149</v>
      </c>
      <c r="AN12" s="168" t="s">
        <v>150</v>
      </c>
      <c r="AO12" s="168" t="s">
        <v>151</v>
      </c>
      <c r="AP12" s="148" t="s">
        <v>238</v>
      </c>
      <c r="AQ12" s="169" t="s">
        <v>239</v>
      </c>
      <c r="AR12" s="739"/>
      <c r="AS12" s="739"/>
      <c r="AT12" s="739"/>
      <c r="AU12" s="739"/>
      <c r="AV12" s="739"/>
    </row>
    <row r="13" spans="1:48" ht="141.6" customHeight="1" x14ac:dyDescent="0.25">
      <c r="A13" s="170">
        <v>39</v>
      </c>
      <c r="B13" s="170"/>
      <c r="C13" s="170"/>
      <c r="D13" s="141" t="s">
        <v>240</v>
      </c>
      <c r="E13" s="141" t="s">
        <v>241</v>
      </c>
      <c r="F13" s="141" t="s">
        <v>242</v>
      </c>
      <c r="G13" s="150" t="s">
        <v>243</v>
      </c>
      <c r="H13" s="171">
        <v>6</v>
      </c>
      <c r="I13" s="150" t="s">
        <v>244</v>
      </c>
      <c r="J13" s="138" t="s">
        <v>241</v>
      </c>
      <c r="K13" s="139" t="s">
        <v>245</v>
      </c>
      <c r="L13" s="170">
        <v>6</v>
      </c>
      <c r="M13" s="170">
        <v>6</v>
      </c>
      <c r="N13" s="170">
        <v>6</v>
      </c>
      <c r="O13" s="170">
        <v>6</v>
      </c>
      <c r="P13" s="140" t="s">
        <v>246</v>
      </c>
      <c r="Q13" s="140" t="s">
        <v>247</v>
      </c>
      <c r="R13" s="170"/>
      <c r="S13" s="170"/>
      <c r="T13" s="170"/>
      <c r="U13" s="170"/>
      <c r="V13" s="170"/>
      <c r="W13" s="170"/>
      <c r="X13" s="170">
        <v>6</v>
      </c>
      <c r="Y13" s="170">
        <v>6</v>
      </c>
      <c r="Z13" s="170">
        <v>6</v>
      </c>
      <c r="AA13" s="170">
        <v>6</v>
      </c>
      <c r="AB13" s="170">
        <v>6</v>
      </c>
      <c r="AC13" s="170">
        <v>6</v>
      </c>
      <c r="AD13" s="170"/>
      <c r="AE13" s="170"/>
      <c r="AF13" s="170"/>
      <c r="AG13" s="170"/>
      <c r="AH13" s="170"/>
      <c r="AI13" s="170"/>
      <c r="AJ13" s="170">
        <v>6</v>
      </c>
      <c r="AK13" s="170">
        <v>6</v>
      </c>
      <c r="AL13" s="170">
        <v>6</v>
      </c>
      <c r="AM13" s="170">
        <v>6</v>
      </c>
      <c r="AN13" s="170">
        <v>6</v>
      </c>
      <c r="AO13" s="170">
        <v>6</v>
      </c>
      <c r="AP13" s="170">
        <v>6</v>
      </c>
      <c r="AQ13" s="172">
        <f>AP13/AC13</f>
        <v>1</v>
      </c>
      <c r="AR13" s="209" t="s">
        <v>628</v>
      </c>
      <c r="AS13" s="325" t="s">
        <v>765</v>
      </c>
      <c r="AT13" s="209" t="s">
        <v>629</v>
      </c>
      <c r="AU13" s="214" t="s">
        <v>187</v>
      </c>
      <c r="AV13" s="218" t="s">
        <v>248</v>
      </c>
    </row>
    <row r="14" spans="1:48" ht="167.45" customHeight="1" x14ac:dyDescent="0.25">
      <c r="A14" s="170">
        <v>41</v>
      </c>
      <c r="B14" s="170"/>
      <c r="C14" s="170"/>
      <c r="D14" s="141" t="s">
        <v>249</v>
      </c>
      <c r="E14" s="141" t="s">
        <v>250</v>
      </c>
      <c r="F14" s="141" t="s">
        <v>251</v>
      </c>
      <c r="G14" s="150" t="s">
        <v>243</v>
      </c>
      <c r="H14" s="173">
        <v>100</v>
      </c>
      <c r="I14" s="150" t="s">
        <v>252</v>
      </c>
      <c r="J14" s="138" t="s">
        <v>253</v>
      </c>
      <c r="K14" s="139" t="s">
        <v>245</v>
      </c>
      <c r="L14" s="174">
        <v>100</v>
      </c>
      <c r="M14" s="174">
        <v>100</v>
      </c>
      <c r="N14" s="174">
        <v>100</v>
      </c>
      <c r="O14" s="174">
        <v>100</v>
      </c>
      <c r="P14" s="140" t="s">
        <v>246</v>
      </c>
      <c r="Q14" s="140" t="s">
        <v>254</v>
      </c>
      <c r="R14" s="170"/>
      <c r="S14" s="170"/>
      <c r="T14" s="170"/>
      <c r="U14" s="170"/>
      <c r="V14" s="170"/>
      <c r="W14" s="170"/>
      <c r="X14" s="170">
        <v>100</v>
      </c>
      <c r="Y14" s="170">
        <v>100</v>
      </c>
      <c r="Z14" s="170">
        <v>100</v>
      </c>
      <c r="AA14" s="170">
        <v>100</v>
      </c>
      <c r="AB14" s="170">
        <v>100</v>
      </c>
      <c r="AC14" s="170">
        <v>100</v>
      </c>
      <c r="AD14" s="170"/>
      <c r="AE14" s="170"/>
      <c r="AF14" s="170"/>
      <c r="AG14" s="170"/>
      <c r="AH14" s="170"/>
      <c r="AI14" s="170"/>
      <c r="AJ14" s="170">
        <v>100</v>
      </c>
      <c r="AK14" s="170">
        <v>100</v>
      </c>
      <c r="AL14" s="170">
        <v>100</v>
      </c>
      <c r="AM14" s="170">
        <v>100</v>
      </c>
      <c r="AN14" s="170">
        <v>100</v>
      </c>
      <c r="AO14" s="170">
        <v>100</v>
      </c>
      <c r="AP14" s="170">
        <v>100</v>
      </c>
      <c r="AQ14" s="196">
        <f>AP14/AC14</f>
        <v>1</v>
      </c>
      <c r="AR14" s="212" t="s">
        <v>745</v>
      </c>
      <c r="AS14" s="326" t="s">
        <v>766</v>
      </c>
      <c r="AT14" s="212" t="s">
        <v>744</v>
      </c>
      <c r="AU14" s="214" t="s">
        <v>187</v>
      </c>
      <c r="AV14" s="218" t="s">
        <v>248</v>
      </c>
    </row>
    <row r="15" spans="1:48" ht="303" customHeight="1" x14ac:dyDescent="0.25">
      <c r="A15" s="175">
        <v>42</v>
      </c>
      <c r="B15" s="150"/>
      <c r="C15" s="150"/>
      <c r="D15" s="141" t="s">
        <v>255</v>
      </c>
      <c r="E15" s="176" t="s">
        <v>256</v>
      </c>
      <c r="F15" s="177" t="s">
        <v>257</v>
      </c>
      <c r="G15" s="150" t="s">
        <v>243</v>
      </c>
      <c r="H15" s="142">
        <v>1</v>
      </c>
      <c r="I15" s="138" t="s">
        <v>244</v>
      </c>
      <c r="J15" s="138" t="s">
        <v>258</v>
      </c>
      <c r="K15" s="139" t="s">
        <v>245</v>
      </c>
      <c r="L15" s="178">
        <v>1</v>
      </c>
      <c r="M15" s="178">
        <v>1</v>
      </c>
      <c r="N15" s="178">
        <v>1</v>
      </c>
      <c r="O15" s="178">
        <v>1</v>
      </c>
      <c r="P15" s="140" t="s">
        <v>246</v>
      </c>
      <c r="Q15" s="178" t="s">
        <v>259</v>
      </c>
      <c r="R15" s="170"/>
      <c r="S15" s="170"/>
      <c r="T15" s="170"/>
      <c r="U15" s="170"/>
      <c r="V15" s="170"/>
      <c r="W15" s="170"/>
      <c r="X15" s="170">
        <v>1</v>
      </c>
      <c r="Y15" s="170">
        <v>1</v>
      </c>
      <c r="Z15" s="170">
        <v>1</v>
      </c>
      <c r="AA15" s="170">
        <v>1</v>
      </c>
      <c r="AB15" s="170">
        <v>1</v>
      </c>
      <c r="AC15" s="170">
        <v>1</v>
      </c>
      <c r="AD15" s="170"/>
      <c r="AE15" s="170"/>
      <c r="AF15" s="170"/>
      <c r="AG15" s="170"/>
      <c r="AH15" s="170"/>
      <c r="AI15" s="170"/>
      <c r="AJ15" s="170">
        <v>1</v>
      </c>
      <c r="AK15" s="170">
        <v>1</v>
      </c>
      <c r="AL15" s="170">
        <v>1</v>
      </c>
      <c r="AM15" s="170">
        <v>1</v>
      </c>
      <c r="AN15" s="170">
        <v>1</v>
      </c>
      <c r="AO15" s="170">
        <v>1</v>
      </c>
      <c r="AP15" s="170">
        <v>1</v>
      </c>
      <c r="AQ15" s="172">
        <f>AP15/AC15</f>
        <v>1</v>
      </c>
      <c r="AR15" s="210" t="s">
        <v>695</v>
      </c>
      <c r="AS15" s="325" t="s">
        <v>767</v>
      </c>
      <c r="AT15" s="210" t="s">
        <v>696</v>
      </c>
      <c r="AU15" s="210" t="s">
        <v>187</v>
      </c>
      <c r="AV15" s="218" t="s">
        <v>248</v>
      </c>
    </row>
    <row r="16" spans="1:48" ht="96.95" customHeight="1" x14ac:dyDescent="0.25">
      <c r="A16" s="150"/>
      <c r="B16" s="138">
        <v>2</v>
      </c>
      <c r="C16" s="138"/>
      <c r="D16" s="139" t="s">
        <v>231</v>
      </c>
      <c r="E16" s="139" t="s">
        <v>260</v>
      </c>
      <c r="F16" s="139" t="s">
        <v>261</v>
      </c>
      <c r="G16" s="142" t="s">
        <v>262</v>
      </c>
      <c r="H16" s="142">
        <v>122500</v>
      </c>
      <c r="I16" s="138" t="s">
        <v>244</v>
      </c>
      <c r="J16" s="139" t="s">
        <v>263</v>
      </c>
      <c r="K16" s="139" t="s">
        <v>245</v>
      </c>
      <c r="L16" s="140">
        <v>17500</v>
      </c>
      <c r="M16" s="140">
        <v>35000</v>
      </c>
      <c r="N16" s="140">
        <v>35000</v>
      </c>
      <c r="O16" s="140">
        <v>35000</v>
      </c>
      <c r="P16" s="140" t="s">
        <v>246</v>
      </c>
      <c r="Q16" s="140" t="s">
        <v>254</v>
      </c>
      <c r="R16" s="140"/>
      <c r="S16" s="141"/>
      <c r="T16" s="141"/>
      <c r="U16" s="141"/>
      <c r="V16" s="141"/>
      <c r="W16" s="141"/>
      <c r="X16" s="141"/>
      <c r="Y16" s="141"/>
      <c r="Z16" s="141"/>
      <c r="AA16" s="141"/>
      <c r="AB16" s="141"/>
      <c r="AC16" s="141"/>
      <c r="AD16" s="141"/>
      <c r="AE16" s="141"/>
      <c r="AF16" s="141"/>
      <c r="AG16" s="141"/>
      <c r="AH16" s="141"/>
      <c r="AI16" s="141"/>
      <c r="AJ16" s="141">
        <v>3695</v>
      </c>
      <c r="AK16" s="141">
        <v>3490</v>
      </c>
      <c r="AL16" s="141">
        <v>3781</v>
      </c>
      <c r="AM16" s="141">
        <v>3512</v>
      </c>
      <c r="AN16" s="141">
        <v>3500</v>
      </c>
      <c r="AO16" s="141">
        <v>3307</v>
      </c>
      <c r="AP16" s="141">
        <f>SUM(AJ16:AO16)</f>
        <v>21285</v>
      </c>
      <c r="AQ16" s="141"/>
      <c r="AR16" s="210" t="s">
        <v>654</v>
      </c>
      <c r="AS16" s="327" t="s">
        <v>768</v>
      </c>
      <c r="AT16" s="210" t="s">
        <v>655</v>
      </c>
      <c r="AU16" s="210" t="s">
        <v>187</v>
      </c>
      <c r="AV16" s="218" t="s">
        <v>248</v>
      </c>
    </row>
    <row r="17" spans="1:48" ht="111" customHeight="1" x14ac:dyDescent="0.25">
      <c r="A17" s="150"/>
      <c r="B17" s="138">
        <v>4</v>
      </c>
      <c r="C17" s="138"/>
      <c r="D17" s="139" t="s">
        <v>231</v>
      </c>
      <c r="E17" s="139" t="s">
        <v>264</v>
      </c>
      <c r="F17" s="139" t="s">
        <v>265</v>
      </c>
      <c r="G17" s="142" t="s">
        <v>262</v>
      </c>
      <c r="H17" s="142">
        <v>3500</v>
      </c>
      <c r="I17" s="138" t="s">
        <v>244</v>
      </c>
      <c r="J17" s="139" t="s">
        <v>266</v>
      </c>
      <c r="K17" s="139" t="s">
        <v>245</v>
      </c>
      <c r="L17" s="140">
        <v>500</v>
      </c>
      <c r="M17" s="140">
        <v>1000</v>
      </c>
      <c r="N17" s="140">
        <v>1000</v>
      </c>
      <c r="O17" s="140">
        <v>1000</v>
      </c>
      <c r="P17" s="140" t="s">
        <v>246</v>
      </c>
      <c r="Q17" s="140" t="s">
        <v>267</v>
      </c>
      <c r="R17" s="140"/>
      <c r="S17" s="141"/>
      <c r="T17" s="141"/>
      <c r="U17" s="141"/>
      <c r="V17" s="141"/>
      <c r="W17" s="141"/>
      <c r="X17" s="141"/>
      <c r="Y17" s="141"/>
      <c r="Z17" s="141"/>
      <c r="AA17" s="141"/>
      <c r="AB17" s="141"/>
      <c r="AC17" s="141"/>
      <c r="AD17" s="141"/>
      <c r="AE17" s="141"/>
      <c r="AF17" s="141"/>
      <c r="AG17" s="141"/>
      <c r="AH17" s="141"/>
      <c r="AI17" s="141"/>
      <c r="AJ17" s="141">
        <v>64</v>
      </c>
      <c r="AK17" s="141">
        <v>0</v>
      </c>
      <c r="AL17" s="141">
        <v>431</v>
      </c>
      <c r="AM17" s="141">
        <v>502</v>
      </c>
      <c r="AN17" s="141">
        <v>130</v>
      </c>
      <c r="AO17" s="141">
        <v>45</v>
      </c>
      <c r="AP17" s="141">
        <f>SUM(AJ17:AO17)</f>
        <v>1172</v>
      </c>
      <c r="AQ17" s="172"/>
      <c r="AR17" s="212" t="s">
        <v>780</v>
      </c>
      <c r="AS17" s="329" t="s">
        <v>784</v>
      </c>
      <c r="AT17" s="212" t="s">
        <v>781</v>
      </c>
      <c r="AU17" s="212" t="s">
        <v>782</v>
      </c>
      <c r="AV17" s="218" t="s">
        <v>783</v>
      </c>
    </row>
    <row r="18" spans="1:48" ht="398.1" customHeight="1" x14ac:dyDescent="0.25">
      <c r="A18" s="150"/>
      <c r="B18" s="138">
        <v>5</v>
      </c>
      <c r="C18" s="138"/>
      <c r="D18" s="139" t="s">
        <v>231</v>
      </c>
      <c r="E18" s="139" t="s">
        <v>268</v>
      </c>
      <c r="F18" s="139" t="s">
        <v>269</v>
      </c>
      <c r="G18" s="142" t="s">
        <v>262</v>
      </c>
      <c r="H18" s="142">
        <v>101500</v>
      </c>
      <c r="I18" s="138" t="s">
        <v>244</v>
      </c>
      <c r="J18" s="139" t="s">
        <v>270</v>
      </c>
      <c r="K18" s="139" t="s">
        <v>245</v>
      </c>
      <c r="L18" s="140">
        <v>14500</v>
      </c>
      <c r="M18" s="140">
        <v>29000</v>
      </c>
      <c r="N18" s="140">
        <v>29000</v>
      </c>
      <c r="O18" s="140">
        <v>29000</v>
      </c>
      <c r="P18" s="140" t="s">
        <v>246</v>
      </c>
      <c r="Q18" s="140" t="s">
        <v>271</v>
      </c>
      <c r="R18" s="140"/>
      <c r="S18" s="141"/>
      <c r="T18" s="141"/>
      <c r="U18" s="141"/>
      <c r="V18" s="141"/>
      <c r="W18" s="141"/>
      <c r="X18" s="141"/>
      <c r="Y18" s="141"/>
      <c r="Z18" s="141"/>
      <c r="AA18" s="141"/>
      <c r="AB18" s="141"/>
      <c r="AC18" s="141"/>
      <c r="AD18" s="141"/>
      <c r="AE18" s="141"/>
      <c r="AF18" s="141"/>
      <c r="AG18" s="141"/>
      <c r="AH18" s="141"/>
      <c r="AI18" s="141"/>
      <c r="AJ18" s="141">
        <v>905</v>
      </c>
      <c r="AK18" s="141">
        <v>0</v>
      </c>
      <c r="AL18" s="141">
        <v>2149</v>
      </c>
      <c r="AM18" s="141">
        <v>3128</v>
      </c>
      <c r="AN18" s="141">
        <v>5625</v>
      </c>
      <c r="AO18" s="182">
        <v>3034</v>
      </c>
      <c r="AP18" s="141">
        <f>SUM(AJ18:AO18)</f>
        <v>14841</v>
      </c>
      <c r="AQ18" s="172"/>
      <c r="AR18" s="328" t="s">
        <v>711</v>
      </c>
      <c r="AS18" s="329" t="s">
        <v>769</v>
      </c>
      <c r="AT18" s="214" t="s">
        <v>712</v>
      </c>
      <c r="AU18" s="330" t="s">
        <v>187</v>
      </c>
      <c r="AV18" s="219" t="s">
        <v>248</v>
      </c>
    </row>
    <row r="19" spans="1:48" ht="109.5" customHeight="1" x14ac:dyDescent="0.25">
      <c r="A19" s="150"/>
      <c r="B19" s="138">
        <v>6</v>
      </c>
      <c r="C19" s="138"/>
      <c r="D19" s="139" t="s">
        <v>231</v>
      </c>
      <c r="E19" s="139" t="s">
        <v>272</v>
      </c>
      <c r="F19" s="139" t="s">
        <v>273</v>
      </c>
      <c r="G19" s="142" t="s">
        <v>262</v>
      </c>
      <c r="H19" s="142">
        <v>4200</v>
      </c>
      <c r="I19" s="138" t="s">
        <v>244</v>
      </c>
      <c r="J19" s="139" t="s">
        <v>274</v>
      </c>
      <c r="K19" s="139" t="s">
        <v>245</v>
      </c>
      <c r="L19" s="140">
        <v>600</v>
      </c>
      <c r="M19" s="140">
        <v>1200</v>
      </c>
      <c r="N19" s="140">
        <v>1200</v>
      </c>
      <c r="O19" s="140">
        <v>1200</v>
      </c>
      <c r="P19" s="140" t="s">
        <v>246</v>
      </c>
      <c r="Q19" s="140" t="s">
        <v>254</v>
      </c>
      <c r="S19" s="141"/>
      <c r="T19" s="141"/>
      <c r="U19" s="141"/>
      <c r="V19" s="141"/>
      <c r="W19" s="141"/>
      <c r="X19" s="141"/>
      <c r="Y19" s="141"/>
      <c r="Z19" s="141"/>
      <c r="AA19" s="141"/>
      <c r="AB19" s="141"/>
      <c r="AC19" s="141"/>
      <c r="AD19" s="141"/>
      <c r="AE19" s="141"/>
      <c r="AF19" s="141"/>
      <c r="AG19" s="141"/>
      <c r="AH19" s="141"/>
      <c r="AI19" s="141"/>
      <c r="AJ19" s="141">
        <v>136</v>
      </c>
      <c r="AK19" s="141">
        <v>61</v>
      </c>
      <c r="AL19" s="141">
        <v>103</v>
      </c>
      <c r="AM19" s="141">
        <v>94</v>
      </c>
      <c r="AN19" s="141">
        <v>101</v>
      </c>
      <c r="AO19" s="141">
        <v>77</v>
      </c>
      <c r="AP19" s="141">
        <f>SUM(AJ19:AO19)</f>
        <v>572</v>
      </c>
      <c r="AQ19" s="172"/>
      <c r="AR19" s="209" t="s">
        <v>630</v>
      </c>
      <c r="AS19" s="325" t="s">
        <v>770</v>
      </c>
      <c r="AT19" s="209" t="s">
        <v>631</v>
      </c>
      <c r="AU19" s="214" t="s">
        <v>187</v>
      </c>
      <c r="AV19" s="219" t="s">
        <v>248</v>
      </c>
    </row>
    <row r="20" spans="1:48" ht="137.44999999999999" customHeight="1" x14ac:dyDescent="0.25">
      <c r="A20" s="150"/>
      <c r="B20" s="138">
        <v>7</v>
      </c>
      <c r="C20" s="138"/>
      <c r="D20" s="139" t="s">
        <v>231</v>
      </c>
      <c r="E20" s="139" t="s">
        <v>275</v>
      </c>
      <c r="F20" s="139" t="s">
        <v>276</v>
      </c>
      <c r="G20" s="142" t="s">
        <v>262</v>
      </c>
      <c r="H20" s="142">
        <v>4200</v>
      </c>
      <c r="I20" s="138" t="s">
        <v>244</v>
      </c>
      <c r="J20" s="139" t="s">
        <v>277</v>
      </c>
      <c r="K20" s="139" t="s">
        <v>245</v>
      </c>
      <c r="L20" s="140">
        <v>600</v>
      </c>
      <c r="M20" s="140">
        <v>1200</v>
      </c>
      <c r="N20" s="140">
        <v>1200</v>
      </c>
      <c r="O20" s="140">
        <v>1200</v>
      </c>
      <c r="P20" s="140" t="s">
        <v>246</v>
      </c>
      <c r="Q20" s="140" t="s">
        <v>254</v>
      </c>
      <c r="R20" s="140"/>
      <c r="S20" s="141"/>
      <c r="T20" s="141"/>
      <c r="U20" s="141"/>
      <c r="V20" s="141"/>
      <c r="W20" s="141"/>
      <c r="X20" s="141"/>
      <c r="Y20" s="141"/>
      <c r="Z20" s="141"/>
      <c r="AA20" s="141"/>
      <c r="AB20" s="141"/>
      <c r="AC20" s="141"/>
      <c r="AD20" s="141"/>
      <c r="AE20" s="141"/>
      <c r="AF20" s="141"/>
      <c r="AG20" s="141"/>
      <c r="AH20" s="141"/>
      <c r="AI20" s="141"/>
      <c r="AJ20" s="141">
        <v>370</v>
      </c>
      <c r="AK20" s="141">
        <v>0</v>
      </c>
      <c r="AL20" s="141">
        <v>89</v>
      </c>
      <c r="AM20" s="141">
        <v>216</v>
      </c>
      <c r="AN20" s="141">
        <v>242</v>
      </c>
      <c r="AO20" s="141">
        <v>251</v>
      </c>
      <c r="AP20" s="141">
        <f t="shared" ref="AP20:AP33" si="0">SUM(AJ20:AO20)</f>
        <v>1168</v>
      </c>
      <c r="AQ20" s="172"/>
      <c r="AR20" s="212" t="s">
        <v>746</v>
      </c>
      <c r="AS20" s="325" t="s">
        <v>771</v>
      </c>
      <c r="AT20" s="212" t="s">
        <v>747</v>
      </c>
      <c r="AU20" s="214" t="s">
        <v>187</v>
      </c>
      <c r="AV20" s="219" t="s">
        <v>248</v>
      </c>
    </row>
    <row r="21" spans="1:48" ht="129.6" customHeight="1" x14ac:dyDescent="0.25">
      <c r="A21" s="150"/>
      <c r="B21" s="138">
        <v>8</v>
      </c>
      <c r="C21" s="138"/>
      <c r="D21" s="139" t="s">
        <v>231</v>
      </c>
      <c r="E21" s="139" t="s">
        <v>278</v>
      </c>
      <c r="F21" s="139" t="s">
        <v>279</v>
      </c>
      <c r="G21" s="142" t="s">
        <v>262</v>
      </c>
      <c r="H21" s="142">
        <v>8400</v>
      </c>
      <c r="I21" s="138" t="s">
        <v>244</v>
      </c>
      <c r="J21" s="139" t="s">
        <v>280</v>
      </c>
      <c r="K21" s="139" t="s">
        <v>245</v>
      </c>
      <c r="L21" s="189">
        <v>1200</v>
      </c>
      <c r="M21" s="140">
        <v>2400</v>
      </c>
      <c r="N21" s="140">
        <v>2400</v>
      </c>
      <c r="O21" s="140">
        <v>2400</v>
      </c>
      <c r="P21" s="140" t="s">
        <v>246</v>
      </c>
      <c r="Q21" s="140" t="s">
        <v>254</v>
      </c>
      <c r="R21" s="140"/>
      <c r="S21" s="141"/>
      <c r="T21" s="141"/>
      <c r="U21" s="199"/>
      <c r="V21" s="141"/>
      <c r="W21" s="141"/>
      <c r="X21" s="141"/>
      <c r="Y21" s="141"/>
      <c r="Z21" s="141"/>
      <c r="AA21" s="141"/>
      <c r="AB21" s="141"/>
      <c r="AC21" s="141"/>
      <c r="AD21" s="141"/>
      <c r="AE21" s="141"/>
      <c r="AF21" s="141"/>
      <c r="AG21" s="141"/>
      <c r="AH21" s="141"/>
      <c r="AI21" s="141"/>
      <c r="AJ21" s="170">
        <v>1929</v>
      </c>
      <c r="AK21" s="170">
        <v>586</v>
      </c>
      <c r="AL21" s="170">
        <v>1674</v>
      </c>
      <c r="AM21" s="170">
        <v>1825</v>
      </c>
      <c r="AN21" s="170">
        <v>2025</v>
      </c>
      <c r="AO21" s="170">
        <v>2288</v>
      </c>
      <c r="AP21" s="141">
        <f>SUM(AJ21:AO21)</f>
        <v>10327</v>
      </c>
      <c r="AQ21" s="198"/>
      <c r="AR21" s="208" t="s">
        <v>734</v>
      </c>
      <c r="AS21" s="329" t="s">
        <v>772</v>
      </c>
      <c r="AT21" s="208" t="s">
        <v>740</v>
      </c>
      <c r="AU21" s="216" t="s">
        <v>187</v>
      </c>
      <c r="AV21" s="219" t="s">
        <v>248</v>
      </c>
    </row>
    <row r="22" spans="1:48" ht="75" x14ac:dyDescent="0.25">
      <c r="A22" s="150"/>
      <c r="B22" s="150"/>
      <c r="C22" s="150">
        <v>1</v>
      </c>
      <c r="D22" s="176" t="s">
        <v>281</v>
      </c>
      <c r="E22" s="177" t="s">
        <v>282</v>
      </c>
      <c r="F22" s="177" t="s">
        <v>283</v>
      </c>
      <c r="G22" s="138" t="s">
        <v>262</v>
      </c>
      <c r="H22" s="142" t="s">
        <v>284</v>
      </c>
      <c r="I22" s="150" t="s">
        <v>244</v>
      </c>
      <c r="J22" s="177" t="s">
        <v>285</v>
      </c>
      <c r="K22" s="139" t="s">
        <v>245</v>
      </c>
      <c r="L22" s="178"/>
      <c r="M22" s="178"/>
      <c r="N22" s="178"/>
      <c r="O22" s="178"/>
      <c r="P22" s="140" t="s">
        <v>246</v>
      </c>
      <c r="Q22" s="178" t="s">
        <v>286</v>
      </c>
      <c r="R22" s="170"/>
      <c r="S22" s="170"/>
      <c r="T22" s="170"/>
      <c r="U22" s="170"/>
      <c r="V22" s="170"/>
      <c r="W22" s="170"/>
      <c r="X22" s="170"/>
      <c r="Y22" s="170"/>
      <c r="Z22" s="170"/>
      <c r="AA22" s="170"/>
      <c r="AB22" s="170"/>
      <c r="AC22" s="170"/>
      <c r="AD22" s="170"/>
      <c r="AE22" s="170"/>
      <c r="AF22" s="170"/>
      <c r="AG22" s="170"/>
      <c r="AH22" s="170"/>
      <c r="AI22" s="170"/>
      <c r="AJ22" s="170">
        <v>78</v>
      </c>
      <c r="AK22" s="170">
        <v>17</v>
      </c>
      <c r="AL22" s="150">
        <v>62</v>
      </c>
      <c r="AM22" s="150">
        <v>64</v>
      </c>
      <c r="AN22" s="138">
        <v>60</v>
      </c>
      <c r="AO22" s="138">
        <v>66</v>
      </c>
      <c r="AP22" s="141">
        <f>SUM(AJ22:AO22)</f>
        <v>347</v>
      </c>
      <c r="AQ22" s="336"/>
      <c r="AR22" s="209" t="s">
        <v>632</v>
      </c>
      <c r="AS22" s="325" t="s">
        <v>748</v>
      </c>
      <c r="AT22" s="209" t="s">
        <v>633</v>
      </c>
      <c r="AU22" s="214" t="s">
        <v>187</v>
      </c>
      <c r="AV22" s="219" t="s">
        <v>248</v>
      </c>
    </row>
    <row r="23" spans="1:48" ht="75" x14ac:dyDescent="0.25">
      <c r="A23" s="150"/>
      <c r="B23" s="150"/>
      <c r="C23" s="150">
        <v>2</v>
      </c>
      <c r="D23" s="176" t="s">
        <v>287</v>
      </c>
      <c r="E23" s="177" t="s">
        <v>288</v>
      </c>
      <c r="F23" s="177" t="s">
        <v>289</v>
      </c>
      <c r="G23" s="138" t="s">
        <v>262</v>
      </c>
      <c r="H23" s="142" t="s">
        <v>284</v>
      </c>
      <c r="I23" s="150" t="s">
        <v>244</v>
      </c>
      <c r="J23" s="177" t="s">
        <v>290</v>
      </c>
      <c r="K23" s="139" t="s">
        <v>245</v>
      </c>
      <c r="L23" s="178"/>
      <c r="M23" s="178"/>
      <c r="N23" s="178"/>
      <c r="O23" s="178"/>
      <c r="P23" s="140" t="s">
        <v>246</v>
      </c>
      <c r="Q23" s="178" t="s">
        <v>286</v>
      </c>
      <c r="R23" s="170"/>
      <c r="S23" s="170"/>
      <c r="T23" s="170"/>
      <c r="U23" s="170"/>
      <c r="V23" s="170"/>
      <c r="W23" s="170"/>
      <c r="X23" s="170"/>
      <c r="Y23" s="170"/>
      <c r="Z23" s="170"/>
      <c r="AA23" s="170"/>
      <c r="AB23" s="170"/>
      <c r="AC23" s="170"/>
      <c r="AD23" s="170"/>
      <c r="AE23" s="170"/>
      <c r="AF23" s="170"/>
      <c r="AG23" s="170"/>
      <c r="AH23" s="170"/>
      <c r="AI23" s="170"/>
      <c r="AJ23" s="150">
        <v>32</v>
      </c>
      <c r="AK23" s="150">
        <v>48</v>
      </c>
      <c r="AL23" s="150">
        <v>39</v>
      </c>
      <c r="AM23" s="150">
        <v>49</v>
      </c>
      <c r="AN23" s="138">
        <v>40</v>
      </c>
      <c r="AO23" s="138">
        <v>41</v>
      </c>
      <c r="AP23" s="141">
        <f>SUM(AJ23:AO23)</f>
        <v>249</v>
      </c>
      <c r="AQ23" s="336"/>
      <c r="AR23" s="209" t="s">
        <v>634</v>
      </c>
      <c r="AS23" s="325" t="s">
        <v>749</v>
      </c>
      <c r="AT23" s="209" t="s">
        <v>635</v>
      </c>
      <c r="AU23" s="214" t="s">
        <v>187</v>
      </c>
      <c r="AV23" s="219" t="s">
        <v>248</v>
      </c>
    </row>
    <row r="24" spans="1:48" ht="101.1" customHeight="1" x14ac:dyDescent="0.25">
      <c r="A24" s="150"/>
      <c r="B24" s="150"/>
      <c r="C24" s="150">
        <v>3</v>
      </c>
      <c r="D24" s="176" t="s">
        <v>291</v>
      </c>
      <c r="E24" s="177" t="s">
        <v>292</v>
      </c>
      <c r="F24" s="177" t="s">
        <v>293</v>
      </c>
      <c r="G24" s="138" t="s">
        <v>262</v>
      </c>
      <c r="H24" s="142" t="s">
        <v>284</v>
      </c>
      <c r="I24" s="150" t="s">
        <v>244</v>
      </c>
      <c r="J24" s="177" t="s">
        <v>294</v>
      </c>
      <c r="K24" s="139" t="s">
        <v>245</v>
      </c>
      <c r="L24" s="178"/>
      <c r="M24" s="178"/>
      <c r="N24" s="178"/>
      <c r="O24" s="178"/>
      <c r="P24" s="140" t="s">
        <v>246</v>
      </c>
      <c r="Q24" s="178" t="s">
        <v>286</v>
      </c>
      <c r="R24" s="170"/>
      <c r="S24" s="170"/>
      <c r="T24" s="170"/>
      <c r="U24" s="170"/>
      <c r="V24" s="170"/>
      <c r="W24" s="170"/>
      <c r="X24" s="170"/>
      <c r="Y24" s="170"/>
      <c r="Z24" s="170"/>
      <c r="AA24" s="170"/>
      <c r="AB24" s="170"/>
      <c r="AC24" s="170"/>
      <c r="AD24" s="170"/>
      <c r="AE24" s="170"/>
      <c r="AF24" s="170"/>
      <c r="AG24" s="170"/>
      <c r="AH24" s="170"/>
      <c r="AI24" s="170"/>
      <c r="AJ24" s="150">
        <v>0</v>
      </c>
      <c r="AK24" s="150">
        <v>4</v>
      </c>
      <c r="AL24" s="150">
        <v>1</v>
      </c>
      <c r="AM24" s="150">
        <v>10</v>
      </c>
      <c r="AN24" s="138">
        <v>3</v>
      </c>
      <c r="AO24" s="138">
        <v>2</v>
      </c>
      <c r="AP24" s="141">
        <f t="shared" si="0"/>
        <v>20</v>
      </c>
      <c r="AQ24" s="336"/>
      <c r="AR24" s="209" t="s">
        <v>636</v>
      </c>
      <c r="AS24" s="325" t="s">
        <v>750</v>
      </c>
      <c r="AT24" s="209" t="s">
        <v>637</v>
      </c>
      <c r="AU24" s="214" t="s">
        <v>187</v>
      </c>
      <c r="AV24" s="219" t="s">
        <v>248</v>
      </c>
    </row>
    <row r="25" spans="1:48" ht="90" x14ac:dyDescent="0.25">
      <c r="A25" s="150"/>
      <c r="B25" s="150"/>
      <c r="C25" s="150">
        <v>4</v>
      </c>
      <c r="D25" s="176" t="s">
        <v>295</v>
      </c>
      <c r="E25" s="177" t="s">
        <v>296</v>
      </c>
      <c r="F25" s="177" t="s">
        <v>297</v>
      </c>
      <c r="G25" s="138" t="s">
        <v>262</v>
      </c>
      <c r="H25" s="142" t="s">
        <v>284</v>
      </c>
      <c r="I25" s="150" t="s">
        <v>244</v>
      </c>
      <c r="J25" s="177" t="s">
        <v>298</v>
      </c>
      <c r="K25" s="139" t="s">
        <v>245</v>
      </c>
      <c r="L25" s="178"/>
      <c r="M25" s="178"/>
      <c r="N25" s="178"/>
      <c r="O25" s="178"/>
      <c r="P25" s="140" t="s">
        <v>246</v>
      </c>
      <c r="Q25" s="179" t="s">
        <v>286</v>
      </c>
      <c r="R25" s="170"/>
      <c r="S25" s="170"/>
      <c r="T25" s="170"/>
      <c r="U25" s="170"/>
      <c r="V25" s="170"/>
      <c r="W25" s="170"/>
      <c r="X25" s="170"/>
      <c r="Y25" s="170"/>
      <c r="Z25" s="170"/>
      <c r="AA25" s="170"/>
      <c r="AB25" s="170"/>
      <c r="AC25" s="170"/>
      <c r="AD25" s="170"/>
      <c r="AE25" s="170"/>
      <c r="AF25" s="170"/>
      <c r="AG25" s="170"/>
      <c r="AH25" s="170"/>
      <c r="AI25" s="170"/>
      <c r="AJ25" s="150">
        <v>32</v>
      </c>
      <c r="AK25" s="150">
        <v>48</v>
      </c>
      <c r="AL25" s="150">
        <v>39</v>
      </c>
      <c r="AM25" s="150">
        <v>49</v>
      </c>
      <c r="AN25" s="138">
        <v>40</v>
      </c>
      <c r="AO25" s="138">
        <v>41</v>
      </c>
      <c r="AP25" s="141">
        <f t="shared" si="0"/>
        <v>249</v>
      </c>
      <c r="AQ25" s="336"/>
      <c r="AR25" s="209" t="s">
        <v>638</v>
      </c>
      <c r="AS25" s="325" t="s">
        <v>749</v>
      </c>
      <c r="AT25" s="209" t="s">
        <v>639</v>
      </c>
      <c r="AU25" s="214" t="s">
        <v>187</v>
      </c>
      <c r="AV25" s="219" t="s">
        <v>248</v>
      </c>
    </row>
    <row r="26" spans="1:48" ht="75" x14ac:dyDescent="0.25">
      <c r="A26" s="150"/>
      <c r="B26" s="150"/>
      <c r="C26" s="150">
        <v>5</v>
      </c>
      <c r="D26" s="141" t="s">
        <v>299</v>
      </c>
      <c r="E26" s="177" t="s">
        <v>300</v>
      </c>
      <c r="F26" s="177" t="s">
        <v>301</v>
      </c>
      <c r="G26" s="138" t="s">
        <v>262</v>
      </c>
      <c r="H26" s="142" t="s">
        <v>284</v>
      </c>
      <c r="I26" s="150" t="s">
        <v>244</v>
      </c>
      <c r="J26" s="177" t="s">
        <v>302</v>
      </c>
      <c r="K26" s="139" t="s">
        <v>245</v>
      </c>
      <c r="L26" s="178"/>
      <c r="M26" s="178"/>
      <c r="N26" s="178"/>
      <c r="O26" s="178"/>
      <c r="P26" s="140" t="s">
        <v>246</v>
      </c>
      <c r="Q26" s="179" t="s">
        <v>254</v>
      </c>
      <c r="R26" s="170"/>
      <c r="S26" s="170"/>
      <c r="T26" s="170"/>
      <c r="U26" s="170"/>
      <c r="V26" s="170"/>
      <c r="W26" s="170"/>
      <c r="X26" s="170"/>
      <c r="Y26" s="170"/>
      <c r="Z26" s="170"/>
      <c r="AA26" s="170"/>
      <c r="AB26" s="170"/>
      <c r="AC26" s="170"/>
      <c r="AD26" s="170"/>
      <c r="AE26" s="170"/>
      <c r="AF26" s="170"/>
      <c r="AG26" s="170"/>
      <c r="AH26" s="170"/>
      <c r="AI26" s="170"/>
      <c r="AJ26" s="150">
        <v>64</v>
      </c>
      <c r="AK26" s="150">
        <v>35</v>
      </c>
      <c r="AL26" s="150">
        <v>57</v>
      </c>
      <c r="AM26" s="150">
        <v>68</v>
      </c>
      <c r="AN26" s="150">
        <v>51</v>
      </c>
      <c r="AO26" s="150">
        <v>40</v>
      </c>
      <c r="AP26" s="141">
        <f>SUM(AJ26:AO26)</f>
        <v>315</v>
      </c>
      <c r="AQ26" s="336"/>
      <c r="AR26" s="209" t="s">
        <v>640</v>
      </c>
      <c r="AS26" s="329" t="s">
        <v>751</v>
      </c>
      <c r="AT26" s="209" t="s">
        <v>641</v>
      </c>
      <c r="AU26" s="214" t="s">
        <v>187</v>
      </c>
      <c r="AV26" s="219" t="s">
        <v>248</v>
      </c>
    </row>
    <row r="27" spans="1:48" ht="75" x14ac:dyDescent="0.25">
      <c r="A27" s="150"/>
      <c r="B27" s="150"/>
      <c r="C27" s="150">
        <v>5</v>
      </c>
      <c r="D27" s="141" t="s">
        <v>299</v>
      </c>
      <c r="E27" s="177" t="s">
        <v>303</v>
      </c>
      <c r="F27" s="177" t="s">
        <v>304</v>
      </c>
      <c r="G27" s="138" t="s">
        <v>262</v>
      </c>
      <c r="H27" s="142" t="s">
        <v>284</v>
      </c>
      <c r="I27" s="150" t="s">
        <v>244</v>
      </c>
      <c r="J27" s="177" t="s">
        <v>305</v>
      </c>
      <c r="K27" s="139" t="s">
        <v>245</v>
      </c>
      <c r="L27" s="178"/>
      <c r="M27" s="178"/>
      <c r="N27" s="178"/>
      <c r="O27" s="178"/>
      <c r="P27" s="140" t="s">
        <v>246</v>
      </c>
      <c r="Q27" s="179" t="s">
        <v>254</v>
      </c>
      <c r="R27" s="170"/>
      <c r="S27" s="170"/>
      <c r="T27" s="170"/>
      <c r="U27" s="170"/>
      <c r="V27" s="170"/>
      <c r="W27" s="170"/>
      <c r="X27" s="170"/>
      <c r="Y27" s="170"/>
      <c r="Z27" s="170"/>
      <c r="AA27" s="170"/>
      <c r="AB27" s="170"/>
      <c r="AC27" s="170"/>
      <c r="AD27" s="170"/>
      <c r="AE27" s="170"/>
      <c r="AF27" s="170"/>
      <c r="AG27" s="170"/>
      <c r="AH27" s="170"/>
      <c r="AI27" s="170"/>
      <c r="AJ27" s="150">
        <v>60</v>
      </c>
      <c r="AK27" s="150">
        <v>28</v>
      </c>
      <c r="AL27" s="150">
        <v>48</v>
      </c>
      <c r="AM27" s="150">
        <v>52</v>
      </c>
      <c r="AN27" s="150">
        <v>45</v>
      </c>
      <c r="AO27" s="150">
        <v>34</v>
      </c>
      <c r="AP27" s="141">
        <f t="shared" si="0"/>
        <v>267</v>
      </c>
      <c r="AQ27" s="336"/>
      <c r="AR27" s="209" t="s">
        <v>642</v>
      </c>
      <c r="AS27" s="329" t="s">
        <v>751</v>
      </c>
      <c r="AT27" s="209" t="s">
        <v>643</v>
      </c>
      <c r="AU27" s="214" t="s">
        <v>187</v>
      </c>
      <c r="AV27" s="219" t="s">
        <v>248</v>
      </c>
    </row>
    <row r="28" spans="1:48" ht="90" x14ac:dyDescent="0.25">
      <c r="A28" s="150"/>
      <c r="B28" s="150"/>
      <c r="C28" s="150">
        <v>6</v>
      </c>
      <c r="D28" s="141" t="s">
        <v>306</v>
      </c>
      <c r="E28" s="177" t="s">
        <v>307</v>
      </c>
      <c r="F28" s="177" t="s">
        <v>308</v>
      </c>
      <c r="G28" s="138" t="s">
        <v>262</v>
      </c>
      <c r="H28" s="142" t="s">
        <v>284</v>
      </c>
      <c r="I28" s="150" t="s">
        <v>244</v>
      </c>
      <c r="J28" s="177" t="s">
        <v>308</v>
      </c>
      <c r="K28" s="139" t="s">
        <v>245</v>
      </c>
      <c r="L28" s="178"/>
      <c r="M28" s="178"/>
      <c r="N28" s="178"/>
      <c r="O28" s="178"/>
      <c r="P28" s="140" t="s">
        <v>246</v>
      </c>
      <c r="Q28" s="179" t="s">
        <v>254</v>
      </c>
      <c r="R28" s="170"/>
      <c r="S28" s="170"/>
      <c r="T28" s="170"/>
      <c r="U28" s="170"/>
      <c r="V28" s="170"/>
      <c r="W28" s="170"/>
      <c r="X28" s="170"/>
      <c r="Y28" s="170"/>
      <c r="Z28" s="170"/>
      <c r="AA28" s="170"/>
      <c r="AB28" s="170"/>
      <c r="AC28" s="170"/>
      <c r="AD28" s="170"/>
      <c r="AE28" s="170"/>
      <c r="AF28" s="170"/>
      <c r="AG28" s="170"/>
      <c r="AH28" s="170"/>
      <c r="AI28" s="170"/>
      <c r="AJ28" s="150">
        <v>136</v>
      </c>
      <c r="AK28" s="150">
        <v>61</v>
      </c>
      <c r="AL28" s="150">
        <v>103</v>
      </c>
      <c r="AM28" s="150">
        <v>94</v>
      </c>
      <c r="AN28" s="150">
        <v>101</v>
      </c>
      <c r="AO28" s="150">
        <v>77</v>
      </c>
      <c r="AP28" s="141">
        <f t="shared" si="0"/>
        <v>572</v>
      </c>
      <c r="AQ28" s="336"/>
      <c r="AR28" s="209" t="s">
        <v>644</v>
      </c>
      <c r="AS28" s="325" t="s">
        <v>752</v>
      </c>
      <c r="AT28" s="209" t="s">
        <v>631</v>
      </c>
      <c r="AU28" s="214" t="s">
        <v>187</v>
      </c>
      <c r="AV28" s="219" t="s">
        <v>248</v>
      </c>
    </row>
    <row r="29" spans="1:48" ht="57.95" customHeight="1" x14ac:dyDescent="0.25">
      <c r="A29" s="150"/>
      <c r="B29" s="150"/>
      <c r="C29" s="150">
        <v>6</v>
      </c>
      <c r="D29" s="141" t="s">
        <v>306</v>
      </c>
      <c r="E29" s="177" t="s">
        <v>309</v>
      </c>
      <c r="F29" s="177" t="s">
        <v>310</v>
      </c>
      <c r="G29" s="138" t="s">
        <v>262</v>
      </c>
      <c r="H29" s="142" t="s">
        <v>284</v>
      </c>
      <c r="I29" s="150" t="s">
        <v>244</v>
      </c>
      <c r="J29" s="177" t="s">
        <v>311</v>
      </c>
      <c r="K29" s="139" t="s">
        <v>245</v>
      </c>
      <c r="L29" s="178"/>
      <c r="M29" s="178"/>
      <c r="N29" s="178"/>
      <c r="O29" s="178"/>
      <c r="P29" s="140" t="s">
        <v>246</v>
      </c>
      <c r="Q29" s="179" t="s">
        <v>254</v>
      </c>
      <c r="R29" s="170"/>
      <c r="S29" s="170"/>
      <c r="T29" s="170"/>
      <c r="U29" s="170"/>
      <c r="V29" s="170"/>
      <c r="W29" s="170"/>
      <c r="X29" s="170"/>
      <c r="Y29" s="170"/>
      <c r="Z29" s="170"/>
      <c r="AA29" s="170"/>
      <c r="AB29" s="170"/>
      <c r="AC29" s="170"/>
      <c r="AD29" s="170"/>
      <c r="AE29" s="170"/>
      <c r="AF29" s="170"/>
      <c r="AG29" s="170"/>
      <c r="AH29" s="170"/>
      <c r="AI29" s="170"/>
      <c r="AJ29" s="150">
        <v>81</v>
      </c>
      <c r="AK29" s="150">
        <v>46</v>
      </c>
      <c r="AL29" s="150">
        <v>60</v>
      </c>
      <c r="AM29" s="150">
        <v>75</v>
      </c>
      <c r="AN29" s="150">
        <v>69</v>
      </c>
      <c r="AO29" s="150">
        <v>51</v>
      </c>
      <c r="AP29" s="141">
        <f t="shared" si="0"/>
        <v>382</v>
      </c>
      <c r="AQ29" s="336"/>
      <c r="AR29" s="209" t="s">
        <v>645</v>
      </c>
      <c r="AS29" s="325" t="s">
        <v>752</v>
      </c>
      <c r="AT29" s="209" t="s">
        <v>646</v>
      </c>
      <c r="AU29" s="214" t="s">
        <v>187</v>
      </c>
      <c r="AV29" s="219" t="s">
        <v>248</v>
      </c>
    </row>
    <row r="30" spans="1:48" ht="75" x14ac:dyDescent="0.25">
      <c r="A30" s="150"/>
      <c r="B30" s="150"/>
      <c r="C30" s="150">
        <v>6</v>
      </c>
      <c r="D30" s="141" t="s">
        <v>306</v>
      </c>
      <c r="E30" s="177" t="s">
        <v>312</v>
      </c>
      <c r="F30" s="177" t="s">
        <v>313</v>
      </c>
      <c r="G30" s="138" t="s">
        <v>262</v>
      </c>
      <c r="H30" s="142" t="s">
        <v>284</v>
      </c>
      <c r="I30" s="150" t="s">
        <v>244</v>
      </c>
      <c r="J30" s="177" t="s">
        <v>314</v>
      </c>
      <c r="K30" s="139" t="s">
        <v>245</v>
      </c>
      <c r="L30" s="178"/>
      <c r="M30" s="178"/>
      <c r="N30" s="178"/>
      <c r="O30" s="178"/>
      <c r="P30" s="140" t="s">
        <v>246</v>
      </c>
      <c r="Q30" s="179" t="s">
        <v>254</v>
      </c>
      <c r="R30" s="170"/>
      <c r="S30" s="170"/>
      <c r="T30" s="170"/>
      <c r="U30" s="170"/>
      <c r="V30" s="170"/>
      <c r="W30" s="170"/>
      <c r="X30" s="170"/>
      <c r="Y30" s="170"/>
      <c r="Z30" s="170"/>
      <c r="AA30" s="170"/>
      <c r="AB30" s="170"/>
      <c r="AC30" s="170"/>
      <c r="AD30" s="170"/>
      <c r="AE30" s="170"/>
      <c r="AF30" s="170"/>
      <c r="AG30" s="170"/>
      <c r="AH30" s="170"/>
      <c r="AI30" s="170"/>
      <c r="AJ30" s="150">
        <v>42</v>
      </c>
      <c r="AK30" s="150">
        <v>8</v>
      </c>
      <c r="AL30" s="150">
        <v>38</v>
      </c>
      <c r="AM30" s="150">
        <v>13</v>
      </c>
      <c r="AN30" s="150">
        <v>21</v>
      </c>
      <c r="AO30" s="150">
        <v>24</v>
      </c>
      <c r="AP30" s="141">
        <f t="shared" si="0"/>
        <v>146</v>
      </c>
      <c r="AQ30" s="336"/>
      <c r="AR30" s="209" t="s">
        <v>647</v>
      </c>
      <c r="AS30" s="325" t="s">
        <v>752</v>
      </c>
      <c r="AT30" s="209" t="s">
        <v>648</v>
      </c>
      <c r="AU30" s="214" t="s">
        <v>187</v>
      </c>
      <c r="AV30" s="219" t="s">
        <v>248</v>
      </c>
    </row>
    <row r="31" spans="1:48" ht="75" x14ac:dyDescent="0.25">
      <c r="A31" s="150"/>
      <c r="B31" s="150"/>
      <c r="C31" s="150">
        <v>6</v>
      </c>
      <c r="D31" s="141" t="s">
        <v>306</v>
      </c>
      <c r="E31" s="177" t="s">
        <v>315</v>
      </c>
      <c r="F31" s="139" t="s">
        <v>316</v>
      </c>
      <c r="G31" s="138" t="s">
        <v>262</v>
      </c>
      <c r="H31" s="142" t="s">
        <v>284</v>
      </c>
      <c r="I31" s="150" t="s">
        <v>244</v>
      </c>
      <c r="J31" s="139" t="s">
        <v>317</v>
      </c>
      <c r="K31" s="139" t="s">
        <v>245</v>
      </c>
      <c r="L31" s="178"/>
      <c r="M31" s="178"/>
      <c r="N31" s="178"/>
      <c r="O31" s="178"/>
      <c r="P31" s="140" t="s">
        <v>246</v>
      </c>
      <c r="Q31" s="179" t="s">
        <v>254</v>
      </c>
      <c r="R31" s="170"/>
      <c r="S31" s="170"/>
      <c r="T31" s="170"/>
      <c r="U31" s="170"/>
      <c r="V31" s="170"/>
      <c r="W31" s="170"/>
      <c r="X31" s="170"/>
      <c r="Y31" s="170"/>
      <c r="Z31" s="170"/>
      <c r="AA31" s="170"/>
      <c r="AB31" s="170"/>
      <c r="AC31" s="170"/>
      <c r="AD31" s="170"/>
      <c r="AE31" s="170"/>
      <c r="AF31" s="170"/>
      <c r="AG31" s="170"/>
      <c r="AH31" s="170"/>
      <c r="AI31" s="170"/>
      <c r="AJ31" s="150">
        <v>13</v>
      </c>
      <c r="AK31" s="150">
        <v>7</v>
      </c>
      <c r="AL31" s="150">
        <v>5</v>
      </c>
      <c r="AM31" s="150">
        <v>6</v>
      </c>
      <c r="AN31" s="150">
        <v>11</v>
      </c>
      <c r="AO31" s="150">
        <v>2</v>
      </c>
      <c r="AP31" s="141">
        <f t="shared" si="0"/>
        <v>44</v>
      </c>
      <c r="AQ31" s="336"/>
      <c r="AR31" s="209" t="s">
        <v>649</v>
      </c>
      <c r="AS31" s="325" t="s">
        <v>752</v>
      </c>
      <c r="AT31" s="209" t="s">
        <v>650</v>
      </c>
      <c r="AU31" s="214" t="s">
        <v>187</v>
      </c>
      <c r="AV31" s="219" t="s">
        <v>248</v>
      </c>
    </row>
    <row r="32" spans="1:48" ht="105" x14ac:dyDescent="0.25">
      <c r="A32" s="150"/>
      <c r="B32" s="150"/>
      <c r="C32" s="150">
        <v>7</v>
      </c>
      <c r="D32" s="139" t="s">
        <v>318</v>
      </c>
      <c r="E32" s="139" t="s">
        <v>319</v>
      </c>
      <c r="F32" s="139" t="s">
        <v>320</v>
      </c>
      <c r="G32" s="138" t="s">
        <v>262</v>
      </c>
      <c r="H32" s="142" t="s">
        <v>284</v>
      </c>
      <c r="I32" s="150" t="s">
        <v>244</v>
      </c>
      <c r="J32" s="139" t="s">
        <v>320</v>
      </c>
      <c r="K32" s="139" t="s">
        <v>245</v>
      </c>
      <c r="L32" s="178"/>
      <c r="M32" s="178"/>
      <c r="N32" s="178"/>
      <c r="O32" s="178"/>
      <c r="P32" s="140" t="s">
        <v>246</v>
      </c>
      <c r="Q32" s="178" t="s">
        <v>254</v>
      </c>
      <c r="R32" s="170"/>
      <c r="S32" s="170"/>
      <c r="T32" s="170"/>
      <c r="U32" s="170"/>
      <c r="V32" s="170"/>
      <c r="W32" s="170"/>
      <c r="X32" s="170"/>
      <c r="Y32" s="170"/>
      <c r="Z32" s="170"/>
      <c r="AA32" s="170"/>
      <c r="AB32" s="170"/>
      <c r="AC32" s="170"/>
      <c r="AD32" s="170"/>
      <c r="AE32" s="170"/>
      <c r="AF32" s="170"/>
      <c r="AG32" s="170"/>
      <c r="AH32" s="170"/>
      <c r="AI32" s="170"/>
      <c r="AJ32" s="170">
        <v>3443</v>
      </c>
      <c r="AK32" s="170">
        <v>3390</v>
      </c>
      <c r="AL32" s="170">
        <v>3637</v>
      </c>
      <c r="AM32" s="170">
        <v>3327</v>
      </c>
      <c r="AN32" s="170">
        <v>3220</v>
      </c>
      <c r="AO32" s="170">
        <v>2912</v>
      </c>
      <c r="AP32" s="141">
        <f t="shared" si="0"/>
        <v>19929</v>
      </c>
      <c r="AQ32" s="336"/>
      <c r="AR32" s="210" t="s">
        <v>656</v>
      </c>
      <c r="AS32" s="325" t="s">
        <v>753</v>
      </c>
      <c r="AT32" s="209" t="s">
        <v>657</v>
      </c>
      <c r="AU32" s="216" t="s">
        <v>321</v>
      </c>
      <c r="AV32" s="219" t="s">
        <v>248</v>
      </c>
    </row>
    <row r="33" spans="1:48" ht="101.1" customHeight="1" x14ac:dyDescent="0.25">
      <c r="A33" s="150"/>
      <c r="B33" s="150"/>
      <c r="C33" s="150">
        <v>8</v>
      </c>
      <c r="D33" s="141" t="s">
        <v>322</v>
      </c>
      <c r="E33" s="139" t="s">
        <v>323</v>
      </c>
      <c r="F33" s="139" t="s">
        <v>324</v>
      </c>
      <c r="G33" s="138" t="s">
        <v>262</v>
      </c>
      <c r="H33" s="142" t="s">
        <v>284</v>
      </c>
      <c r="I33" s="150" t="s">
        <v>244</v>
      </c>
      <c r="J33" s="139" t="s">
        <v>325</v>
      </c>
      <c r="K33" s="139" t="s">
        <v>245</v>
      </c>
      <c r="L33" s="178"/>
      <c r="M33" s="178"/>
      <c r="N33" s="178"/>
      <c r="O33" s="178"/>
      <c r="P33" s="140" t="s">
        <v>246</v>
      </c>
      <c r="Q33" s="178" t="s">
        <v>254</v>
      </c>
      <c r="R33" s="170"/>
      <c r="S33" s="170"/>
      <c r="T33" s="170"/>
      <c r="U33" s="170"/>
      <c r="V33" s="170"/>
      <c r="W33" s="170"/>
      <c r="X33" s="170"/>
      <c r="Y33" s="170"/>
      <c r="Z33" s="170"/>
      <c r="AA33" s="170"/>
      <c r="AB33" s="170"/>
      <c r="AC33" s="170"/>
      <c r="AD33" s="170"/>
      <c r="AE33" s="170"/>
      <c r="AF33" s="170"/>
      <c r="AG33" s="170"/>
      <c r="AH33" s="170"/>
      <c r="AI33" s="170"/>
      <c r="AJ33" s="170">
        <v>1028</v>
      </c>
      <c r="AK33" s="170">
        <v>914</v>
      </c>
      <c r="AL33" s="170">
        <v>1036</v>
      </c>
      <c r="AM33" s="170">
        <v>969</v>
      </c>
      <c r="AN33" s="170">
        <v>917</v>
      </c>
      <c r="AO33" s="170">
        <v>936</v>
      </c>
      <c r="AP33" s="141">
        <f t="shared" si="0"/>
        <v>5800</v>
      </c>
      <c r="AQ33" s="172"/>
      <c r="AR33" s="210" t="s">
        <v>658</v>
      </c>
      <c r="AS33" s="325" t="s">
        <v>753</v>
      </c>
      <c r="AT33" s="209" t="s">
        <v>743</v>
      </c>
      <c r="AU33" s="216" t="s">
        <v>187</v>
      </c>
      <c r="AV33" s="219" t="s">
        <v>248</v>
      </c>
    </row>
    <row r="34" spans="1:48" ht="90" x14ac:dyDescent="0.25">
      <c r="A34" s="150"/>
      <c r="B34" s="150"/>
      <c r="C34" s="150">
        <v>8</v>
      </c>
      <c r="D34" s="141" t="s">
        <v>322</v>
      </c>
      <c r="E34" s="139" t="s">
        <v>326</v>
      </c>
      <c r="F34" s="139" t="s">
        <v>327</v>
      </c>
      <c r="G34" s="138" t="s">
        <v>262</v>
      </c>
      <c r="H34" s="142" t="s">
        <v>284</v>
      </c>
      <c r="I34" s="150" t="s">
        <v>244</v>
      </c>
      <c r="J34" s="139" t="s">
        <v>328</v>
      </c>
      <c r="K34" s="139" t="s">
        <v>245</v>
      </c>
      <c r="L34" s="170"/>
      <c r="M34" s="170"/>
      <c r="N34" s="170"/>
      <c r="O34" s="170"/>
      <c r="P34" s="140" t="s">
        <v>246</v>
      </c>
      <c r="Q34" s="150" t="s">
        <v>254</v>
      </c>
      <c r="R34" s="170"/>
      <c r="S34" s="170"/>
      <c r="T34" s="170"/>
      <c r="U34" s="170"/>
      <c r="V34" s="170"/>
      <c r="W34" s="170"/>
      <c r="X34" s="170"/>
      <c r="Y34" s="170"/>
      <c r="Z34" s="170"/>
      <c r="AA34" s="170"/>
      <c r="AB34" s="170"/>
      <c r="AC34" s="170"/>
      <c r="AD34" s="170"/>
      <c r="AE34" s="170"/>
      <c r="AF34" s="170"/>
      <c r="AG34" s="170"/>
      <c r="AH34" s="170"/>
      <c r="AI34" s="170"/>
      <c r="AJ34" s="170">
        <v>822</v>
      </c>
      <c r="AK34" s="170">
        <v>727</v>
      </c>
      <c r="AL34" s="185">
        <v>748</v>
      </c>
      <c r="AM34" s="185">
        <v>695</v>
      </c>
      <c r="AN34" s="185">
        <v>765</v>
      </c>
      <c r="AO34" s="185">
        <v>799</v>
      </c>
      <c r="AP34" s="141">
        <f t="shared" ref="AP34:AP45" si="1">SUM(AJ34:AO34)</f>
        <v>4556</v>
      </c>
      <c r="AQ34" s="186"/>
      <c r="AR34" s="208" t="s">
        <v>659</v>
      </c>
      <c r="AS34" s="325" t="s">
        <v>753</v>
      </c>
      <c r="AT34" s="208" t="s">
        <v>660</v>
      </c>
      <c r="AU34" s="196" t="s">
        <v>187</v>
      </c>
      <c r="AV34" s="211" t="s">
        <v>248</v>
      </c>
    </row>
    <row r="35" spans="1:48" ht="105" x14ac:dyDescent="0.25">
      <c r="A35" s="150"/>
      <c r="B35" s="150"/>
      <c r="C35" s="150">
        <v>9</v>
      </c>
      <c r="D35" s="141" t="s">
        <v>329</v>
      </c>
      <c r="E35" s="139" t="s">
        <v>330</v>
      </c>
      <c r="F35" s="139" t="s">
        <v>331</v>
      </c>
      <c r="G35" s="138" t="s">
        <v>262</v>
      </c>
      <c r="H35" s="142" t="s">
        <v>284</v>
      </c>
      <c r="I35" s="150" t="s">
        <v>244</v>
      </c>
      <c r="J35" s="139" t="s">
        <v>332</v>
      </c>
      <c r="K35" s="139" t="s">
        <v>245</v>
      </c>
      <c r="L35" s="170"/>
      <c r="M35" s="170"/>
      <c r="N35" s="170"/>
      <c r="O35" s="170"/>
      <c r="P35" s="140" t="s">
        <v>246</v>
      </c>
      <c r="Q35" s="138" t="s">
        <v>333</v>
      </c>
      <c r="R35" s="170"/>
      <c r="S35" s="170"/>
      <c r="T35" s="170"/>
      <c r="U35" s="170"/>
      <c r="V35" s="170"/>
      <c r="W35" s="170"/>
      <c r="X35" s="170"/>
      <c r="Y35" s="170"/>
      <c r="Z35" s="170"/>
      <c r="AA35" s="170"/>
      <c r="AB35" s="170"/>
      <c r="AC35" s="170"/>
      <c r="AD35" s="170"/>
      <c r="AE35" s="170"/>
      <c r="AF35" s="170"/>
      <c r="AG35" s="170"/>
      <c r="AH35" s="170"/>
      <c r="AI35" s="170"/>
      <c r="AJ35" s="185">
        <v>895</v>
      </c>
      <c r="AK35" s="185">
        <v>863</v>
      </c>
      <c r="AL35" s="170">
        <v>966</v>
      </c>
      <c r="AM35" s="170">
        <v>864</v>
      </c>
      <c r="AN35" s="170">
        <v>768</v>
      </c>
      <c r="AO35" s="170">
        <v>873</v>
      </c>
      <c r="AP35" s="141">
        <f t="shared" si="1"/>
        <v>5229</v>
      </c>
      <c r="AQ35" s="186"/>
      <c r="AR35" s="217" t="s">
        <v>665</v>
      </c>
      <c r="AS35" s="331" t="s">
        <v>754</v>
      </c>
      <c r="AT35" s="217" t="s">
        <v>666</v>
      </c>
      <c r="AU35" s="196" t="s">
        <v>187</v>
      </c>
      <c r="AV35" s="211" t="s">
        <v>248</v>
      </c>
    </row>
    <row r="36" spans="1:48" ht="105" x14ac:dyDescent="0.25">
      <c r="A36" s="150"/>
      <c r="B36" s="150"/>
      <c r="C36" s="150">
        <v>9</v>
      </c>
      <c r="D36" s="141" t="s">
        <v>329</v>
      </c>
      <c r="E36" s="139" t="s">
        <v>334</v>
      </c>
      <c r="F36" s="139" t="s">
        <v>335</v>
      </c>
      <c r="G36" s="138" t="s">
        <v>262</v>
      </c>
      <c r="H36" s="142" t="s">
        <v>284</v>
      </c>
      <c r="I36" s="150" t="s">
        <v>244</v>
      </c>
      <c r="J36" s="139" t="s">
        <v>336</v>
      </c>
      <c r="K36" s="139" t="s">
        <v>245</v>
      </c>
      <c r="L36" s="170"/>
      <c r="M36" s="170"/>
      <c r="N36" s="170"/>
      <c r="O36" s="170"/>
      <c r="P36" s="140" t="s">
        <v>246</v>
      </c>
      <c r="Q36" s="138" t="s">
        <v>333</v>
      </c>
      <c r="R36" s="170"/>
      <c r="S36" s="170"/>
      <c r="T36" s="170"/>
      <c r="U36" s="170"/>
      <c r="V36" s="170"/>
      <c r="W36" s="170"/>
      <c r="X36" s="170"/>
      <c r="Y36" s="170"/>
      <c r="Z36" s="170"/>
      <c r="AA36" s="170"/>
      <c r="AB36" s="170"/>
      <c r="AC36" s="170"/>
      <c r="AD36" s="170"/>
      <c r="AE36" s="170"/>
      <c r="AF36" s="170"/>
      <c r="AG36" s="170"/>
      <c r="AH36" s="170"/>
      <c r="AI36" s="170"/>
      <c r="AJ36" s="185">
        <v>646</v>
      </c>
      <c r="AK36" s="185">
        <v>603</v>
      </c>
      <c r="AL36" s="170">
        <v>685</v>
      </c>
      <c r="AM36" s="170">
        <v>608</v>
      </c>
      <c r="AN36" s="170">
        <v>539</v>
      </c>
      <c r="AO36" s="170">
        <v>626</v>
      </c>
      <c r="AP36" s="141">
        <f t="shared" si="1"/>
        <v>3707</v>
      </c>
      <c r="AQ36" s="186"/>
      <c r="AR36" s="217" t="s">
        <v>667</v>
      </c>
      <c r="AS36" s="331" t="s">
        <v>754</v>
      </c>
      <c r="AT36" s="217" t="s">
        <v>668</v>
      </c>
      <c r="AU36" s="196" t="s">
        <v>187</v>
      </c>
      <c r="AV36" s="211" t="s">
        <v>248</v>
      </c>
    </row>
    <row r="37" spans="1:48" ht="90" x14ac:dyDescent="0.25">
      <c r="A37" s="150"/>
      <c r="B37" s="150"/>
      <c r="C37" s="150">
        <v>10</v>
      </c>
      <c r="D37" s="141" t="s">
        <v>337</v>
      </c>
      <c r="E37" s="139" t="s">
        <v>338</v>
      </c>
      <c r="F37" s="139" t="s">
        <v>339</v>
      </c>
      <c r="G37" s="138" t="s">
        <v>262</v>
      </c>
      <c r="H37" s="142" t="s">
        <v>284</v>
      </c>
      <c r="I37" s="150" t="s">
        <v>244</v>
      </c>
      <c r="J37" s="139" t="s">
        <v>340</v>
      </c>
      <c r="K37" s="139" t="s">
        <v>245</v>
      </c>
      <c r="L37" s="170"/>
      <c r="M37" s="170"/>
      <c r="N37" s="170"/>
      <c r="O37" s="170"/>
      <c r="P37" s="140" t="s">
        <v>246</v>
      </c>
      <c r="Q37" s="138" t="s">
        <v>333</v>
      </c>
      <c r="R37" s="170"/>
      <c r="S37" s="170"/>
      <c r="T37" s="170"/>
      <c r="U37" s="170"/>
      <c r="V37" s="170"/>
      <c r="W37" s="170"/>
      <c r="X37" s="170"/>
      <c r="Y37" s="170"/>
      <c r="Z37" s="170"/>
      <c r="AA37" s="170"/>
      <c r="AB37" s="170"/>
      <c r="AC37" s="170"/>
      <c r="AD37" s="170"/>
      <c r="AE37" s="170"/>
      <c r="AF37" s="170"/>
      <c r="AG37" s="170"/>
      <c r="AH37" s="170"/>
      <c r="AI37" s="170"/>
      <c r="AJ37" s="185">
        <v>148</v>
      </c>
      <c r="AK37" s="185">
        <v>180</v>
      </c>
      <c r="AL37" s="170">
        <v>158</v>
      </c>
      <c r="AM37" s="170">
        <v>164</v>
      </c>
      <c r="AN37" s="170">
        <v>110</v>
      </c>
      <c r="AO37" s="170">
        <v>112</v>
      </c>
      <c r="AP37" s="141">
        <f t="shared" si="1"/>
        <v>872</v>
      </c>
      <c r="AQ37" s="186"/>
      <c r="AR37" s="217" t="s">
        <v>669</v>
      </c>
      <c r="AS37" s="331" t="s">
        <v>670</v>
      </c>
      <c r="AT37" s="217" t="s">
        <v>671</v>
      </c>
      <c r="AU37" s="196" t="s">
        <v>187</v>
      </c>
      <c r="AV37" s="211" t="s">
        <v>248</v>
      </c>
    </row>
    <row r="38" spans="1:48" ht="90" x14ac:dyDescent="0.25">
      <c r="A38" s="150"/>
      <c r="B38" s="150"/>
      <c r="C38" s="150">
        <v>10</v>
      </c>
      <c r="D38" s="141" t="s">
        <v>337</v>
      </c>
      <c r="E38" s="139" t="s">
        <v>341</v>
      </c>
      <c r="F38" s="139" t="s">
        <v>342</v>
      </c>
      <c r="G38" s="138" t="s">
        <v>262</v>
      </c>
      <c r="H38" s="142" t="s">
        <v>284</v>
      </c>
      <c r="I38" s="150" t="s">
        <v>244</v>
      </c>
      <c r="J38" s="139" t="s">
        <v>342</v>
      </c>
      <c r="K38" s="139" t="s">
        <v>245</v>
      </c>
      <c r="L38" s="170"/>
      <c r="M38" s="170"/>
      <c r="N38" s="170"/>
      <c r="O38" s="170"/>
      <c r="P38" s="140" t="s">
        <v>246</v>
      </c>
      <c r="Q38" s="138" t="s">
        <v>333</v>
      </c>
      <c r="R38" s="170"/>
      <c r="S38" s="170"/>
      <c r="T38" s="170"/>
      <c r="U38" s="170"/>
      <c r="V38" s="170"/>
      <c r="W38" s="170"/>
      <c r="X38" s="170"/>
      <c r="Y38" s="170"/>
      <c r="Z38" s="170"/>
      <c r="AA38" s="170"/>
      <c r="AB38" s="170"/>
      <c r="AC38" s="170"/>
      <c r="AD38" s="170"/>
      <c r="AE38" s="170"/>
      <c r="AF38" s="170"/>
      <c r="AG38" s="170"/>
      <c r="AH38" s="170"/>
      <c r="AI38" s="170"/>
      <c r="AJ38" s="185">
        <v>71</v>
      </c>
      <c r="AK38" s="185">
        <v>110</v>
      </c>
      <c r="AL38" s="170">
        <v>78</v>
      </c>
      <c r="AM38" s="170">
        <v>73</v>
      </c>
      <c r="AN38" s="170">
        <v>61</v>
      </c>
      <c r="AO38" s="170">
        <v>70</v>
      </c>
      <c r="AP38" s="141">
        <f t="shared" si="1"/>
        <v>463</v>
      </c>
      <c r="AQ38" s="186"/>
      <c r="AR38" s="217" t="s">
        <v>672</v>
      </c>
      <c r="AS38" s="331" t="s">
        <v>670</v>
      </c>
      <c r="AT38" s="217" t="s">
        <v>673</v>
      </c>
      <c r="AU38" s="196" t="s">
        <v>187</v>
      </c>
      <c r="AV38" s="211" t="s">
        <v>248</v>
      </c>
    </row>
    <row r="39" spans="1:48" ht="90" x14ac:dyDescent="0.25">
      <c r="A39" s="150"/>
      <c r="B39" s="150"/>
      <c r="C39" s="150">
        <v>10</v>
      </c>
      <c r="D39" s="141" t="s">
        <v>337</v>
      </c>
      <c r="E39" s="139" t="s">
        <v>343</v>
      </c>
      <c r="F39" s="139" t="s">
        <v>344</v>
      </c>
      <c r="G39" s="138" t="s">
        <v>262</v>
      </c>
      <c r="H39" s="142" t="s">
        <v>284</v>
      </c>
      <c r="I39" s="150" t="s">
        <v>244</v>
      </c>
      <c r="J39" s="139" t="s">
        <v>345</v>
      </c>
      <c r="K39" s="139" t="s">
        <v>245</v>
      </c>
      <c r="L39" s="170"/>
      <c r="M39" s="170"/>
      <c r="N39" s="170"/>
      <c r="O39" s="170"/>
      <c r="P39" s="140" t="s">
        <v>246</v>
      </c>
      <c r="Q39" s="138" t="s">
        <v>333</v>
      </c>
      <c r="R39" s="170"/>
      <c r="S39" s="170"/>
      <c r="T39" s="170"/>
      <c r="U39" s="170"/>
      <c r="V39" s="170"/>
      <c r="W39" s="170"/>
      <c r="X39" s="170"/>
      <c r="Y39" s="170"/>
      <c r="Z39" s="170"/>
      <c r="AA39" s="170"/>
      <c r="AB39" s="170"/>
      <c r="AC39" s="170"/>
      <c r="AD39" s="170"/>
      <c r="AE39" s="170"/>
      <c r="AF39" s="170"/>
      <c r="AG39" s="170"/>
      <c r="AH39" s="170"/>
      <c r="AI39" s="170"/>
      <c r="AJ39" s="185">
        <v>70</v>
      </c>
      <c r="AK39" s="185">
        <v>77</v>
      </c>
      <c r="AL39" s="170">
        <v>80</v>
      </c>
      <c r="AM39" s="170">
        <v>91</v>
      </c>
      <c r="AN39" s="170">
        <v>49</v>
      </c>
      <c r="AO39" s="170">
        <v>42</v>
      </c>
      <c r="AP39" s="141">
        <f t="shared" si="1"/>
        <v>409</v>
      </c>
      <c r="AQ39" s="186"/>
      <c r="AR39" s="217" t="s">
        <v>674</v>
      </c>
      <c r="AS39" s="331" t="s">
        <v>670</v>
      </c>
      <c r="AT39" s="217" t="s">
        <v>675</v>
      </c>
      <c r="AU39" s="196" t="s">
        <v>187</v>
      </c>
      <c r="AV39" s="211" t="s">
        <v>248</v>
      </c>
    </row>
    <row r="40" spans="1:48" ht="180" x14ac:dyDescent="0.25">
      <c r="A40" s="150"/>
      <c r="B40" s="150"/>
      <c r="C40" s="150">
        <v>11</v>
      </c>
      <c r="D40" s="139" t="s">
        <v>346</v>
      </c>
      <c r="E40" s="139" t="s">
        <v>347</v>
      </c>
      <c r="F40" s="139" t="s">
        <v>348</v>
      </c>
      <c r="G40" s="138" t="s">
        <v>262</v>
      </c>
      <c r="H40" s="142" t="s">
        <v>284</v>
      </c>
      <c r="I40" s="150" t="s">
        <v>244</v>
      </c>
      <c r="J40" s="139" t="s">
        <v>349</v>
      </c>
      <c r="K40" s="139" t="s">
        <v>245</v>
      </c>
      <c r="L40" s="170"/>
      <c r="M40" s="170"/>
      <c r="N40" s="170"/>
      <c r="O40" s="170"/>
      <c r="P40" s="140" t="s">
        <v>246</v>
      </c>
      <c r="Q40" s="150" t="s">
        <v>350</v>
      </c>
      <c r="R40" s="170"/>
      <c r="S40" s="170"/>
      <c r="T40" s="170"/>
      <c r="U40" s="170"/>
      <c r="V40" s="170"/>
      <c r="W40" s="170"/>
      <c r="X40" s="170"/>
      <c r="Y40" s="170"/>
      <c r="Z40" s="170"/>
      <c r="AA40" s="170"/>
      <c r="AB40" s="170"/>
      <c r="AC40" s="170"/>
      <c r="AD40" s="170"/>
      <c r="AE40" s="170"/>
      <c r="AF40" s="170"/>
      <c r="AG40" s="170"/>
      <c r="AH40" s="170"/>
      <c r="AI40" s="170"/>
      <c r="AJ40" s="170">
        <v>64</v>
      </c>
      <c r="AK40" s="170">
        <v>0</v>
      </c>
      <c r="AL40" s="185">
        <v>431</v>
      </c>
      <c r="AM40" s="170">
        <v>502</v>
      </c>
      <c r="AN40" s="185">
        <v>130</v>
      </c>
      <c r="AO40" s="170">
        <v>45</v>
      </c>
      <c r="AP40" s="141">
        <f t="shared" si="1"/>
        <v>1172</v>
      </c>
      <c r="AQ40" s="172"/>
      <c r="AR40" s="212" t="s">
        <v>780</v>
      </c>
      <c r="AS40" s="329" t="s">
        <v>791</v>
      </c>
      <c r="AT40" s="212" t="s">
        <v>781</v>
      </c>
      <c r="AU40" s="212" t="s">
        <v>782</v>
      </c>
      <c r="AV40" s="218" t="s">
        <v>783</v>
      </c>
    </row>
    <row r="41" spans="1:48" ht="138.6" customHeight="1" x14ac:dyDescent="0.25">
      <c r="A41" s="150"/>
      <c r="B41" s="150"/>
      <c r="C41" s="150">
        <v>12</v>
      </c>
      <c r="D41" s="139" t="s">
        <v>351</v>
      </c>
      <c r="E41" s="139" t="s">
        <v>352</v>
      </c>
      <c r="F41" s="170" t="s">
        <v>353</v>
      </c>
      <c r="G41" s="138" t="s">
        <v>262</v>
      </c>
      <c r="H41" s="142" t="s">
        <v>284</v>
      </c>
      <c r="I41" s="150" t="s">
        <v>244</v>
      </c>
      <c r="J41" s="141" t="s">
        <v>354</v>
      </c>
      <c r="K41" s="139" t="s">
        <v>245</v>
      </c>
      <c r="L41" s="170"/>
      <c r="M41" s="170"/>
      <c r="N41" s="170"/>
      <c r="O41" s="170"/>
      <c r="P41" s="140" t="s">
        <v>246</v>
      </c>
      <c r="Q41" s="150" t="s">
        <v>350</v>
      </c>
      <c r="R41" s="170"/>
      <c r="S41" s="170"/>
      <c r="T41" s="170"/>
      <c r="U41" s="170"/>
      <c r="V41" s="170"/>
      <c r="W41" s="170"/>
      <c r="X41" s="170"/>
      <c r="Y41" s="170"/>
      <c r="Z41" s="170"/>
      <c r="AA41" s="170"/>
      <c r="AB41" s="170"/>
      <c r="AC41" s="170"/>
      <c r="AD41" s="170"/>
      <c r="AE41" s="170"/>
      <c r="AF41" s="170"/>
      <c r="AG41" s="170"/>
      <c r="AH41" s="170"/>
      <c r="AI41" s="170"/>
      <c r="AJ41" s="170">
        <v>24</v>
      </c>
      <c r="AK41" s="170">
        <v>0</v>
      </c>
      <c r="AL41" s="185">
        <v>4</v>
      </c>
      <c r="AM41" s="170">
        <v>5</v>
      </c>
      <c r="AN41" s="185">
        <v>4</v>
      </c>
      <c r="AO41" s="170">
        <v>7</v>
      </c>
      <c r="AP41" s="141">
        <f t="shared" si="1"/>
        <v>44</v>
      </c>
      <c r="AQ41" s="172"/>
      <c r="AR41" s="208" t="s">
        <v>785</v>
      </c>
      <c r="AS41" s="329" t="s">
        <v>792</v>
      </c>
      <c r="AT41" s="208" t="s">
        <v>789</v>
      </c>
      <c r="AU41" s="212" t="s">
        <v>611</v>
      </c>
      <c r="AV41" s="218" t="s">
        <v>612</v>
      </c>
    </row>
    <row r="42" spans="1:48" ht="118.5" customHeight="1" x14ac:dyDescent="0.25">
      <c r="A42" s="150"/>
      <c r="B42" s="150"/>
      <c r="C42" s="150">
        <v>13</v>
      </c>
      <c r="D42" s="139" t="s">
        <v>355</v>
      </c>
      <c r="E42" s="139" t="s">
        <v>356</v>
      </c>
      <c r="F42" s="139" t="s">
        <v>357</v>
      </c>
      <c r="G42" s="138" t="s">
        <v>262</v>
      </c>
      <c r="H42" s="142" t="s">
        <v>284</v>
      </c>
      <c r="I42" s="150" t="s">
        <v>244</v>
      </c>
      <c r="J42" s="139" t="s">
        <v>358</v>
      </c>
      <c r="K42" s="139" t="s">
        <v>245</v>
      </c>
      <c r="L42" s="170"/>
      <c r="M42" s="170"/>
      <c r="N42" s="170"/>
      <c r="O42" s="170"/>
      <c r="P42" s="140" t="s">
        <v>246</v>
      </c>
      <c r="Q42" s="150" t="s">
        <v>350</v>
      </c>
      <c r="R42" s="170"/>
      <c r="S42" s="170"/>
      <c r="T42" s="170"/>
      <c r="U42" s="170"/>
      <c r="V42" s="170"/>
      <c r="W42" s="170"/>
      <c r="X42" s="170"/>
      <c r="Y42" s="170"/>
      <c r="Z42" s="170"/>
      <c r="AA42" s="170"/>
      <c r="AB42" s="170"/>
      <c r="AC42" s="170"/>
      <c r="AD42" s="170"/>
      <c r="AE42" s="170"/>
      <c r="AF42" s="170"/>
      <c r="AG42" s="170"/>
      <c r="AH42" s="170"/>
      <c r="AI42" s="170"/>
      <c r="AJ42" s="170">
        <v>88</v>
      </c>
      <c r="AK42" s="170">
        <v>0</v>
      </c>
      <c r="AL42" s="185">
        <v>105</v>
      </c>
      <c r="AM42" s="170">
        <v>76</v>
      </c>
      <c r="AN42" s="185">
        <v>84</v>
      </c>
      <c r="AO42" s="170">
        <v>80</v>
      </c>
      <c r="AP42" s="141">
        <f t="shared" si="1"/>
        <v>433</v>
      </c>
      <c r="AQ42" s="172"/>
      <c r="AR42" s="208" t="s">
        <v>794</v>
      </c>
      <c r="AS42" s="329" t="s">
        <v>793</v>
      </c>
      <c r="AT42" s="208" t="s">
        <v>790</v>
      </c>
      <c r="AU42" s="212" t="s">
        <v>611</v>
      </c>
      <c r="AV42" s="218" t="s">
        <v>612</v>
      </c>
    </row>
    <row r="43" spans="1:48" ht="122.45" customHeight="1" x14ac:dyDescent="0.25">
      <c r="A43" s="187"/>
      <c r="B43" s="187"/>
      <c r="C43" s="187">
        <v>14</v>
      </c>
      <c r="D43" s="181" t="s">
        <v>359</v>
      </c>
      <c r="E43" s="181" t="s">
        <v>360</v>
      </c>
      <c r="F43" s="182" t="s">
        <v>361</v>
      </c>
      <c r="G43" s="183" t="s">
        <v>262</v>
      </c>
      <c r="H43" s="188" t="s">
        <v>284</v>
      </c>
      <c r="I43" s="187" t="s">
        <v>244</v>
      </c>
      <c r="J43" s="182" t="s">
        <v>362</v>
      </c>
      <c r="K43" s="181" t="s">
        <v>245</v>
      </c>
      <c r="L43" s="185"/>
      <c r="M43" s="185"/>
      <c r="N43" s="185"/>
      <c r="O43" s="185"/>
      <c r="P43" s="189" t="s">
        <v>246</v>
      </c>
      <c r="Q43" s="187" t="s">
        <v>254</v>
      </c>
      <c r="R43" s="185"/>
      <c r="S43" s="185"/>
      <c r="T43" s="185"/>
      <c r="U43" s="185"/>
      <c r="V43" s="185"/>
      <c r="W43" s="185"/>
      <c r="X43" s="185"/>
      <c r="Y43" s="185"/>
      <c r="Z43" s="185"/>
      <c r="AA43" s="185"/>
      <c r="AB43" s="185"/>
      <c r="AC43" s="185"/>
      <c r="AD43" s="185"/>
      <c r="AE43" s="185"/>
      <c r="AF43" s="185"/>
      <c r="AG43" s="185"/>
      <c r="AH43" s="185"/>
      <c r="AI43" s="185"/>
      <c r="AJ43" s="185">
        <v>370</v>
      </c>
      <c r="AK43" s="185">
        <v>0</v>
      </c>
      <c r="AL43" s="185">
        <v>89</v>
      </c>
      <c r="AM43" s="185">
        <v>216</v>
      </c>
      <c r="AN43" s="185">
        <v>242</v>
      </c>
      <c r="AO43" s="184">
        <v>251</v>
      </c>
      <c r="AP43" s="141">
        <f t="shared" si="1"/>
        <v>1168</v>
      </c>
      <c r="AQ43" s="196"/>
      <c r="AR43" s="208" t="s">
        <v>764</v>
      </c>
      <c r="AS43" s="329" t="s">
        <v>755</v>
      </c>
      <c r="AT43" s="208" t="s">
        <v>680</v>
      </c>
      <c r="AU43" s="196" t="s">
        <v>187</v>
      </c>
      <c r="AV43" s="211" t="s">
        <v>248</v>
      </c>
    </row>
    <row r="44" spans="1:48" ht="240" x14ac:dyDescent="0.25">
      <c r="A44" s="187"/>
      <c r="B44" s="187"/>
      <c r="C44" s="187">
        <v>15</v>
      </c>
      <c r="D44" s="181" t="s">
        <v>363</v>
      </c>
      <c r="E44" s="181" t="s">
        <v>364</v>
      </c>
      <c r="F44" s="182" t="s">
        <v>365</v>
      </c>
      <c r="G44" s="183" t="s">
        <v>262</v>
      </c>
      <c r="H44" s="188" t="s">
        <v>284</v>
      </c>
      <c r="I44" s="187" t="s">
        <v>244</v>
      </c>
      <c r="J44" s="182" t="s">
        <v>366</v>
      </c>
      <c r="K44" s="181" t="s">
        <v>245</v>
      </c>
      <c r="L44" s="185"/>
      <c r="M44" s="185"/>
      <c r="N44" s="185"/>
      <c r="O44" s="185"/>
      <c r="P44" s="189" t="s">
        <v>246</v>
      </c>
      <c r="Q44" s="187" t="s">
        <v>254</v>
      </c>
      <c r="R44" s="185"/>
      <c r="S44" s="185"/>
      <c r="T44" s="185"/>
      <c r="U44" s="185"/>
      <c r="V44" s="185"/>
      <c r="W44" s="185"/>
      <c r="X44" s="185"/>
      <c r="Y44" s="185"/>
      <c r="Z44" s="185"/>
      <c r="AA44" s="185"/>
      <c r="AB44" s="185"/>
      <c r="AC44" s="185"/>
      <c r="AD44" s="185"/>
      <c r="AE44" s="185"/>
      <c r="AF44" s="185"/>
      <c r="AG44" s="185"/>
      <c r="AH44" s="185"/>
      <c r="AI44" s="185"/>
      <c r="AJ44" s="185">
        <v>116</v>
      </c>
      <c r="AK44" s="185">
        <v>0</v>
      </c>
      <c r="AL44" s="185">
        <v>34</v>
      </c>
      <c r="AM44" s="185">
        <v>145</v>
      </c>
      <c r="AN44" s="185">
        <v>164</v>
      </c>
      <c r="AO44" s="184">
        <v>180</v>
      </c>
      <c r="AP44" s="141">
        <f t="shared" si="1"/>
        <v>639</v>
      </c>
      <c r="AQ44" s="196"/>
      <c r="AR44" s="208" t="s">
        <v>797</v>
      </c>
      <c r="AS44" s="329" t="s">
        <v>756</v>
      </c>
      <c r="AT44" s="208" t="s">
        <v>679</v>
      </c>
      <c r="AU44" s="196" t="s">
        <v>187</v>
      </c>
      <c r="AV44" s="211" t="s">
        <v>248</v>
      </c>
    </row>
    <row r="45" spans="1:48" ht="114.6" customHeight="1" x14ac:dyDescent="0.25">
      <c r="A45" s="150"/>
      <c r="B45" s="150"/>
      <c r="C45" s="150">
        <v>16</v>
      </c>
      <c r="D45" s="139" t="s">
        <v>367</v>
      </c>
      <c r="E45" s="139" t="s">
        <v>368</v>
      </c>
      <c r="F45" s="139" t="s">
        <v>369</v>
      </c>
      <c r="G45" s="138" t="s">
        <v>262</v>
      </c>
      <c r="H45" s="142" t="s">
        <v>284</v>
      </c>
      <c r="I45" s="150" t="s">
        <v>244</v>
      </c>
      <c r="J45" s="139" t="s">
        <v>370</v>
      </c>
      <c r="K45" s="139" t="s">
        <v>245</v>
      </c>
      <c r="L45" s="170"/>
      <c r="M45" s="170"/>
      <c r="N45" s="170"/>
      <c r="O45" s="170"/>
      <c r="P45" s="140" t="s">
        <v>246</v>
      </c>
      <c r="Q45" s="150" t="s">
        <v>254</v>
      </c>
      <c r="R45" s="170"/>
      <c r="S45" s="170"/>
      <c r="T45" s="170"/>
      <c r="U45" s="170"/>
      <c r="V45" s="170"/>
      <c r="W45" s="170"/>
      <c r="X45" s="170"/>
      <c r="Y45" s="170"/>
      <c r="Z45" s="170"/>
      <c r="AA45" s="170"/>
      <c r="AB45" s="170"/>
      <c r="AC45" s="170"/>
      <c r="AD45" s="170"/>
      <c r="AE45" s="170"/>
      <c r="AF45" s="170"/>
      <c r="AG45" s="170"/>
      <c r="AH45" s="170"/>
      <c r="AI45" s="170"/>
      <c r="AJ45" s="141">
        <v>262</v>
      </c>
      <c r="AK45" s="141">
        <v>0</v>
      </c>
      <c r="AL45" s="141">
        <v>60</v>
      </c>
      <c r="AM45" s="141">
        <v>122</v>
      </c>
      <c r="AN45" s="141">
        <v>136</v>
      </c>
      <c r="AO45" s="141">
        <v>169</v>
      </c>
      <c r="AP45" s="141">
        <f t="shared" si="1"/>
        <v>749</v>
      </c>
      <c r="AQ45" s="198"/>
      <c r="AR45" s="212" t="s">
        <v>697</v>
      </c>
      <c r="AS45" s="329" t="s">
        <v>682</v>
      </c>
      <c r="AT45" s="212" t="s">
        <v>698</v>
      </c>
      <c r="AU45" s="216" t="s">
        <v>187</v>
      </c>
      <c r="AV45" s="219" t="s">
        <v>248</v>
      </c>
    </row>
    <row r="46" spans="1:48" ht="314.45" customHeight="1" x14ac:dyDescent="0.25">
      <c r="A46" s="150"/>
      <c r="B46" s="150"/>
      <c r="C46" s="150">
        <v>17</v>
      </c>
      <c r="D46" s="139" t="s">
        <v>371</v>
      </c>
      <c r="E46" s="139" t="s">
        <v>372</v>
      </c>
      <c r="F46" s="141" t="s">
        <v>373</v>
      </c>
      <c r="G46" s="138" t="s">
        <v>262</v>
      </c>
      <c r="H46" s="142" t="s">
        <v>284</v>
      </c>
      <c r="I46" s="150" t="s">
        <v>244</v>
      </c>
      <c r="J46" s="141" t="s">
        <v>374</v>
      </c>
      <c r="K46" s="139" t="s">
        <v>245</v>
      </c>
      <c r="L46" s="170"/>
      <c r="M46" s="170"/>
      <c r="N46" s="170"/>
      <c r="O46" s="170"/>
      <c r="P46" s="140" t="s">
        <v>246</v>
      </c>
      <c r="Q46" s="138" t="s">
        <v>606</v>
      </c>
      <c r="R46" s="170"/>
      <c r="S46" s="170"/>
      <c r="T46" s="170"/>
      <c r="U46" s="170"/>
      <c r="V46" s="170"/>
      <c r="W46" s="170"/>
      <c r="X46" s="170"/>
      <c r="Y46" s="170"/>
      <c r="Z46" s="170"/>
      <c r="AA46" s="170"/>
      <c r="AB46" s="170"/>
      <c r="AC46" s="170"/>
      <c r="AD46" s="170"/>
      <c r="AE46" s="170"/>
      <c r="AF46" s="170"/>
      <c r="AG46" s="170"/>
      <c r="AH46" s="170"/>
      <c r="AI46" s="170"/>
      <c r="AJ46" s="170">
        <v>4</v>
      </c>
      <c r="AK46" s="197">
        <v>0</v>
      </c>
      <c r="AL46" s="197">
        <v>9</v>
      </c>
      <c r="AM46" s="197">
        <v>7</v>
      </c>
      <c r="AN46" s="197">
        <v>4</v>
      </c>
      <c r="AO46" s="197">
        <v>4</v>
      </c>
      <c r="AP46" s="141">
        <f t="shared" ref="AP46:AP56" si="2">SUM(AJ46:AO46)</f>
        <v>28</v>
      </c>
      <c r="AQ46" s="198"/>
      <c r="AR46" s="210" t="s">
        <v>695</v>
      </c>
      <c r="AS46" s="329" t="s">
        <v>684</v>
      </c>
      <c r="AT46" s="210" t="s">
        <v>696</v>
      </c>
      <c r="AU46" s="216" t="s">
        <v>187</v>
      </c>
      <c r="AV46" s="219" t="s">
        <v>248</v>
      </c>
    </row>
    <row r="47" spans="1:48" ht="144.94999999999999" customHeight="1" x14ac:dyDescent="0.25">
      <c r="A47" s="150"/>
      <c r="B47" s="150"/>
      <c r="C47" s="150">
        <v>18</v>
      </c>
      <c r="D47" s="139" t="s">
        <v>376</v>
      </c>
      <c r="E47" s="139" t="s">
        <v>377</v>
      </c>
      <c r="F47" s="141" t="s">
        <v>378</v>
      </c>
      <c r="G47" s="138" t="s">
        <v>262</v>
      </c>
      <c r="H47" s="142" t="s">
        <v>284</v>
      </c>
      <c r="I47" s="150" t="s">
        <v>244</v>
      </c>
      <c r="J47" s="141" t="s">
        <v>379</v>
      </c>
      <c r="K47" s="139" t="s">
        <v>245</v>
      </c>
      <c r="L47" s="170"/>
      <c r="M47" s="170"/>
      <c r="N47" s="170"/>
      <c r="O47" s="170"/>
      <c r="P47" s="140" t="s">
        <v>246</v>
      </c>
      <c r="Q47" s="138" t="s">
        <v>375</v>
      </c>
      <c r="R47" s="170"/>
      <c r="S47" s="170"/>
      <c r="T47" s="170"/>
      <c r="U47" s="170"/>
      <c r="V47" s="170"/>
      <c r="W47" s="170"/>
      <c r="X47" s="170"/>
      <c r="Y47" s="170"/>
      <c r="Z47" s="170"/>
      <c r="AA47" s="170"/>
      <c r="AB47" s="170"/>
      <c r="AC47" s="170"/>
      <c r="AD47" s="170"/>
      <c r="AE47" s="170"/>
      <c r="AF47" s="170"/>
      <c r="AG47" s="170"/>
      <c r="AH47" s="170"/>
      <c r="AI47" s="170"/>
      <c r="AJ47" s="170">
        <v>1929</v>
      </c>
      <c r="AK47" s="170">
        <v>586</v>
      </c>
      <c r="AL47" s="170">
        <v>1674</v>
      </c>
      <c r="AM47" s="170">
        <v>1825</v>
      </c>
      <c r="AN47" s="170">
        <v>2025</v>
      </c>
      <c r="AO47" s="170">
        <v>2288</v>
      </c>
      <c r="AP47" s="141">
        <f t="shared" si="2"/>
        <v>10327</v>
      </c>
      <c r="AQ47" s="198"/>
      <c r="AR47" s="208" t="s">
        <v>734</v>
      </c>
      <c r="AS47" s="329" t="s">
        <v>757</v>
      </c>
      <c r="AT47" s="208" t="s">
        <v>740</v>
      </c>
      <c r="AU47" s="216" t="s">
        <v>187</v>
      </c>
      <c r="AV47" s="219" t="s">
        <v>248</v>
      </c>
    </row>
    <row r="48" spans="1:48" ht="135" customHeight="1" x14ac:dyDescent="0.25">
      <c r="A48" s="150"/>
      <c r="B48" s="150"/>
      <c r="C48" s="150">
        <v>19</v>
      </c>
      <c r="D48" s="139" t="s">
        <v>380</v>
      </c>
      <c r="E48" s="139" t="s">
        <v>381</v>
      </c>
      <c r="F48" s="141" t="s">
        <v>382</v>
      </c>
      <c r="G48" s="138" t="s">
        <v>262</v>
      </c>
      <c r="H48" s="142" t="s">
        <v>284</v>
      </c>
      <c r="I48" s="150" t="s">
        <v>244</v>
      </c>
      <c r="J48" s="141" t="s">
        <v>383</v>
      </c>
      <c r="K48" s="139" t="s">
        <v>245</v>
      </c>
      <c r="L48" s="170"/>
      <c r="M48" s="170"/>
      <c r="N48" s="170"/>
      <c r="O48" s="170"/>
      <c r="P48" s="140" t="s">
        <v>246</v>
      </c>
      <c r="Q48" s="138" t="s">
        <v>375</v>
      </c>
      <c r="R48" s="170"/>
      <c r="S48" s="170"/>
      <c r="T48" s="170"/>
      <c r="U48" s="170"/>
      <c r="V48" s="170"/>
      <c r="W48" s="170"/>
      <c r="X48" s="170"/>
      <c r="Y48" s="170"/>
      <c r="Z48" s="170"/>
      <c r="AA48" s="170"/>
      <c r="AB48" s="170"/>
      <c r="AC48" s="170"/>
      <c r="AD48" s="170"/>
      <c r="AE48" s="170"/>
      <c r="AF48" s="170"/>
      <c r="AG48" s="170"/>
      <c r="AH48" s="170"/>
      <c r="AI48" s="170"/>
      <c r="AJ48" s="170">
        <v>27</v>
      </c>
      <c r="AK48" s="170">
        <v>13</v>
      </c>
      <c r="AL48" s="170">
        <v>17</v>
      </c>
      <c r="AM48" s="170">
        <v>28</v>
      </c>
      <c r="AN48" s="170">
        <v>41</v>
      </c>
      <c r="AO48" s="170">
        <v>27</v>
      </c>
      <c r="AP48" s="141">
        <f t="shared" si="2"/>
        <v>153</v>
      </c>
      <c r="AQ48" s="172"/>
      <c r="AR48" s="208" t="s">
        <v>735</v>
      </c>
      <c r="AS48" s="329" t="s">
        <v>758</v>
      </c>
      <c r="AT48" s="208" t="s">
        <v>736</v>
      </c>
      <c r="AU48" s="216" t="s">
        <v>187</v>
      </c>
      <c r="AV48" s="219" t="s">
        <v>248</v>
      </c>
    </row>
    <row r="49" spans="1:48" ht="170.45" customHeight="1" x14ac:dyDescent="0.25">
      <c r="A49" s="150"/>
      <c r="B49" s="150"/>
      <c r="C49" s="150">
        <v>20</v>
      </c>
      <c r="D49" s="139" t="s">
        <v>384</v>
      </c>
      <c r="E49" s="139" t="s">
        <v>385</v>
      </c>
      <c r="F49" s="139" t="s">
        <v>386</v>
      </c>
      <c r="G49" s="138" t="s">
        <v>262</v>
      </c>
      <c r="H49" s="138" t="s">
        <v>387</v>
      </c>
      <c r="I49" s="138" t="s">
        <v>244</v>
      </c>
      <c r="J49" s="139" t="s">
        <v>388</v>
      </c>
      <c r="K49" s="139" t="s">
        <v>245</v>
      </c>
      <c r="L49" s="170"/>
      <c r="M49" s="170"/>
      <c r="N49" s="170"/>
      <c r="O49" s="170"/>
      <c r="P49" s="140" t="s">
        <v>246</v>
      </c>
      <c r="Q49" s="140" t="s">
        <v>389</v>
      </c>
      <c r="R49" s="170"/>
      <c r="S49" s="170"/>
      <c r="T49" s="170"/>
      <c r="U49" s="170"/>
      <c r="V49" s="170"/>
      <c r="W49" s="170"/>
      <c r="X49" s="170"/>
      <c r="Y49" s="170"/>
      <c r="Z49" s="170"/>
      <c r="AA49" s="170"/>
      <c r="AB49" s="170"/>
      <c r="AC49" s="170"/>
      <c r="AD49" s="170"/>
      <c r="AE49" s="170"/>
      <c r="AF49" s="170"/>
      <c r="AG49" s="170"/>
      <c r="AH49" s="170"/>
      <c r="AI49" s="170"/>
      <c r="AJ49" s="170">
        <v>1132</v>
      </c>
      <c r="AK49" s="170">
        <v>369</v>
      </c>
      <c r="AL49" s="170">
        <v>478</v>
      </c>
      <c r="AM49" s="170">
        <v>1269</v>
      </c>
      <c r="AN49" s="170">
        <v>1397</v>
      </c>
      <c r="AO49" s="170">
        <v>646</v>
      </c>
      <c r="AP49" s="141">
        <f t="shared" si="2"/>
        <v>5291</v>
      </c>
      <c r="AQ49" s="198"/>
      <c r="AR49" s="213" t="s">
        <v>699</v>
      </c>
      <c r="AS49" s="329" t="s">
        <v>688</v>
      </c>
      <c r="AT49" s="344" t="s">
        <v>737</v>
      </c>
      <c r="AU49" s="216" t="s">
        <v>187</v>
      </c>
      <c r="AV49" s="219" t="s">
        <v>248</v>
      </c>
    </row>
    <row r="50" spans="1:48" ht="315.60000000000002" customHeight="1" x14ac:dyDescent="0.25">
      <c r="A50" s="150"/>
      <c r="B50" s="150"/>
      <c r="C50" s="150">
        <v>21</v>
      </c>
      <c r="D50" s="139" t="s">
        <v>390</v>
      </c>
      <c r="E50" s="139" t="s">
        <v>391</v>
      </c>
      <c r="F50" s="139" t="s">
        <v>392</v>
      </c>
      <c r="G50" s="138" t="s">
        <v>262</v>
      </c>
      <c r="H50" s="138" t="s">
        <v>387</v>
      </c>
      <c r="I50" s="138" t="s">
        <v>244</v>
      </c>
      <c r="J50" s="139" t="s">
        <v>393</v>
      </c>
      <c r="K50" s="139" t="s">
        <v>245</v>
      </c>
      <c r="L50" s="170"/>
      <c r="M50" s="170"/>
      <c r="N50" s="170"/>
      <c r="O50" s="170"/>
      <c r="P50" s="140" t="s">
        <v>246</v>
      </c>
      <c r="Q50" s="140" t="s">
        <v>389</v>
      </c>
      <c r="R50" s="170"/>
      <c r="S50" s="170"/>
      <c r="T50" s="170"/>
      <c r="U50" s="170"/>
      <c r="V50" s="170"/>
      <c r="W50" s="170"/>
      <c r="X50" s="170"/>
      <c r="Y50" s="170"/>
      <c r="Z50" s="170"/>
      <c r="AA50" s="170"/>
      <c r="AB50" s="170"/>
      <c r="AC50" s="170"/>
      <c r="AD50" s="170"/>
      <c r="AE50" s="170"/>
      <c r="AF50" s="170"/>
      <c r="AG50" s="170"/>
      <c r="AH50" s="170"/>
      <c r="AI50" s="170"/>
      <c r="AJ50" s="170">
        <v>6</v>
      </c>
      <c r="AK50" s="170">
        <v>0</v>
      </c>
      <c r="AL50" s="170">
        <v>7</v>
      </c>
      <c r="AM50" s="170">
        <v>19</v>
      </c>
      <c r="AN50" s="170">
        <v>11</v>
      </c>
      <c r="AO50" s="170">
        <v>6</v>
      </c>
      <c r="AP50" s="141">
        <f t="shared" si="2"/>
        <v>49</v>
      </c>
      <c r="AQ50" s="172"/>
      <c r="AR50" s="208" t="s">
        <v>700</v>
      </c>
      <c r="AS50" s="332" t="s">
        <v>690</v>
      </c>
      <c r="AT50" s="344" t="s">
        <v>741</v>
      </c>
      <c r="AU50" s="216" t="s">
        <v>187</v>
      </c>
      <c r="AV50" s="219" t="s">
        <v>248</v>
      </c>
    </row>
    <row r="51" spans="1:48" ht="214.5" customHeight="1" x14ac:dyDescent="0.25">
      <c r="A51" s="150"/>
      <c r="B51" s="150"/>
      <c r="C51" s="150">
        <v>22</v>
      </c>
      <c r="D51" s="139" t="s">
        <v>394</v>
      </c>
      <c r="E51" s="139" t="s">
        <v>395</v>
      </c>
      <c r="F51" s="139" t="s">
        <v>396</v>
      </c>
      <c r="G51" s="138" t="s">
        <v>262</v>
      </c>
      <c r="H51" s="138" t="s">
        <v>387</v>
      </c>
      <c r="I51" s="138" t="s">
        <v>244</v>
      </c>
      <c r="J51" s="139" t="s">
        <v>397</v>
      </c>
      <c r="K51" s="139" t="s">
        <v>245</v>
      </c>
      <c r="L51" s="170"/>
      <c r="M51" s="170"/>
      <c r="N51" s="170"/>
      <c r="O51" s="170"/>
      <c r="P51" s="140" t="s">
        <v>246</v>
      </c>
      <c r="Q51" s="140" t="s">
        <v>389</v>
      </c>
      <c r="R51" s="170"/>
      <c r="S51" s="170"/>
      <c r="T51" s="170"/>
      <c r="U51" s="170"/>
      <c r="V51" s="170"/>
      <c r="W51" s="170"/>
      <c r="X51" s="170"/>
      <c r="Y51" s="170"/>
      <c r="Z51" s="170"/>
      <c r="AA51" s="170"/>
      <c r="AB51" s="170"/>
      <c r="AC51" s="170"/>
      <c r="AD51" s="170"/>
      <c r="AE51" s="170"/>
      <c r="AF51" s="170"/>
      <c r="AG51" s="170"/>
      <c r="AH51" s="170"/>
      <c r="AI51" s="170"/>
      <c r="AJ51" s="170">
        <v>6</v>
      </c>
      <c r="AK51" s="170">
        <v>0</v>
      </c>
      <c r="AL51" s="170">
        <v>12</v>
      </c>
      <c r="AM51" s="170">
        <v>10</v>
      </c>
      <c r="AN51" s="170">
        <v>9</v>
      </c>
      <c r="AO51" s="170">
        <v>5</v>
      </c>
      <c r="AP51" s="141">
        <f t="shared" si="2"/>
        <v>42</v>
      </c>
      <c r="AQ51" s="172"/>
      <c r="AR51" s="208" t="s">
        <v>701</v>
      </c>
      <c r="AS51" s="332" t="s">
        <v>692</v>
      </c>
      <c r="AT51" s="344" t="s">
        <v>742</v>
      </c>
      <c r="AU51" s="216" t="s">
        <v>187</v>
      </c>
      <c r="AV51" s="219" t="s">
        <v>248</v>
      </c>
    </row>
    <row r="52" spans="1:48" ht="116.45" customHeight="1" x14ac:dyDescent="0.25">
      <c r="A52" s="150"/>
      <c r="B52" s="150"/>
      <c r="C52" s="150">
        <v>23</v>
      </c>
      <c r="D52" s="181" t="s">
        <v>398</v>
      </c>
      <c r="E52" s="181" t="s">
        <v>399</v>
      </c>
      <c r="F52" s="182" t="s">
        <v>400</v>
      </c>
      <c r="G52" s="183"/>
      <c r="H52" s="184" t="s">
        <v>284</v>
      </c>
      <c r="I52" s="183" t="s">
        <v>244</v>
      </c>
      <c r="J52" s="182" t="s">
        <v>401</v>
      </c>
      <c r="K52" s="139" t="s">
        <v>245</v>
      </c>
      <c r="L52" s="170"/>
      <c r="M52" s="170"/>
      <c r="N52" s="170"/>
      <c r="O52" s="170"/>
      <c r="P52" s="140" t="s">
        <v>246</v>
      </c>
      <c r="Q52" s="140" t="s">
        <v>389</v>
      </c>
      <c r="R52" s="170"/>
      <c r="S52" s="170"/>
      <c r="T52" s="170"/>
      <c r="U52" s="170"/>
      <c r="V52" s="170"/>
      <c r="W52" s="170"/>
      <c r="X52" s="170"/>
      <c r="Y52" s="170"/>
      <c r="Z52" s="170"/>
      <c r="AA52" s="170"/>
      <c r="AB52" s="170"/>
      <c r="AC52" s="170"/>
      <c r="AD52" s="170"/>
      <c r="AE52" s="170"/>
      <c r="AF52" s="170"/>
      <c r="AG52" s="170"/>
      <c r="AH52" s="170"/>
      <c r="AI52" s="170"/>
      <c r="AJ52" s="170">
        <v>6</v>
      </c>
      <c r="AK52" s="170">
        <v>0</v>
      </c>
      <c r="AL52" s="185">
        <v>15</v>
      </c>
      <c r="AM52" s="170">
        <v>20</v>
      </c>
      <c r="AN52" s="170">
        <v>27</v>
      </c>
      <c r="AO52" s="170">
        <v>12</v>
      </c>
      <c r="AP52" s="141">
        <f>SUM(AL52:AO52)</f>
        <v>74</v>
      </c>
      <c r="AQ52" s="172"/>
      <c r="AR52" s="215" t="s">
        <v>702</v>
      </c>
      <c r="AS52" s="329" t="s">
        <v>694</v>
      </c>
      <c r="AT52" s="345" t="s">
        <v>738</v>
      </c>
      <c r="AU52" s="216" t="s">
        <v>187</v>
      </c>
      <c r="AV52" s="219" t="s">
        <v>248</v>
      </c>
    </row>
    <row r="53" spans="1:48" ht="123.6" customHeight="1" x14ac:dyDescent="0.25">
      <c r="A53" s="150"/>
      <c r="B53" s="150"/>
      <c r="C53" s="150">
        <v>24</v>
      </c>
      <c r="D53" s="139" t="s">
        <v>402</v>
      </c>
      <c r="E53" s="139" t="s">
        <v>403</v>
      </c>
      <c r="F53" s="141" t="s">
        <v>404</v>
      </c>
      <c r="G53" s="138" t="s">
        <v>262</v>
      </c>
      <c r="H53" s="142" t="s">
        <v>284</v>
      </c>
      <c r="I53" s="150" t="s">
        <v>244</v>
      </c>
      <c r="J53" s="141" t="s">
        <v>405</v>
      </c>
      <c r="K53" s="139" t="s">
        <v>245</v>
      </c>
      <c r="L53" s="170"/>
      <c r="M53" s="170"/>
      <c r="N53" s="170"/>
      <c r="O53" s="170"/>
      <c r="P53" s="140" t="s">
        <v>246</v>
      </c>
      <c r="Q53" s="138" t="s">
        <v>406</v>
      </c>
      <c r="R53" s="170"/>
      <c r="S53" s="170"/>
      <c r="T53" s="170"/>
      <c r="U53" s="170"/>
      <c r="V53" s="170"/>
      <c r="W53" s="170"/>
      <c r="X53" s="170"/>
      <c r="Y53" s="170"/>
      <c r="Z53" s="170"/>
      <c r="AA53" s="170"/>
      <c r="AB53" s="170"/>
      <c r="AC53" s="170"/>
      <c r="AD53" s="170"/>
      <c r="AE53" s="170"/>
      <c r="AF53" s="170"/>
      <c r="AG53" s="170"/>
      <c r="AH53" s="170"/>
      <c r="AI53" s="170"/>
      <c r="AJ53" s="170">
        <v>6</v>
      </c>
      <c r="AK53" s="170">
        <v>0</v>
      </c>
      <c r="AL53" s="170">
        <v>8</v>
      </c>
      <c r="AM53" s="170">
        <v>13</v>
      </c>
      <c r="AN53" s="170">
        <v>9</v>
      </c>
      <c r="AO53" s="170">
        <v>14</v>
      </c>
      <c r="AP53" s="141">
        <f>SUM(AJ53:AO53)</f>
        <v>50</v>
      </c>
      <c r="AQ53" s="172"/>
      <c r="AR53" s="208" t="s">
        <v>713</v>
      </c>
      <c r="AS53" s="331" t="s">
        <v>798</v>
      </c>
      <c r="AT53" s="208" t="s">
        <v>714</v>
      </c>
      <c r="AU53" s="208" t="s">
        <v>411</v>
      </c>
      <c r="AV53" s="333" t="s">
        <v>411</v>
      </c>
    </row>
    <row r="54" spans="1:48" ht="108.6" customHeight="1" x14ac:dyDescent="0.25">
      <c r="A54" s="150"/>
      <c r="B54" s="150"/>
      <c r="C54" s="150">
        <v>25</v>
      </c>
      <c r="D54" s="139" t="s">
        <v>407</v>
      </c>
      <c r="E54" s="139" t="s">
        <v>408</v>
      </c>
      <c r="F54" s="141" t="s">
        <v>409</v>
      </c>
      <c r="G54" s="138" t="s">
        <v>262</v>
      </c>
      <c r="H54" s="142" t="s">
        <v>284</v>
      </c>
      <c r="I54" s="150" t="s">
        <v>244</v>
      </c>
      <c r="J54" s="141" t="s">
        <v>410</v>
      </c>
      <c r="K54" s="139" t="s">
        <v>245</v>
      </c>
      <c r="L54" s="170"/>
      <c r="M54" s="170"/>
      <c r="N54" s="170"/>
      <c r="O54" s="170"/>
      <c r="P54" s="140" t="s">
        <v>246</v>
      </c>
      <c r="Q54" s="138" t="s">
        <v>406</v>
      </c>
      <c r="R54" s="170"/>
      <c r="S54" s="170"/>
      <c r="T54" s="170"/>
      <c r="U54" s="170"/>
      <c r="V54" s="170"/>
      <c r="W54" s="170"/>
      <c r="X54" s="170"/>
      <c r="Y54" s="170"/>
      <c r="Z54" s="170"/>
      <c r="AA54" s="170"/>
      <c r="AB54" s="170"/>
      <c r="AC54" s="170"/>
      <c r="AD54" s="170"/>
      <c r="AE54" s="170"/>
      <c r="AF54" s="170"/>
      <c r="AG54" s="170"/>
      <c r="AH54" s="170"/>
      <c r="AI54" s="170"/>
      <c r="AJ54" s="170">
        <v>5</v>
      </c>
      <c r="AK54" s="170">
        <v>4</v>
      </c>
      <c r="AL54" s="170">
        <v>14</v>
      </c>
      <c r="AM54" s="170">
        <v>18</v>
      </c>
      <c r="AN54" s="170">
        <v>17</v>
      </c>
      <c r="AO54" s="170">
        <v>15</v>
      </c>
      <c r="AP54" s="180">
        <f t="shared" si="2"/>
        <v>73</v>
      </c>
      <c r="AQ54" s="198"/>
      <c r="AR54" s="208" t="s">
        <v>779</v>
      </c>
      <c r="AS54" s="329" t="s">
        <v>759</v>
      </c>
      <c r="AT54" s="328" t="s">
        <v>715</v>
      </c>
      <c r="AU54" s="208" t="s">
        <v>411</v>
      </c>
      <c r="AV54" s="211" t="s">
        <v>248</v>
      </c>
    </row>
    <row r="55" spans="1:48" ht="84" customHeight="1" x14ac:dyDescent="0.25">
      <c r="A55" s="150"/>
      <c r="B55" s="150"/>
      <c r="C55" s="150">
        <v>26</v>
      </c>
      <c r="D55" s="139" t="s">
        <v>412</v>
      </c>
      <c r="E55" s="139" t="s">
        <v>413</v>
      </c>
      <c r="F55" s="141" t="s">
        <v>414</v>
      </c>
      <c r="G55" s="138" t="s">
        <v>262</v>
      </c>
      <c r="H55" s="142" t="s">
        <v>284</v>
      </c>
      <c r="I55" s="150" t="s">
        <v>244</v>
      </c>
      <c r="J55" s="141" t="s">
        <v>415</v>
      </c>
      <c r="K55" s="139" t="s">
        <v>245</v>
      </c>
      <c r="L55" s="170"/>
      <c r="M55" s="170"/>
      <c r="N55" s="170"/>
      <c r="O55" s="170"/>
      <c r="P55" s="140" t="s">
        <v>246</v>
      </c>
      <c r="Q55" s="138" t="s">
        <v>406</v>
      </c>
      <c r="R55" s="170"/>
      <c r="S55" s="170"/>
      <c r="T55" s="170"/>
      <c r="U55" s="170"/>
      <c r="V55" s="170"/>
      <c r="W55" s="170"/>
      <c r="X55" s="170"/>
      <c r="Y55" s="170"/>
      <c r="Z55" s="170"/>
      <c r="AA55" s="170"/>
      <c r="AB55" s="170"/>
      <c r="AC55" s="170"/>
      <c r="AD55" s="170"/>
      <c r="AE55" s="170"/>
      <c r="AF55" s="170"/>
      <c r="AG55" s="170"/>
      <c r="AH55" s="170"/>
      <c r="AI55" s="170"/>
      <c r="AJ55" s="170">
        <v>0</v>
      </c>
      <c r="AK55" s="170">
        <v>0</v>
      </c>
      <c r="AL55" s="170">
        <v>23</v>
      </c>
      <c r="AM55" s="170">
        <v>45</v>
      </c>
      <c r="AN55" s="170">
        <v>54</v>
      </c>
      <c r="AO55" s="170">
        <v>43</v>
      </c>
      <c r="AP55" s="180">
        <f t="shared" si="2"/>
        <v>165</v>
      </c>
      <c r="AQ55" s="198"/>
      <c r="AR55" s="208" t="s">
        <v>739</v>
      </c>
      <c r="AS55" s="329" t="s">
        <v>760</v>
      </c>
      <c r="AT55" s="212" t="s">
        <v>716</v>
      </c>
      <c r="AU55" s="208" t="s">
        <v>411</v>
      </c>
      <c r="AV55" s="211" t="s">
        <v>248</v>
      </c>
    </row>
    <row r="56" spans="1:48" ht="125.25" customHeight="1" x14ac:dyDescent="0.25">
      <c r="A56" s="150"/>
      <c r="B56" s="150"/>
      <c r="C56" s="150">
        <v>27</v>
      </c>
      <c r="D56" s="139" t="s">
        <v>416</v>
      </c>
      <c r="E56" s="139" t="s">
        <v>417</v>
      </c>
      <c r="F56" s="141" t="s">
        <v>418</v>
      </c>
      <c r="G56" s="138" t="s">
        <v>262</v>
      </c>
      <c r="H56" s="142" t="s">
        <v>284</v>
      </c>
      <c r="I56" s="150" t="s">
        <v>244</v>
      </c>
      <c r="J56" s="141" t="s">
        <v>419</v>
      </c>
      <c r="K56" s="139" t="s">
        <v>245</v>
      </c>
      <c r="L56" s="170"/>
      <c r="M56" s="170"/>
      <c r="N56" s="170"/>
      <c r="O56" s="170"/>
      <c r="P56" s="140" t="s">
        <v>246</v>
      </c>
      <c r="Q56" s="138" t="s">
        <v>406</v>
      </c>
      <c r="R56" s="170"/>
      <c r="S56" s="170"/>
      <c r="T56" s="170"/>
      <c r="U56" s="170"/>
      <c r="V56" s="170"/>
      <c r="W56" s="170"/>
      <c r="X56" s="170"/>
      <c r="Y56" s="170"/>
      <c r="Z56" s="170"/>
      <c r="AA56" s="170"/>
      <c r="AB56" s="170"/>
      <c r="AC56" s="170"/>
      <c r="AD56" s="170"/>
      <c r="AE56" s="170"/>
      <c r="AF56" s="170"/>
      <c r="AG56" s="170"/>
      <c r="AH56" s="170"/>
      <c r="AI56" s="170"/>
      <c r="AJ56" s="170">
        <v>23</v>
      </c>
      <c r="AK56" s="170">
        <v>10</v>
      </c>
      <c r="AL56" s="170">
        <v>10</v>
      </c>
      <c r="AM56" s="170">
        <v>14</v>
      </c>
      <c r="AN56" s="170">
        <v>15</v>
      </c>
      <c r="AO56" s="170">
        <v>16</v>
      </c>
      <c r="AP56" s="180">
        <f t="shared" si="2"/>
        <v>88</v>
      </c>
      <c r="AQ56" s="198"/>
      <c r="AR56" s="208" t="s">
        <v>717</v>
      </c>
      <c r="AS56" s="329" t="s">
        <v>761</v>
      </c>
      <c r="AT56" s="208" t="s">
        <v>718</v>
      </c>
      <c r="AU56" s="208" t="s">
        <v>411</v>
      </c>
      <c r="AV56" s="211" t="s">
        <v>248</v>
      </c>
    </row>
    <row r="57" spans="1:48" ht="71.099999999999994" customHeight="1" x14ac:dyDescent="0.25">
      <c r="A57" s="150"/>
      <c r="B57" s="150"/>
      <c r="C57" s="150">
        <v>28</v>
      </c>
      <c r="D57" s="139" t="s">
        <v>420</v>
      </c>
      <c r="E57" s="139" t="s">
        <v>421</v>
      </c>
      <c r="F57" s="141" t="s">
        <v>422</v>
      </c>
      <c r="G57" s="138" t="s">
        <v>262</v>
      </c>
      <c r="H57" s="142" t="s">
        <v>284</v>
      </c>
      <c r="I57" s="150" t="s">
        <v>244</v>
      </c>
      <c r="J57" s="141" t="s">
        <v>423</v>
      </c>
      <c r="K57" s="139" t="s">
        <v>245</v>
      </c>
      <c r="L57" s="170"/>
      <c r="M57" s="170"/>
      <c r="N57" s="170"/>
      <c r="O57" s="170"/>
      <c r="P57" s="140" t="s">
        <v>246</v>
      </c>
      <c r="Q57" s="138" t="s">
        <v>406</v>
      </c>
      <c r="R57" s="170"/>
      <c r="S57" s="170"/>
      <c r="T57" s="170"/>
      <c r="U57" s="170"/>
      <c r="V57" s="170"/>
      <c r="W57" s="170"/>
      <c r="X57" s="170"/>
      <c r="Y57" s="170"/>
      <c r="Z57" s="170"/>
      <c r="AA57" s="170"/>
      <c r="AB57" s="170"/>
      <c r="AC57" s="170"/>
      <c r="AD57" s="170"/>
      <c r="AE57" s="170"/>
      <c r="AF57" s="170"/>
      <c r="AG57" s="170"/>
      <c r="AH57" s="170"/>
      <c r="AI57" s="170"/>
      <c r="AJ57" s="170">
        <v>0</v>
      </c>
      <c r="AK57" s="170">
        <v>0</v>
      </c>
      <c r="AL57" s="170">
        <v>60</v>
      </c>
      <c r="AM57" s="170">
        <v>48</v>
      </c>
      <c r="AN57" s="170">
        <v>70</v>
      </c>
      <c r="AO57" s="170">
        <v>39</v>
      </c>
      <c r="AP57" s="180">
        <f>SUM(AJ57:AO57)</f>
        <v>217</v>
      </c>
      <c r="AQ57" s="198"/>
      <c r="AR57" s="208" t="s">
        <v>719</v>
      </c>
      <c r="AS57" s="329" t="s">
        <v>763</v>
      </c>
      <c r="AT57" s="212" t="s">
        <v>720</v>
      </c>
      <c r="AU57" s="208" t="s">
        <v>411</v>
      </c>
      <c r="AV57" s="211" t="s">
        <v>248</v>
      </c>
    </row>
    <row r="58" spans="1:48" x14ac:dyDescent="0.25">
      <c r="A58" s="740" t="s">
        <v>185</v>
      </c>
      <c r="B58" s="741"/>
      <c r="C58" s="741"/>
      <c r="D58" s="741"/>
      <c r="E58" s="741"/>
      <c r="F58" s="741"/>
      <c r="G58" s="741"/>
      <c r="H58" s="741"/>
      <c r="I58" s="741"/>
      <c r="J58" s="741"/>
      <c r="K58" s="741"/>
      <c r="L58" s="741"/>
      <c r="M58" s="741"/>
      <c r="N58" s="741"/>
      <c r="O58" s="741"/>
      <c r="P58" s="741"/>
      <c r="Q58" s="741"/>
      <c r="R58" s="741"/>
      <c r="S58" s="741"/>
      <c r="T58" s="741"/>
      <c r="U58" s="741"/>
      <c r="V58" s="741"/>
      <c r="W58" s="741"/>
      <c r="X58" s="741"/>
      <c r="Y58" s="741"/>
      <c r="Z58" s="741"/>
      <c r="AA58" s="741"/>
      <c r="AB58" s="741"/>
      <c r="AC58" s="741"/>
      <c r="AD58" s="741"/>
      <c r="AE58" s="741"/>
      <c r="AF58" s="741"/>
      <c r="AG58" s="741"/>
      <c r="AH58" s="741"/>
      <c r="AI58" s="741"/>
      <c r="AJ58" s="741"/>
      <c r="AK58" s="741"/>
      <c r="AL58" s="741"/>
      <c r="AM58" s="741"/>
      <c r="AN58" s="741"/>
      <c r="AO58" s="741"/>
      <c r="AP58" s="741"/>
      <c r="AQ58" s="741"/>
      <c r="AR58" s="741"/>
      <c r="AS58" s="741"/>
      <c r="AT58" s="741"/>
      <c r="AU58" s="741"/>
      <c r="AV58" s="742"/>
    </row>
    <row r="59" spans="1:48" ht="50.1" customHeight="1" x14ac:dyDescent="0.25">
      <c r="A59" s="755" t="s">
        <v>424</v>
      </c>
      <c r="B59" s="732" t="s">
        <v>425</v>
      </c>
      <c r="C59" s="732"/>
      <c r="D59" s="732"/>
      <c r="E59" s="756" t="s">
        <v>426</v>
      </c>
      <c r="F59" s="756"/>
      <c r="G59" s="756"/>
      <c r="H59" s="756"/>
      <c r="I59" s="756"/>
      <c r="J59" s="756"/>
      <c r="K59" s="756"/>
      <c r="L59" s="756"/>
      <c r="M59" s="732" t="s">
        <v>425</v>
      </c>
      <c r="N59" s="732"/>
      <c r="O59" s="732"/>
      <c r="P59" s="732"/>
      <c r="Q59" s="732"/>
      <c r="R59" s="732" t="s">
        <v>425</v>
      </c>
      <c r="S59" s="732"/>
      <c r="T59" s="732"/>
      <c r="U59" s="732"/>
      <c r="V59" s="732"/>
      <c r="W59" s="732"/>
      <c r="X59" s="732"/>
      <c r="Y59" s="732"/>
      <c r="Z59" s="732" t="s">
        <v>425</v>
      </c>
      <c r="AA59" s="732"/>
      <c r="AB59" s="732"/>
      <c r="AC59" s="732"/>
      <c r="AD59" s="732"/>
      <c r="AE59" s="732"/>
      <c r="AF59" s="732"/>
      <c r="AG59" s="732"/>
      <c r="AH59" s="732"/>
      <c r="AI59" s="732"/>
      <c r="AJ59" s="732"/>
      <c r="AK59" s="732"/>
      <c r="AL59" s="756" t="s">
        <v>427</v>
      </c>
      <c r="AM59" s="756"/>
      <c r="AN59" s="756"/>
      <c r="AO59" s="756"/>
      <c r="AP59" s="732" t="s">
        <v>428</v>
      </c>
      <c r="AQ59" s="732"/>
      <c r="AR59" s="732"/>
      <c r="AS59" s="732"/>
      <c r="AT59" s="732"/>
      <c r="AU59" s="732"/>
      <c r="AV59" s="732"/>
    </row>
    <row r="60" spans="1:48" ht="50.1" customHeight="1" x14ac:dyDescent="0.25">
      <c r="A60" s="755"/>
      <c r="B60" s="732" t="s">
        <v>796</v>
      </c>
      <c r="C60" s="732"/>
      <c r="D60" s="732"/>
      <c r="E60" s="756"/>
      <c r="F60" s="756"/>
      <c r="G60" s="756"/>
      <c r="H60" s="756"/>
      <c r="I60" s="756"/>
      <c r="J60" s="756"/>
      <c r="K60" s="756"/>
      <c r="L60" s="756"/>
      <c r="M60" s="732" t="s">
        <v>429</v>
      </c>
      <c r="N60" s="732"/>
      <c r="O60" s="732"/>
      <c r="P60" s="732"/>
      <c r="Q60" s="732"/>
      <c r="R60" s="732" t="s">
        <v>430</v>
      </c>
      <c r="S60" s="732"/>
      <c r="T60" s="732"/>
      <c r="U60" s="732"/>
      <c r="V60" s="732"/>
      <c r="W60" s="732"/>
      <c r="X60" s="732"/>
      <c r="Y60" s="732"/>
      <c r="Z60" s="732" t="s">
        <v>431</v>
      </c>
      <c r="AA60" s="732"/>
      <c r="AB60" s="732"/>
      <c r="AC60" s="732"/>
      <c r="AD60" s="732"/>
      <c r="AE60" s="732"/>
      <c r="AF60" s="732"/>
      <c r="AG60" s="732"/>
      <c r="AH60" s="732"/>
      <c r="AI60" s="732"/>
      <c r="AJ60" s="732"/>
      <c r="AK60" s="732"/>
      <c r="AL60" s="756"/>
      <c r="AM60" s="756"/>
      <c r="AN60" s="756"/>
      <c r="AO60" s="756"/>
      <c r="AP60" s="732" t="s">
        <v>432</v>
      </c>
      <c r="AQ60" s="732"/>
      <c r="AR60" s="732"/>
      <c r="AS60" s="732"/>
      <c r="AT60" s="732"/>
      <c r="AU60" s="732"/>
      <c r="AV60" s="732"/>
    </row>
    <row r="61" spans="1:48" ht="50.1" customHeight="1" x14ac:dyDescent="0.25">
      <c r="A61" s="755"/>
      <c r="B61" s="732" t="s">
        <v>433</v>
      </c>
      <c r="C61" s="732"/>
      <c r="D61" s="732"/>
      <c r="E61" s="756"/>
      <c r="F61" s="756"/>
      <c r="G61" s="756"/>
      <c r="H61" s="756"/>
      <c r="I61" s="756"/>
      <c r="J61" s="756"/>
      <c r="K61" s="756"/>
      <c r="L61" s="756"/>
      <c r="M61" s="732" t="s">
        <v>434</v>
      </c>
      <c r="N61" s="732"/>
      <c r="O61" s="732"/>
      <c r="P61" s="732"/>
      <c r="Q61" s="732"/>
      <c r="R61" s="732" t="s">
        <v>435</v>
      </c>
      <c r="S61" s="732"/>
      <c r="T61" s="732"/>
      <c r="U61" s="732"/>
      <c r="V61" s="732"/>
      <c r="W61" s="732"/>
      <c r="X61" s="732"/>
      <c r="Y61" s="732"/>
      <c r="Z61" s="732" t="s">
        <v>436</v>
      </c>
      <c r="AA61" s="732"/>
      <c r="AB61" s="732"/>
      <c r="AC61" s="732"/>
      <c r="AD61" s="732"/>
      <c r="AE61" s="732"/>
      <c r="AF61" s="732"/>
      <c r="AG61" s="732"/>
      <c r="AH61" s="732"/>
      <c r="AI61" s="732"/>
      <c r="AJ61" s="732"/>
      <c r="AK61" s="732"/>
      <c r="AL61" s="756"/>
      <c r="AM61" s="756"/>
      <c r="AN61" s="756"/>
      <c r="AO61" s="756"/>
      <c r="AP61" s="732" t="s">
        <v>437</v>
      </c>
      <c r="AQ61" s="732"/>
      <c r="AR61" s="732"/>
      <c r="AS61" s="732"/>
      <c r="AT61" s="732"/>
      <c r="AU61" s="732"/>
      <c r="AV61" s="732"/>
    </row>
  </sheetData>
  <mergeCells count="54">
    <mergeCell ref="AU1:AV1"/>
    <mergeCell ref="AU2:AV2"/>
    <mergeCell ref="AU3:AV3"/>
    <mergeCell ref="AU4:AV4"/>
    <mergeCell ref="A1:AT1"/>
    <mergeCell ref="A2:AT2"/>
    <mergeCell ref="A3:AT4"/>
    <mergeCell ref="AP60:AV60"/>
    <mergeCell ref="AP59:AV59"/>
    <mergeCell ref="B60:D60"/>
    <mergeCell ref="A59:A61"/>
    <mergeCell ref="E59:L61"/>
    <mergeCell ref="Z59:AK59"/>
    <mergeCell ref="Z60:AK60"/>
    <mergeCell ref="Z61:AK61"/>
    <mergeCell ref="AP61:AV61"/>
    <mergeCell ref="AL59:AO61"/>
    <mergeCell ref="M59:Q59"/>
    <mergeCell ref="M60:Q60"/>
    <mergeCell ref="M61:Q61"/>
    <mergeCell ref="R59:Y59"/>
    <mergeCell ref="B59:D59"/>
    <mergeCell ref="B61:D61"/>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60:Y60"/>
    <mergeCell ref="R61:Y61"/>
    <mergeCell ref="A10:C10"/>
    <mergeCell ref="D9:AC9"/>
    <mergeCell ref="D10:AC10"/>
    <mergeCell ref="A11:C11"/>
    <mergeCell ref="H11:H12"/>
    <mergeCell ref="A58:AV58"/>
    <mergeCell ref="AP11:AQ11"/>
    <mergeCell ref="AS5:AS12"/>
    <mergeCell ref="AU5:AU12"/>
    <mergeCell ref="AV5:AV12"/>
    <mergeCell ref="AD11:AO11"/>
    <mergeCell ref="D11:D12"/>
    <mergeCell ref="E11:E12"/>
    <mergeCell ref="AT5:AT12"/>
  </mergeCells>
  <dataValidations count="2">
    <dataValidation type="list" allowBlank="1" showInputMessage="1" showErrorMessage="1" sqref="G16:G21" xr:uid="{13953121-AC9C-4BCC-B0F8-603AF5F16162}">
      <formula1>$XFB$13:$XFD$62</formula1>
    </dataValidation>
    <dataValidation type="list" allowBlank="1" showInputMessage="1" showErrorMessage="1" sqref="G49:G51" xr:uid="{A72A28DE-547A-43E5-9481-A3830D5C75E0}">
      <formula1>$XFD$13:$XFD$56</formula1>
    </dataValidation>
  </dataValidations>
  <hyperlinks>
    <hyperlink ref="AS37" r:id="rId1" xr:uid="{87032561-F64F-40AB-B408-D5C636D097BC}"/>
    <hyperlink ref="AS38" r:id="rId2" xr:uid="{045AE7F7-0433-4737-BB33-1EED35ECE83C}"/>
    <hyperlink ref="AS39" r:id="rId3" xr:uid="{10ED81D4-C1F2-4E8C-900D-DC391755000B}"/>
    <hyperlink ref="AS45" r:id="rId4" xr:uid="{A411AA94-BF32-4515-8856-8A8CC1B9F8CD}"/>
    <hyperlink ref="AS46" r:id="rId5" xr:uid="{7BC77E70-7119-4B03-BA46-37CBB18F5315}"/>
    <hyperlink ref="AS49" r:id="rId6" xr:uid="{480AA836-1581-4553-96E0-C067169DA601}"/>
    <hyperlink ref="AS50" r:id="rId7" xr:uid="{A728AB91-E5E3-4910-BBF9-FB239BDD5F22}"/>
    <hyperlink ref="AS51" r:id="rId8" xr:uid="{7DB9DA02-7BCC-46AB-B19A-60AEF9FD610B}"/>
    <hyperlink ref="AS56" r:id="rId9" xr:uid="{345F695F-1E96-44D8-8D77-B709B0C14D9D}"/>
    <hyperlink ref="AS22" r:id="rId10" xr:uid="{F035D392-8D05-4ED1-BFE6-7793710D7869}"/>
    <hyperlink ref="AS23" r:id="rId11" xr:uid="{6982E9E3-F523-4246-9115-C7955F09A379}"/>
    <hyperlink ref="AS25" r:id="rId12" xr:uid="{271580E9-9648-419F-B8F0-B1B7F2ED0564}"/>
    <hyperlink ref="AS26" r:id="rId13" xr:uid="{5A95B132-22A3-455E-A120-0ADD6BF28586}"/>
    <hyperlink ref="AS27" r:id="rId14" xr:uid="{FE5FCD1F-A3B9-44DD-84C4-9E7DF0958326}"/>
    <hyperlink ref="AS28" r:id="rId15" xr:uid="{449FEE32-3BDE-428F-8F0A-D8E42D0E2AA1}"/>
    <hyperlink ref="AS29" r:id="rId16" xr:uid="{02349782-97ED-4822-B0A4-526CBD7E6E27}"/>
    <hyperlink ref="AS30" r:id="rId17" xr:uid="{F43DEA2A-A07F-41C2-8B05-B6E44F0DB3AA}"/>
    <hyperlink ref="AS31" r:id="rId18" xr:uid="{5266684B-088E-43DA-9725-F861343550D0}"/>
    <hyperlink ref="AS35" r:id="rId19" xr:uid="{1A997473-A4B0-45ED-83D7-3BE023CFE458}"/>
    <hyperlink ref="AS36" r:id="rId20" xr:uid="{1C103334-5B77-4172-88BE-0DCEA2876FDC}"/>
    <hyperlink ref="AS43" r:id="rId21" xr:uid="{ED50FE6C-15C2-4909-8A33-CBA2EE00C622}"/>
    <hyperlink ref="AS44" r:id="rId22" xr:uid="{88B7CB9E-92A7-47BB-B197-F5E9AF1CE149}"/>
    <hyperlink ref="AS47" r:id="rId23" xr:uid="{655FBA66-EE87-4E67-8480-8DD62B081830}"/>
    <hyperlink ref="AS48" r:id="rId24" xr:uid="{34C92D74-0D9E-4D91-B88C-2CC4A15BFB0D}"/>
    <hyperlink ref="AS52" r:id="rId25" xr:uid="{52CEC080-F5E9-4B89-A8D9-62712BAD84C5}"/>
    <hyperlink ref="AS54" r:id="rId26" xr:uid="{2A58174F-DBC8-4CEF-8073-A22DC6B3F5BD}"/>
    <hyperlink ref="AS55" r:id="rId27" xr:uid="{8889AC6D-07EF-493E-8A12-753E3F9FF8EF}"/>
    <hyperlink ref="AS57" r:id="rId28" xr:uid="{446F344E-893A-4A7D-958C-321384985206}"/>
    <hyperlink ref="AS13" r:id="rId29" xr:uid="{5B00F889-77A3-484D-B597-6953C77A4CB9}"/>
    <hyperlink ref="AS14" r:id="rId30" xr:uid="{B06BDE4D-C7A9-4AE9-9BC7-58E24A925FB5}"/>
    <hyperlink ref="AS15" r:id="rId31" xr:uid="{4A5BCDF8-C033-4001-A7CA-789FE45C3961}"/>
    <hyperlink ref="AS16" r:id="rId32" xr:uid="{9BE0FA3C-6374-40E9-A61D-8B443C2C35FB}"/>
    <hyperlink ref="AS18" r:id="rId33" xr:uid="{F1473EF1-E1F7-43A3-A104-E36DE4F0B6CA}"/>
    <hyperlink ref="AS19" r:id="rId34" xr:uid="{1DFBD364-2273-4AAA-8539-0C20E8A4D1F1}"/>
    <hyperlink ref="AS20" r:id="rId35" xr:uid="{54D8CD09-F08C-4F1B-8C85-BE958916AEEC}"/>
    <hyperlink ref="AS21" r:id="rId36" xr:uid="{0587172B-D0A3-46C3-8601-21F4FE44F41D}"/>
    <hyperlink ref="AS17" r:id="rId37" xr:uid="{56703E2B-C061-4D09-A815-C1066A70C13D}"/>
    <hyperlink ref="AS40" r:id="rId38" xr:uid="{A2C28258-762F-471F-8CF0-F3A17CE1BF2B}"/>
    <hyperlink ref="AS41" r:id="rId39" xr:uid="{E70F3954-A122-413A-8993-F3BCD50BE7FF}"/>
    <hyperlink ref="AS42" r:id="rId40" xr:uid="{95448787-638F-4AC7-B641-26F22B3CCC72}"/>
    <hyperlink ref="AS53" r:id="rId41" xr:uid="{3D26283C-C3C9-4C33-B0B9-0AB49BD31CA0}"/>
  </hyperlinks>
  <pageMargins left="0.7" right="0.7" top="0.75" bottom="0.75" header="0.3" footer="0.3"/>
  <pageSetup scale="13" fitToHeight="0" orientation="landscape" r:id="rId42"/>
  <rowBreaks count="1" manualBreakCount="1">
    <brk id="41" max="47" man="1"/>
  </rowBreaks>
  <legacyDrawing r:id="rId4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G52:G57 G22:G48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32"/>
  <sheetViews>
    <sheetView zoomScale="70" zoomScaleNormal="70" workbookViewId="0">
      <selection activeCell="A6" sqref="A6"/>
    </sheetView>
  </sheetViews>
  <sheetFormatPr baseColWidth="10" defaultColWidth="19.42578125" defaultRowHeight="14.25" x14ac:dyDescent="0.25"/>
  <cols>
    <col min="1" max="1" width="29.5703125" style="15" bestFit="1" customWidth="1"/>
    <col min="2" max="12" width="11" style="15" customWidth="1"/>
    <col min="13" max="13" width="21.7109375" style="15" bestFit="1" customWidth="1"/>
    <col min="14" max="16" width="11" style="15" customWidth="1"/>
    <col min="17" max="17" width="16.42578125" style="15" customWidth="1"/>
    <col min="18" max="18" width="12.140625" style="15" customWidth="1"/>
    <col min="19" max="19" width="24.28515625" style="15" bestFit="1"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44" width="11.42578125" style="15" customWidth="1"/>
    <col min="45" max="45" width="16.5703125" style="15" customWidth="1"/>
    <col min="46" max="48" width="11.42578125" style="15" customWidth="1"/>
    <col min="49" max="49" width="15.5703125" style="15" customWidth="1"/>
    <col min="50" max="50" width="11.42578125" style="15" customWidth="1"/>
    <col min="51" max="51" width="20.5703125" style="15" customWidth="1"/>
    <col min="52" max="63" width="8.85546875" style="15" customWidth="1"/>
    <col min="64" max="16384" width="19.42578125" style="15"/>
  </cols>
  <sheetData>
    <row r="1" spans="1:63" ht="15.95" customHeight="1" x14ac:dyDescent="0.25">
      <c r="A1" s="785" t="s">
        <v>121</v>
      </c>
      <c r="B1" s="785"/>
      <c r="C1" s="785"/>
      <c r="D1" s="785"/>
      <c r="E1" s="785"/>
      <c r="F1" s="785"/>
      <c r="G1" s="785"/>
      <c r="H1" s="785"/>
      <c r="I1" s="785"/>
      <c r="J1" s="785"/>
      <c r="K1" s="785"/>
      <c r="L1" s="785"/>
      <c r="M1" s="785"/>
      <c r="N1" s="785"/>
      <c r="O1" s="785"/>
      <c r="P1" s="785"/>
      <c r="Q1" s="785"/>
      <c r="R1" s="785"/>
      <c r="S1" s="785"/>
      <c r="T1" s="785"/>
      <c r="U1" s="785"/>
      <c r="V1" s="785"/>
      <c r="W1" s="785"/>
      <c r="X1" s="785"/>
      <c r="Y1" s="785"/>
      <c r="Z1" s="785"/>
      <c r="AA1" s="785"/>
      <c r="AB1" s="785"/>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5"/>
      <c r="BD1" s="785"/>
      <c r="BE1" s="785"/>
      <c r="BF1" s="785"/>
      <c r="BG1" s="785"/>
      <c r="BH1" s="785"/>
      <c r="BI1" s="788" t="s">
        <v>452</v>
      </c>
      <c r="BJ1" s="788"/>
      <c r="BK1" s="788"/>
    </row>
    <row r="2" spans="1:63" ht="15.95" customHeight="1" x14ac:dyDescent="0.25">
      <c r="A2" s="785" t="s">
        <v>123</v>
      </c>
      <c r="B2" s="785"/>
      <c r="C2" s="785"/>
      <c r="D2" s="785"/>
      <c r="E2" s="785"/>
      <c r="F2" s="785"/>
      <c r="G2" s="785"/>
      <c r="H2" s="785"/>
      <c r="I2" s="785"/>
      <c r="J2" s="785"/>
      <c r="K2" s="785"/>
      <c r="L2" s="785"/>
      <c r="M2" s="785"/>
      <c r="N2" s="785"/>
      <c r="O2" s="785"/>
      <c r="P2" s="785"/>
      <c r="Q2" s="785"/>
      <c r="R2" s="785"/>
      <c r="S2" s="785"/>
      <c r="T2" s="785"/>
      <c r="U2" s="785"/>
      <c r="V2" s="785"/>
      <c r="W2" s="785"/>
      <c r="X2" s="785"/>
      <c r="Y2" s="785"/>
      <c r="Z2" s="785"/>
      <c r="AA2" s="785"/>
      <c r="AB2" s="785"/>
      <c r="AC2" s="785"/>
      <c r="AD2" s="785"/>
      <c r="AE2" s="785"/>
      <c r="AF2" s="785"/>
      <c r="AG2" s="785"/>
      <c r="AH2" s="785"/>
      <c r="AI2" s="785"/>
      <c r="AJ2" s="785"/>
      <c r="AK2" s="785"/>
      <c r="AL2" s="785"/>
      <c r="AM2" s="785"/>
      <c r="AN2" s="785"/>
      <c r="AO2" s="785"/>
      <c r="AP2" s="785"/>
      <c r="AQ2" s="785"/>
      <c r="AR2" s="785"/>
      <c r="AS2" s="785"/>
      <c r="AT2" s="785"/>
      <c r="AU2" s="785"/>
      <c r="AV2" s="785"/>
      <c r="AW2" s="785"/>
      <c r="AX2" s="785"/>
      <c r="AY2" s="785"/>
      <c r="AZ2" s="785"/>
      <c r="BA2" s="785"/>
      <c r="BB2" s="785"/>
      <c r="BC2" s="785"/>
      <c r="BD2" s="785"/>
      <c r="BE2" s="785"/>
      <c r="BF2" s="785"/>
      <c r="BG2" s="785"/>
      <c r="BH2" s="785"/>
      <c r="BI2" s="788" t="s">
        <v>124</v>
      </c>
      <c r="BJ2" s="788"/>
      <c r="BK2" s="788"/>
    </row>
    <row r="3" spans="1:63" ht="26.1" customHeight="1" x14ac:dyDescent="0.25">
      <c r="A3" s="785" t="s">
        <v>453</v>
      </c>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c r="AJ3" s="785"/>
      <c r="AK3" s="785"/>
      <c r="AL3" s="785"/>
      <c r="AM3" s="785"/>
      <c r="AN3" s="785"/>
      <c r="AO3" s="785"/>
      <c r="AP3" s="785"/>
      <c r="AQ3" s="785"/>
      <c r="AR3" s="785"/>
      <c r="AS3" s="785"/>
      <c r="AT3" s="785"/>
      <c r="AU3" s="785"/>
      <c r="AV3" s="785"/>
      <c r="AW3" s="785"/>
      <c r="AX3" s="785"/>
      <c r="AY3" s="785"/>
      <c r="AZ3" s="785"/>
      <c r="BA3" s="785"/>
      <c r="BB3" s="785"/>
      <c r="BC3" s="785"/>
      <c r="BD3" s="785"/>
      <c r="BE3" s="785"/>
      <c r="BF3" s="785"/>
      <c r="BG3" s="785"/>
      <c r="BH3" s="785"/>
      <c r="BI3" s="788" t="s">
        <v>126</v>
      </c>
      <c r="BJ3" s="788"/>
      <c r="BK3" s="788"/>
    </row>
    <row r="4" spans="1:63" ht="15.95" customHeight="1" x14ac:dyDescent="0.25">
      <c r="A4" s="785" t="s">
        <v>454</v>
      </c>
      <c r="B4" s="785"/>
      <c r="C4" s="785"/>
      <c r="D4" s="785"/>
      <c r="E4" s="785"/>
      <c r="F4" s="785"/>
      <c r="G4" s="785"/>
      <c r="H4" s="785"/>
      <c r="I4" s="785"/>
      <c r="J4" s="785"/>
      <c r="K4" s="785"/>
      <c r="L4" s="785"/>
      <c r="M4" s="785"/>
      <c r="N4" s="785"/>
      <c r="O4" s="785"/>
      <c r="P4" s="785"/>
      <c r="Q4" s="785"/>
      <c r="R4" s="785"/>
      <c r="S4" s="785"/>
      <c r="T4" s="785"/>
      <c r="U4" s="785"/>
      <c r="V4" s="785"/>
      <c r="W4" s="785"/>
      <c r="X4" s="785"/>
      <c r="Y4" s="785"/>
      <c r="Z4" s="785"/>
      <c r="AA4" s="785"/>
      <c r="AB4" s="785"/>
      <c r="AC4" s="785"/>
      <c r="AD4" s="785"/>
      <c r="AE4" s="785"/>
      <c r="AF4" s="785"/>
      <c r="AG4" s="785"/>
      <c r="AH4" s="785"/>
      <c r="AI4" s="785"/>
      <c r="AJ4" s="785"/>
      <c r="AK4" s="785"/>
      <c r="AL4" s="785"/>
      <c r="AM4" s="785"/>
      <c r="AN4" s="785"/>
      <c r="AO4" s="785"/>
      <c r="AP4" s="785"/>
      <c r="AQ4" s="785"/>
      <c r="AR4" s="785"/>
      <c r="AS4" s="785"/>
      <c r="AT4" s="785"/>
      <c r="AU4" s="785"/>
      <c r="AV4" s="785"/>
      <c r="AW4" s="785"/>
      <c r="AX4" s="785"/>
      <c r="AY4" s="785"/>
      <c r="AZ4" s="785"/>
      <c r="BA4" s="785"/>
      <c r="BB4" s="785"/>
      <c r="BC4" s="785"/>
      <c r="BD4" s="785"/>
      <c r="BE4" s="785"/>
      <c r="BF4" s="785"/>
      <c r="BG4" s="785"/>
      <c r="BH4" s="785"/>
      <c r="BI4" s="782" t="s">
        <v>455</v>
      </c>
      <c r="BJ4" s="783"/>
      <c r="BK4" s="784"/>
    </row>
    <row r="5" spans="1:63" ht="26.1" customHeight="1" x14ac:dyDescent="0.25">
      <c r="A5" s="786" t="s">
        <v>228</v>
      </c>
      <c r="B5" s="786"/>
      <c r="C5" s="786"/>
      <c r="D5" s="786"/>
      <c r="E5" s="786"/>
      <c r="F5" s="786"/>
      <c r="G5" s="786"/>
      <c r="H5" s="786"/>
      <c r="I5" s="786"/>
      <c r="J5" s="786"/>
      <c r="K5" s="786"/>
      <c r="L5" s="786"/>
      <c r="M5" s="786"/>
      <c r="N5" s="786"/>
      <c r="O5" s="786"/>
      <c r="P5" s="786"/>
      <c r="Q5" s="786"/>
      <c r="R5" s="786"/>
      <c r="S5" s="786"/>
      <c r="T5" s="786"/>
      <c r="U5" s="786"/>
      <c r="V5" s="786"/>
      <c r="W5" s="786"/>
      <c r="X5" s="786"/>
      <c r="Y5" s="786"/>
      <c r="Z5" s="786"/>
      <c r="AA5" s="786"/>
      <c r="AB5" s="786"/>
      <c r="AC5" s="786"/>
      <c r="AD5" s="786"/>
      <c r="AE5" s="786"/>
      <c r="AG5" s="786" t="s">
        <v>456</v>
      </c>
      <c r="AH5" s="786"/>
      <c r="AI5" s="786"/>
      <c r="AJ5" s="786"/>
      <c r="AK5" s="786"/>
      <c r="AL5" s="786"/>
      <c r="AM5" s="786"/>
      <c r="AN5" s="786"/>
      <c r="AO5" s="786"/>
      <c r="AP5" s="786"/>
      <c r="AQ5" s="786"/>
      <c r="AR5" s="786"/>
      <c r="AS5" s="786"/>
      <c r="AT5" s="786"/>
      <c r="AU5" s="786"/>
      <c r="AV5" s="786"/>
      <c r="AW5" s="786"/>
      <c r="AX5" s="786"/>
      <c r="AY5" s="786"/>
      <c r="AZ5" s="786"/>
      <c r="BA5" s="786"/>
      <c r="BB5" s="786"/>
      <c r="BC5" s="786"/>
      <c r="BD5" s="786"/>
      <c r="BE5" s="786"/>
      <c r="BF5" s="786"/>
      <c r="BG5" s="786"/>
      <c r="BH5" s="786"/>
      <c r="BI5" s="787"/>
      <c r="BJ5" s="787"/>
      <c r="BK5" s="787"/>
    </row>
    <row r="6" spans="1:63" ht="31.5" customHeight="1" x14ac:dyDescent="0.25">
      <c r="A6" s="106" t="s">
        <v>457</v>
      </c>
      <c r="B6" s="779">
        <v>45667</v>
      </c>
      <c r="C6" s="780"/>
      <c r="D6" s="780"/>
      <c r="E6" s="780"/>
      <c r="F6" s="780"/>
      <c r="G6" s="780"/>
      <c r="H6" s="780"/>
      <c r="I6" s="780"/>
      <c r="J6" s="780"/>
      <c r="K6" s="780"/>
      <c r="L6" s="780"/>
      <c r="M6" s="780"/>
      <c r="N6" s="780"/>
      <c r="O6" s="780"/>
      <c r="P6" s="780"/>
      <c r="Q6" s="780"/>
      <c r="R6" s="780"/>
      <c r="S6" s="780"/>
      <c r="T6" s="780"/>
      <c r="U6" s="780"/>
      <c r="V6" s="780"/>
      <c r="W6" s="780"/>
      <c r="X6" s="780"/>
      <c r="Y6" s="780"/>
      <c r="Z6" s="780"/>
      <c r="AA6" s="780"/>
      <c r="AB6" s="780"/>
      <c r="AC6" s="780"/>
      <c r="AD6" s="780"/>
      <c r="AE6" s="780"/>
      <c r="AF6" s="780"/>
      <c r="AG6" s="780"/>
      <c r="AH6" s="780"/>
      <c r="AI6" s="780"/>
      <c r="AJ6" s="780"/>
      <c r="AK6" s="780"/>
      <c r="AL6" s="780"/>
      <c r="AM6" s="780"/>
      <c r="AN6" s="780"/>
      <c r="AO6" s="780"/>
      <c r="AP6" s="780"/>
      <c r="AQ6" s="780"/>
      <c r="AR6" s="780"/>
      <c r="AS6" s="780"/>
      <c r="AT6" s="780"/>
      <c r="AU6" s="780"/>
      <c r="AV6" s="780"/>
      <c r="AW6" s="780"/>
      <c r="AX6" s="780"/>
      <c r="AY6" s="780"/>
      <c r="AZ6" s="780"/>
      <c r="BA6" s="780"/>
      <c r="BB6" s="780"/>
      <c r="BC6" s="780"/>
      <c r="BD6" s="780"/>
      <c r="BE6" s="780"/>
      <c r="BF6" s="780"/>
      <c r="BG6" s="780"/>
      <c r="BH6" s="780"/>
      <c r="BI6" s="780"/>
      <c r="BJ6" s="780"/>
      <c r="BK6" s="781"/>
    </row>
    <row r="7" spans="1:63" ht="31.5" customHeight="1" x14ac:dyDescent="0.25">
      <c r="A7" s="107" t="s">
        <v>458</v>
      </c>
      <c r="B7" s="771" t="s">
        <v>221</v>
      </c>
      <c r="C7" s="772"/>
      <c r="D7" s="772"/>
      <c r="E7" s="772"/>
      <c r="F7" s="772"/>
      <c r="G7" s="772"/>
      <c r="H7" s="772"/>
      <c r="I7" s="772"/>
      <c r="J7" s="772"/>
      <c r="K7" s="772"/>
      <c r="L7" s="772"/>
      <c r="M7" s="772"/>
      <c r="N7" s="772"/>
      <c r="O7" s="772"/>
      <c r="P7" s="772"/>
      <c r="Q7" s="772"/>
      <c r="R7" s="772"/>
      <c r="S7" s="772"/>
      <c r="T7" s="772"/>
      <c r="U7" s="772"/>
      <c r="V7" s="772"/>
      <c r="W7" s="772"/>
      <c r="X7" s="772"/>
      <c r="Y7" s="772"/>
      <c r="Z7" s="772"/>
      <c r="AA7" s="772"/>
      <c r="AB7" s="772"/>
      <c r="AC7" s="772"/>
      <c r="AD7" s="772"/>
      <c r="AE7" s="772"/>
      <c r="AF7" s="772"/>
      <c r="AG7" s="772"/>
      <c r="AH7" s="772"/>
      <c r="AI7" s="772"/>
      <c r="AJ7" s="772"/>
      <c r="AK7" s="772"/>
      <c r="AL7" s="772"/>
      <c r="AM7" s="772"/>
      <c r="AN7" s="772"/>
      <c r="AO7" s="772"/>
      <c r="AP7" s="772"/>
      <c r="AQ7" s="772"/>
      <c r="AR7" s="772"/>
      <c r="AS7" s="772"/>
      <c r="AT7" s="772"/>
      <c r="AU7" s="772"/>
      <c r="AV7" s="772"/>
      <c r="AW7" s="772"/>
      <c r="AX7" s="772"/>
      <c r="AY7" s="772"/>
      <c r="AZ7" s="772"/>
      <c r="BA7" s="772"/>
      <c r="BB7" s="772"/>
      <c r="BC7" s="772"/>
      <c r="BD7" s="772"/>
      <c r="BE7" s="772"/>
      <c r="BF7" s="772"/>
      <c r="BG7" s="772"/>
      <c r="BH7" s="772"/>
      <c r="BI7" s="772"/>
      <c r="BJ7" s="772"/>
      <c r="BK7" s="773"/>
    </row>
    <row r="8" spans="1:63" ht="18.75" customHeight="1" x14ac:dyDescent="0.25">
      <c r="A8" s="108"/>
      <c r="B8" s="108"/>
      <c r="C8" s="108"/>
      <c r="D8" s="108"/>
      <c r="E8" s="108"/>
      <c r="F8" s="108"/>
      <c r="G8" s="108"/>
      <c r="H8" s="108"/>
      <c r="I8" s="108"/>
      <c r="J8" s="108"/>
      <c r="K8" s="109"/>
      <c r="L8" s="109"/>
      <c r="M8" s="109"/>
      <c r="N8" s="109"/>
      <c r="O8" s="109"/>
      <c r="P8" s="109"/>
      <c r="Q8" s="109"/>
      <c r="R8" s="109"/>
      <c r="S8" s="109"/>
      <c r="T8" s="109"/>
      <c r="U8" s="109"/>
      <c r="V8" s="109"/>
      <c r="W8" s="109"/>
      <c r="X8" s="109"/>
      <c r="Y8" s="109"/>
      <c r="Z8" s="109"/>
      <c r="AA8" s="109"/>
      <c r="AB8" s="109"/>
      <c r="AC8" s="109"/>
      <c r="AD8" s="109"/>
      <c r="AE8" s="109"/>
      <c r="AG8" s="108"/>
      <c r="AH8" s="109"/>
      <c r="AI8" s="109"/>
      <c r="AJ8" s="109"/>
      <c r="AK8" s="109"/>
      <c r="AL8" s="109"/>
      <c r="AM8" s="109"/>
      <c r="AN8" s="109"/>
      <c r="AO8" s="109"/>
    </row>
    <row r="9" spans="1:63" ht="30" customHeight="1" x14ac:dyDescent="0.25">
      <c r="A9" s="777" t="s">
        <v>459</v>
      </c>
      <c r="B9" s="110" t="s">
        <v>141</v>
      </c>
      <c r="C9" s="110" t="s">
        <v>142</v>
      </c>
      <c r="D9" s="774" t="s">
        <v>143</v>
      </c>
      <c r="E9" s="776"/>
      <c r="F9" s="110" t="s">
        <v>144</v>
      </c>
      <c r="G9" s="110" t="s">
        <v>145</v>
      </c>
      <c r="H9" s="774" t="s">
        <v>146</v>
      </c>
      <c r="I9" s="776"/>
      <c r="J9" s="110" t="s">
        <v>128</v>
      </c>
      <c r="K9" s="110" t="s">
        <v>147</v>
      </c>
      <c r="L9" s="774" t="s">
        <v>148</v>
      </c>
      <c r="M9" s="776"/>
      <c r="N9" s="110" t="s">
        <v>149</v>
      </c>
      <c r="O9" s="110" t="s">
        <v>150</v>
      </c>
      <c r="P9" s="774" t="s">
        <v>151</v>
      </c>
      <c r="Q9" s="776"/>
      <c r="R9" s="774" t="s">
        <v>460</v>
      </c>
      <c r="S9" s="776"/>
      <c r="T9" s="774" t="s">
        <v>461</v>
      </c>
      <c r="U9" s="775"/>
      <c r="V9" s="775"/>
      <c r="W9" s="775"/>
      <c r="X9" s="775"/>
      <c r="Y9" s="776"/>
      <c r="Z9" s="774" t="s">
        <v>462</v>
      </c>
      <c r="AA9" s="775"/>
      <c r="AB9" s="775"/>
      <c r="AC9" s="775"/>
      <c r="AD9" s="775"/>
      <c r="AE9" s="776"/>
      <c r="AG9" s="777" t="s">
        <v>459</v>
      </c>
      <c r="AH9" s="110" t="s">
        <v>141</v>
      </c>
      <c r="AI9" s="110" t="s">
        <v>142</v>
      </c>
      <c r="AJ9" s="774" t="s">
        <v>143</v>
      </c>
      <c r="AK9" s="776"/>
      <c r="AL9" s="110" t="s">
        <v>144</v>
      </c>
      <c r="AM9" s="110" t="s">
        <v>145</v>
      </c>
      <c r="AN9" s="774" t="s">
        <v>146</v>
      </c>
      <c r="AO9" s="776"/>
      <c r="AP9" s="110" t="s">
        <v>128</v>
      </c>
      <c r="AQ9" s="110" t="s">
        <v>147</v>
      </c>
      <c r="AR9" s="774" t="s">
        <v>148</v>
      </c>
      <c r="AS9" s="776"/>
      <c r="AT9" s="110" t="s">
        <v>149</v>
      </c>
      <c r="AU9" s="110" t="s">
        <v>150</v>
      </c>
      <c r="AV9" s="774" t="s">
        <v>151</v>
      </c>
      <c r="AW9" s="776"/>
      <c r="AX9" s="774" t="s">
        <v>460</v>
      </c>
      <c r="AY9" s="776"/>
      <c r="AZ9" s="774" t="s">
        <v>461</v>
      </c>
      <c r="BA9" s="775"/>
      <c r="BB9" s="775"/>
      <c r="BC9" s="775"/>
      <c r="BD9" s="775"/>
      <c r="BE9" s="776"/>
      <c r="BF9" s="774" t="s">
        <v>462</v>
      </c>
      <c r="BG9" s="775"/>
      <c r="BH9" s="775"/>
      <c r="BI9" s="775"/>
      <c r="BJ9" s="775"/>
      <c r="BK9" s="776"/>
    </row>
    <row r="10" spans="1:63" ht="36" customHeight="1" x14ac:dyDescent="0.25">
      <c r="A10" s="778"/>
      <c r="B10" s="104" t="s">
        <v>463</v>
      </c>
      <c r="C10" s="104" t="s">
        <v>463</v>
      </c>
      <c r="D10" s="104" t="s">
        <v>463</v>
      </c>
      <c r="E10" s="104" t="s">
        <v>464</v>
      </c>
      <c r="F10" s="104" t="s">
        <v>463</v>
      </c>
      <c r="G10" s="104" t="s">
        <v>463</v>
      </c>
      <c r="H10" s="104" t="s">
        <v>463</v>
      </c>
      <c r="I10" s="104" t="s">
        <v>464</v>
      </c>
      <c r="J10" s="104" t="s">
        <v>463</v>
      </c>
      <c r="K10" s="104" t="s">
        <v>463</v>
      </c>
      <c r="L10" s="104" t="s">
        <v>463</v>
      </c>
      <c r="M10" s="104" t="s">
        <v>464</v>
      </c>
      <c r="N10" s="104" t="s">
        <v>463</v>
      </c>
      <c r="O10" s="104" t="s">
        <v>463</v>
      </c>
      <c r="P10" s="104" t="s">
        <v>463</v>
      </c>
      <c r="Q10" s="104" t="s">
        <v>464</v>
      </c>
      <c r="R10" s="104" t="s">
        <v>463</v>
      </c>
      <c r="S10" s="104" t="s">
        <v>464</v>
      </c>
      <c r="T10" s="111" t="s">
        <v>465</v>
      </c>
      <c r="U10" s="111" t="s">
        <v>466</v>
      </c>
      <c r="V10" s="111" t="s">
        <v>467</v>
      </c>
      <c r="W10" s="111" t="s">
        <v>468</v>
      </c>
      <c r="X10" s="112" t="s">
        <v>469</v>
      </c>
      <c r="Y10" s="111" t="s">
        <v>470</v>
      </c>
      <c r="Z10" s="104" t="s">
        <v>471</v>
      </c>
      <c r="AA10" s="113" t="s">
        <v>472</v>
      </c>
      <c r="AB10" s="104" t="s">
        <v>473</v>
      </c>
      <c r="AC10" s="104" t="s">
        <v>474</v>
      </c>
      <c r="AD10" s="104" t="s">
        <v>475</v>
      </c>
      <c r="AE10" s="104" t="s">
        <v>476</v>
      </c>
      <c r="AG10" s="778"/>
      <c r="AH10" s="104" t="s">
        <v>463</v>
      </c>
      <c r="AI10" s="104" t="s">
        <v>463</v>
      </c>
      <c r="AJ10" s="104" t="s">
        <v>463</v>
      </c>
      <c r="AK10" s="104" t="s">
        <v>464</v>
      </c>
      <c r="AL10" s="104" t="s">
        <v>463</v>
      </c>
      <c r="AM10" s="104" t="s">
        <v>463</v>
      </c>
      <c r="AN10" s="104" t="s">
        <v>463</v>
      </c>
      <c r="AO10" s="104" t="s">
        <v>464</v>
      </c>
      <c r="AP10" s="104" t="s">
        <v>463</v>
      </c>
      <c r="AQ10" s="104" t="s">
        <v>463</v>
      </c>
      <c r="AR10" s="104" t="s">
        <v>463</v>
      </c>
      <c r="AS10" s="104" t="s">
        <v>464</v>
      </c>
      <c r="AT10" s="104" t="s">
        <v>463</v>
      </c>
      <c r="AU10" s="104" t="s">
        <v>463</v>
      </c>
      <c r="AV10" s="104" t="s">
        <v>463</v>
      </c>
      <c r="AW10" s="104" t="s">
        <v>464</v>
      </c>
      <c r="AX10" s="104" t="s">
        <v>463</v>
      </c>
      <c r="AY10" s="104" t="s">
        <v>464</v>
      </c>
      <c r="AZ10" s="111" t="s">
        <v>465</v>
      </c>
      <c r="BA10" s="111" t="s">
        <v>466</v>
      </c>
      <c r="BB10" s="111" t="s">
        <v>467</v>
      </c>
      <c r="BC10" s="111" t="s">
        <v>468</v>
      </c>
      <c r="BD10" s="112" t="s">
        <v>469</v>
      </c>
      <c r="BE10" s="111" t="s">
        <v>470</v>
      </c>
      <c r="BF10" s="114" t="s">
        <v>471</v>
      </c>
      <c r="BG10" s="115" t="s">
        <v>472</v>
      </c>
      <c r="BH10" s="114" t="s">
        <v>473</v>
      </c>
      <c r="BI10" s="114" t="s">
        <v>474</v>
      </c>
      <c r="BJ10" s="114" t="s">
        <v>475</v>
      </c>
      <c r="BK10" s="114" t="s">
        <v>476</v>
      </c>
    </row>
    <row r="11" spans="1:63" ht="15" x14ac:dyDescent="0.25">
      <c r="A11" s="116" t="s">
        <v>477</v>
      </c>
      <c r="B11" s="116"/>
      <c r="C11" s="116"/>
      <c r="D11" s="116"/>
      <c r="E11" s="117"/>
      <c r="F11" s="116"/>
      <c r="G11" s="116"/>
      <c r="H11" s="116"/>
      <c r="I11" s="117"/>
      <c r="J11" s="116">
        <v>0</v>
      </c>
      <c r="K11" s="116">
        <v>0</v>
      </c>
      <c r="L11" s="116">
        <v>0</v>
      </c>
      <c r="M11" s="117"/>
      <c r="N11" s="116">
        <v>0</v>
      </c>
      <c r="O11" s="116">
        <v>0</v>
      </c>
      <c r="P11" s="116">
        <v>0</v>
      </c>
      <c r="Q11" s="117"/>
      <c r="R11" s="200">
        <v>0</v>
      </c>
      <c r="S11" s="118">
        <v>0</v>
      </c>
      <c r="T11" s="201"/>
      <c r="U11" s="201"/>
      <c r="V11" s="201"/>
      <c r="W11" s="201"/>
      <c r="X11" s="201"/>
      <c r="Y11" s="202"/>
      <c r="Z11" s="202"/>
      <c r="AA11" s="202"/>
      <c r="AB11" s="202"/>
      <c r="AC11" s="202"/>
      <c r="AD11" s="202"/>
      <c r="AE11" s="203"/>
      <c r="AF11"/>
      <c r="AG11" s="116" t="s">
        <v>477</v>
      </c>
      <c r="AH11" s="116"/>
      <c r="AI11" s="116"/>
      <c r="AJ11" s="116"/>
      <c r="AK11" s="117"/>
      <c r="AL11" s="116"/>
      <c r="AM11" s="116"/>
      <c r="AN11" s="116"/>
      <c r="AO11" s="117"/>
      <c r="AP11" s="116">
        <v>0</v>
      </c>
      <c r="AQ11" s="116">
        <v>0</v>
      </c>
      <c r="AR11" s="116">
        <v>0</v>
      </c>
      <c r="AS11" s="117"/>
      <c r="AT11" s="116">
        <v>0</v>
      </c>
      <c r="AU11" s="116">
        <v>0</v>
      </c>
      <c r="AV11" s="116">
        <v>0</v>
      </c>
      <c r="AW11" s="117"/>
      <c r="AX11" s="200">
        <v>0</v>
      </c>
      <c r="AY11" s="118">
        <v>0</v>
      </c>
      <c r="AZ11" s="202"/>
      <c r="BA11" s="202"/>
      <c r="BB11" s="202"/>
      <c r="BC11" s="202"/>
      <c r="BD11" s="202"/>
      <c r="BE11" s="202"/>
      <c r="BF11" s="202"/>
      <c r="BG11" s="202"/>
      <c r="BH11" s="202"/>
      <c r="BI11" s="202"/>
      <c r="BJ11" s="202"/>
      <c r="BK11" s="203"/>
    </row>
    <row r="12" spans="1:63" ht="15" x14ac:dyDescent="0.25">
      <c r="A12" s="116" t="s">
        <v>478</v>
      </c>
      <c r="B12" s="116"/>
      <c r="C12" s="116"/>
      <c r="D12" s="116"/>
      <c r="E12" s="117"/>
      <c r="F12" s="116"/>
      <c r="G12" s="116"/>
      <c r="H12" s="116"/>
      <c r="I12" s="117"/>
      <c r="J12" s="116">
        <v>1</v>
      </c>
      <c r="K12" s="116">
        <v>0</v>
      </c>
      <c r="L12" s="116">
        <v>1</v>
      </c>
      <c r="M12" s="204">
        <v>28653000</v>
      </c>
      <c r="N12" s="116">
        <v>1</v>
      </c>
      <c r="O12" s="116">
        <v>1</v>
      </c>
      <c r="P12" s="116">
        <v>1</v>
      </c>
      <c r="Q12" s="204">
        <v>24898089</v>
      </c>
      <c r="R12" s="200">
        <v>1</v>
      </c>
      <c r="S12" s="346">
        <f>Q12</f>
        <v>24898089</v>
      </c>
      <c r="T12" s="201"/>
      <c r="U12" s="201"/>
      <c r="V12" s="201"/>
      <c r="W12" s="201"/>
      <c r="X12" s="201"/>
      <c r="Y12" s="202"/>
      <c r="Z12" s="202"/>
      <c r="AA12" s="202"/>
      <c r="AB12" s="202"/>
      <c r="AC12" s="202"/>
      <c r="AD12" s="202"/>
      <c r="AE12" s="202"/>
      <c r="AF12"/>
      <c r="AG12" s="116" t="s">
        <v>478</v>
      </c>
      <c r="AH12" s="116"/>
      <c r="AI12" s="116"/>
      <c r="AJ12" s="116"/>
      <c r="AK12" s="117"/>
      <c r="AL12" s="116"/>
      <c r="AM12" s="116"/>
      <c r="AN12" s="116"/>
      <c r="AO12" s="117"/>
      <c r="AP12" s="116">
        <v>1</v>
      </c>
      <c r="AQ12" s="116">
        <v>0</v>
      </c>
      <c r="AR12" s="116">
        <v>1</v>
      </c>
      <c r="AS12" s="204">
        <v>26113625</v>
      </c>
      <c r="AT12" s="116">
        <v>1</v>
      </c>
      <c r="AU12" s="116">
        <v>1</v>
      </c>
      <c r="AV12" s="116">
        <v>1</v>
      </c>
      <c r="AW12" s="204">
        <v>24724880</v>
      </c>
      <c r="AX12" s="200">
        <v>1</v>
      </c>
      <c r="AY12" s="346">
        <v>24724880</v>
      </c>
      <c r="AZ12" s="202"/>
      <c r="BA12" s="202"/>
      <c r="BB12" s="202"/>
      <c r="BC12" s="202"/>
      <c r="BD12" s="202"/>
      <c r="BE12" s="202"/>
      <c r="BF12" s="202"/>
      <c r="BG12" s="202"/>
      <c r="BH12" s="202"/>
      <c r="BI12" s="202"/>
      <c r="BJ12" s="202"/>
      <c r="BK12" s="202"/>
    </row>
    <row r="13" spans="1:63" ht="15" x14ac:dyDescent="0.25">
      <c r="A13" s="116" t="s">
        <v>479</v>
      </c>
      <c r="B13" s="116"/>
      <c r="C13" s="116"/>
      <c r="D13" s="116"/>
      <c r="E13" s="117"/>
      <c r="F13" s="116"/>
      <c r="G13" s="116"/>
      <c r="H13" s="116"/>
      <c r="I13" s="117"/>
      <c r="J13" s="116">
        <v>1</v>
      </c>
      <c r="K13" s="116">
        <v>0</v>
      </c>
      <c r="L13" s="116">
        <v>1</v>
      </c>
      <c r="M13" s="204">
        <v>28653000</v>
      </c>
      <c r="N13" s="116">
        <v>1</v>
      </c>
      <c r="O13" s="116">
        <v>1</v>
      </c>
      <c r="P13" s="116">
        <v>1</v>
      </c>
      <c r="Q13" s="204">
        <v>24898090</v>
      </c>
      <c r="R13" s="200">
        <v>1</v>
      </c>
      <c r="S13" s="346">
        <f t="shared" ref="S13:S31" si="0">Q13</f>
        <v>24898090</v>
      </c>
      <c r="T13" s="201"/>
      <c r="U13" s="201"/>
      <c r="V13" s="201"/>
      <c r="W13" s="201"/>
      <c r="X13" s="201"/>
      <c r="Y13" s="202"/>
      <c r="Z13" s="202"/>
      <c r="AA13" s="202"/>
      <c r="AB13" s="202"/>
      <c r="AC13" s="202"/>
      <c r="AD13" s="202"/>
      <c r="AE13" s="202"/>
      <c r="AF13"/>
      <c r="AG13" s="116" t="s">
        <v>479</v>
      </c>
      <c r="AH13" s="116"/>
      <c r="AI13" s="116"/>
      <c r="AJ13" s="116"/>
      <c r="AK13" s="117"/>
      <c r="AL13" s="116"/>
      <c r="AM13" s="116"/>
      <c r="AN13" s="116"/>
      <c r="AO13" s="117"/>
      <c r="AP13" s="116">
        <v>1</v>
      </c>
      <c r="AQ13" s="116">
        <v>0</v>
      </c>
      <c r="AR13" s="116">
        <v>1</v>
      </c>
      <c r="AS13" s="204">
        <v>26113625</v>
      </c>
      <c r="AT13" s="116">
        <v>1</v>
      </c>
      <c r="AU13" s="116">
        <v>1</v>
      </c>
      <c r="AV13" s="116">
        <v>1</v>
      </c>
      <c r="AW13" s="204">
        <v>24724880</v>
      </c>
      <c r="AX13" s="200">
        <v>1</v>
      </c>
      <c r="AY13" s="346">
        <v>24724880</v>
      </c>
      <c r="AZ13" s="202"/>
      <c r="BA13" s="202"/>
      <c r="BB13" s="202"/>
      <c r="BC13" s="202"/>
      <c r="BD13" s="202"/>
      <c r="BE13" s="202"/>
      <c r="BF13" s="202"/>
      <c r="BG13" s="202"/>
      <c r="BH13" s="202"/>
      <c r="BI13" s="202"/>
      <c r="BJ13" s="202"/>
      <c r="BK13" s="202"/>
    </row>
    <row r="14" spans="1:63" ht="15" x14ac:dyDescent="0.25">
      <c r="A14" s="116" t="s">
        <v>480</v>
      </c>
      <c r="B14" s="116"/>
      <c r="C14" s="116"/>
      <c r="D14" s="116"/>
      <c r="E14" s="117"/>
      <c r="F14" s="116"/>
      <c r="G14" s="116"/>
      <c r="H14" s="116"/>
      <c r="I14" s="117"/>
      <c r="J14" s="116">
        <v>1</v>
      </c>
      <c r="K14" s="116">
        <v>0</v>
      </c>
      <c r="L14" s="116">
        <v>1</v>
      </c>
      <c r="M14" s="204">
        <v>28653000</v>
      </c>
      <c r="N14" s="116">
        <v>1</v>
      </c>
      <c r="O14" s="116">
        <v>1</v>
      </c>
      <c r="P14" s="116">
        <v>1</v>
      </c>
      <c r="Q14" s="204">
        <v>24898090</v>
      </c>
      <c r="R14" s="200">
        <v>1</v>
      </c>
      <c r="S14" s="346">
        <f t="shared" si="0"/>
        <v>24898090</v>
      </c>
      <c r="T14" s="201"/>
      <c r="U14" s="201"/>
      <c r="V14" s="201"/>
      <c r="W14" s="201"/>
      <c r="X14" s="201"/>
      <c r="Y14" s="202"/>
      <c r="Z14" s="202"/>
      <c r="AA14" s="202"/>
      <c r="AB14" s="202"/>
      <c r="AC14" s="202"/>
      <c r="AD14" s="202"/>
      <c r="AE14" s="202"/>
      <c r="AF14"/>
      <c r="AG14" s="116" t="s">
        <v>480</v>
      </c>
      <c r="AH14" s="116"/>
      <c r="AI14" s="116"/>
      <c r="AJ14" s="116"/>
      <c r="AK14" s="117"/>
      <c r="AL14" s="116"/>
      <c r="AM14" s="116"/>
      <c r="AN14" s="116"/>
      <c r="AO14" s="117"/>
      <c r="AP14" s="116">
        <v>1</v>
      </c>
      <c r="AQ14" s="116">
        <v>0</v>
      </c>
      <c r="AR14" s="116">
        <v>1</v>
      </c>
      <c r="AS14" s="204">
        <v>26113625</v>
      </c>
      <c r="AT14" s="116">
        <v>1</v>
      </c>
      <c r="AU14" s="116">
        <v>1</v>
      </c>
      <c r="AV14" s="116">
        <v>1</v>
      </c>
      <c r="AW14" s="204">
        <v>24724880</v>
      </c>
      <c r="AX14" s="200">
        <v>1</v>
      </c>
      <c r="AY14" s="346">
        <v>24724880</v>
      </c>
      <c r="AZ14" s="202"/>
      <c r="BA14" s="202"/>
      <c r="BB14" s="202"/>
      <c r="BC14" s="202"/>
      <c r="BD14" s="202"/>
      <c r="BE14" s="202"/>
      <c r="BF14" s="202"/>
      <c r="BG14" s="202"/>
      <c r="BH14" s="202"/>
      <c r="BI14" s="202"/>
      <c r="BJ14" s="202"/>
      <c r="BK14" s="202"/>
    </row>
    <row r="15" spans="1:63" ht="15" x14ac:dyDescent="0.25">
      <c r="A15" s="116" t="s">
        <v>481</v>
      </c>
      <c r="B15" s="116"/>
      <c r="C15" s="116"/>
      <c r="D15" s="116"/>
      <c r="E15" s="117"/>
      <c r="F15" s="116"/>
      <c r="G15" s="116"/>
      <c r="H15" s="116"/>
      <c r="I15" s="117"/>
      <c r="J15" s="116">
        <v>1</v>
      </c>
      <c r="K15" s="116">
        <v>0</v>
      </c>
      <c r="L15" s="116">
        <v>1</v>
      </c>
      <c r="M15" s="204">
        <v>28653000</v>
      </c>
      <c r="N15" s="116">
        <v>1</v>
      </c>
      <c r="O15" s="116">
        <v>1</v>
      </c>
      <c r="P15" s="116">
        <v>1</v>
      </c>
      <c r="Q15" s="204">
        <v>24898090</v>
      </c>
      <c r="R15" s="200">
        <v>1</v>
      </c>
      <c r="S15" s="346">
        <f t="shared" si="0"/>
        <v>24898090</v>
      </c>
      <c r="T15" s="201"/>
      <c r="U15" s="201"/>
      <c r="V15" s="201"/>
      <c r="W15" s="201"/>
      <c r="X15" s="201"/>
      <c r="Y15" s="202"/>
      <c r="Z15" s="202"/>
      <c r="AA15" s="202"/>
      <c r="AB15" s="202"/>
      <c r="AC15" s="202"/>
      <c r="AD15" s="202"/>
      <c r="AE15" s="202"/>
      <c r="AF15"/>
      <c r="AG15" s="116" t="s">
        <v>481</v>
      </c>
      <c r="AH15" s="116"/>
      <c r="AI15" s="116"/>
      <c r="AJ15" s="116"/>
      <c r="AK15" s="117"/>
      <c r="AL15" s="116"/>
      <c r="AM15" s="116"/>
      <c r="AN15" s="116"/>
      <c r="AO15" s="117"/>
      <c r="AP15" s="116">
        <v>1</v>
      </c>
      <c r="AQ15" s="116">
        <v>0</v>
      </c>
      <c r="AR15" s="116">
        <v>1</v>
      </c>
      <c r="AS15" s="204">
        <v>26113625</v>
      </c>
      <c r="AT15" s="116">
        <v>1</v>
      </c>
      <c r="AU15" s="116">
        <v>1</v>
      </c>
      <c r="AV15" s="116">
        <v>1</v>
      </c>
      <c r="AW15" s="204">
        <v>24724880</v>
      </c>
      <c r="AX15" s="200">
        <v>1</v>
      </c>
      <c r="AY15" s="346">
        <v>24724880</v>
      </c>
      <c r="AZ15" s="202"/>
      <c r="BA15" s="202"/>
      <c r="BB15" s="202"/>
      <c r="BC15" s="202"/>
      <c r="BD15" s="202"/>
      <c r="BE15" s="202"/>
      <c r="BF15" s="202"/>
      <c r="BG15" s="202"/>
      <c r="BH15" s="202"/>
      <c r="BI15" s="202"/>
      <c r="BJ15" s="202"/>
      <c r="BK15" s="202"/>
    </row>
    <row r="16" spans="1:63" ht="15" x14ac:dyDescent="0.25">
      <c r="A16" s="116" t="s">
        <v>482</v>
      </c>
      <c r="B16" s="116"/>
      <c r="C16" s="116"/>
      <c r="D16" s="116"/>
      <c r="E16" s="117"/>
      <c r="F16" s="116"/>
      <c r="G16" s="116"/>
      <c r="H16" s="116"/>
      <c r="I16" s="117"/>
      <c r="J16" s="116">
        <v>1</v>
      </c>
      <c r="K16" s="116">
        <v>0</v>
      </c>
      <c r="L16" s="116">
        <v>1</v>
      </c>
      <c r="M16" s="204">
        <v>28653000</v>
      </c>
      <c r="N16" s="116">
        <v>1</v>
      </c>
      <c r="O16" s="116">
        <v>1</v>
      </c>
      <c r="P16" s="116">
        <v>1</v>
      </c>
      <c r="Q16" s="204">
        <v>24898090</v>
      </c>
      <c r="R16" s="200">
        <v>1</v>
      </c>
      <c r="S16" s="346">
        <f t="shared" si="0"/>
        <v>24898090</v>
      </c>
      <c r="T16" s="201"/>
      <c r="U16" s="201"/>
      <c r="V16" s="201"/>
      <c r="W16" s="201"/>
      <c r="X16" s="201"/>
      <c r="Y16" s="202"/>
      <c r="Z16" s="202"/>
      <c r="AA16" s="202"/>
      <c r="AB16" s="202"/>
      <c r="AC16" s="202"/>
      <c r="AD16" s="202"/>
      <c r="AE16" s="202"/>
      <c r="AF16"/>
      <c r="AG16" s="116" t="s">
        <v>482</v>
      </c>
      <c r="AH16" s="116"/>
      <c r="AI16" s="116"/>
      <c r="AJ16" s="116"/>
      <c r="AK16" s="117"/>
      <c r="AL16" s="116"/>
      <c r="AM16" s="116"/>
      <c r="AN16" s="116"/>
      <c r="AO16" s="117"/>
      <c r="AP16" s="116">
        <v>1</v>
      </c>
      <c r="AQ16" s="116">
        <v>0</v>
      </c>
      <c r="AR16" s="116">
        <v>1</v>
      </c>
      <c r="AS16" s="204">
        <v>26113625</v>
      </c>
      <c r="AT16" s="116">
        <v>1</v>
      </c>
      <c r="AU16" s="116">
        <v>1</v>
      </c>
      <c r="AV16" s="116">
        <v>1</v>
      </c>
      <c r="AW16" s="204">
        <v>24724882</v>
      </c>
      <c r="AX16" s="200">
        <v>1</v>
      </c>
      <c r="AY16" s="346">
        <v>24724882</v>
      </c>
      <c r="AZ16" s="202"/>
      <c r="BA16" s="202"/>
      <c r="BB16" s="202"/>
      <c r="BC16" s="202"/>
      <c r="BD16" s="202"/>
      <c r="BE16" s="202"/>
      <c r="BF16" s="202"/>
      <c r="BG16" s="202"/>
      <c r="BH16" s="202"/>
      <c r="BI16" s="202"/>
      <c r="BJ16" s="202"/>
      <c r="BK16" s="202"/>
    </row>
    <row r="17" spans="1:63" ht="15" x14ac:dyDescent="0.25">
      <c r="A17" s="116" t="s">
        <v>483</v>
      </c>
      <c r="B17" s="116"/>
      <c r="C17" s="116"/>
      <c r="D17" s="116"/>
      <c r="E17" s="117"/>
      <c r="F17" s="116"/>
      <c r="G17" s="116"/>
      <c r="H17" s="116"/>
      <c r="I17" s="117"/>
      <c r="J17" s="116">
        <v>1</v>
      </c>
      <c r="K17" s="116">
        <v>0</v>
      </c>
      <c r="L17" s="116">
        <v>1</v>
      </c>
      <c r="M17" s="204">
        <v>28653000</v>
      </c>
      <c r="N17" s="116">
        <v>1</v>
      </c>
      <c r="O17" s="116">
        <v>1</v>
      </c>
      <c r="P17" s="116">
        <v>1</v>
      </c>
      <c r="Q17" s="204">
        <v>24898090</v>
      </c>
      <c r="R17" s="200">
        <v>1</v>
      </c>
      <c r="S17" s="346">
        <f t="shared" si="0"/>
        <v>24898090</v>
      </c>
      <c r="T17" s="201"/>
      <c r="U17" s="201"/>
      <c r="V17" s="201"/>
      <c r="W17" s="201"/>
      <c r="X17" s="201"/>
      <c r="Y17" s="202"/>
      <c r="Z17" s="202"/>
      <c r="AA17" s="202"/>
      <c r="AB17" s="202"/>
      <c r="AC17" s="202"/>
      <c r="AD17" s="202"/>
      <c r="AE17" s="202"/>
      <c r="AF17"/>
      <c r="AG17" s="116" t="s">
        <v>483</v>
      </c>
      <c r="AH17" s="116"/>
      <c r="AI17" s="116"/>
      <c r="AJ17" s="116"/>
      <c r="AK17" s="117"/>
      <c r="AL17" s="116"/>
      <c r="AM17" s="116"/>
      <c r="AN17" s="116"/>
      <c r="AO17" s="117"/>
      <c r="AP17" s="116">
        <v>1</v>
      </c>
      <c r="AQ17" s="116">
        <v>0</v>
      </c>
      <c r="AR17" s="116">
        <v>1</v>
      </c>
      <c r="AS17" s="204">
        <v>26113625</v>
      </c>
      <c r="AT17" s="116">
        <v>1</v>
      </c>
      <c r="AU17" s="116">
        <v>1</v>
      </c>
      <c r="AV17" s="116">
        <v>1</v>
      </c>
      <c r="AW17" s="204">
        <v>24724882</v>
      </c>
      <c r="AX17" s="200">
        <v>1</v>
      </c>
      <c r="AY17" s="346">
        <v>24724882</v>
      </c>
      <c r="AZ17" s="202"/>
      <c r="BA17" s="202"/>
      <c r="BB17" s="202"/>
      <c r="BC17" s="202"/>
      <c r="BD17" s="202"/>
      <c r="BE17" s="202"/>
      <c r="BF17" s="202"/>
      <c r="BG17" s="202"/>
      <c r="BH17" s="202"/>
      <c r="BI17" s="202"/>
      <c r="BJ17" s="202"/>
      <c r="BK17" s="202"/>
    </row>
    <row r="18" spans="1:63" ht="15" x14ac:dyDescent="0.25">
      <c r="A18" s="116" t="s">
        <v>484</v>
      </c>
      <c r="B18" s="116"/>
      <c r="C18" s="116"/>
      <c r="D18" s="116"/>
      <c r="E18" s="117"/>
      <c r="F18" s="116"/>
      <c r="G18" s="116"/>
      <c r="H18" s="116"/>
      <c r="I18" s="117"/>
      <c r="J18" s="116">
        <v>1</v>
      </c>
      <c r="K18" s="116">
        <v>0</v>
      </c>
      <c r="L18" s="116">
        <v>1</v>
      </c>
      <c r="M18" s="204">
        <v>28653000</v>
      </c>
      <c r="N18" s="116">
        <v>1</v>
      </c>
      <c r="O18" s="116">
        <v>1</v>
      </c>
      <c r="P18" s="116">
        <v>1</v>
      </c>
      <c r="Q18" s="204">
        <v>24898090</v>
      </c>
      <c r="R18" s="200">
        <v>1</v>
      </c>
      <c r="S18" s="346">
        <f t="shared" si="0"/>
        <v>24898090</v>
      </c>
      <c r="T18" s="201"/>
      <c r="U18" s="201"/>
      <c r="V18" s="201"/>
      <c r="W18" s="201"/>
      <c r="X18" s="201"/>
      <c r="Y18" s="202"/>
      <c r="Z18" s="202"/>
      <c r="AA18" s="202"/>
      <c r="AB18" s="202"/>
      <c r="AC18" s="202"/>
      <c r="AD18" s="202"/>
      <c r="AE18" s="202"/>
      <c r="AF18"/>
      <c r="AG18" s="116" t="s">
        <v>484</v>
      </c>
      <c r="AH18" s="116"/>
      <c r="AI18" s="116"/>
      <c r="AJ18" s="116"/>
      <c r="AK18" s="117"/>
      <c r="AL18" s="116"/>
      <c r="AM18" s="116"/>
      <c r="AN18" s="116"/>
      <c r="AO18" s="117"/>
      <c r="AP18" s="116">
        <v>1</v>
      </c>
      <c r="AQ18" s="116">
        <v>0</v>
      </c>
      <c r="AR18" s="116">
        <v>1</v>
      </c>
      <c r="AS18" s="204">
        <v>26113625</v>
      </c>
      <c r="AT18" s="116">
        <v>1</v>
      </c>
      <c r="AU18" s="116">
        <v>1</v>
      </c>
      <c r="AV18" s="116">
        <v>1</v>
      </c>
      <c r="AW18" s="204">
        <v>24724881</v>
      </c>
      <c r="AX18" s="200">
        <v>1</v>
      </c>
      <c r="AY18" s="346">
        <v>24724881</v>
      </c>
      <c r="AZ18" s="202"/>
      <c r="BA18" s="202"/>
      <c r="BB18" s="202"/>
      <c r="BC18" s="202"/>
      <c r="BD18" s="202"/>
      <c r="BE18" s="202"/>
      <c r="BF18" s="202"/>
      <c r="BG18" s="202"/>
      <c r="BH18" s="202"/>
      <c r="BI18" s="202"/>
      <c r="BJ18" s="202"/>
      <c r="BK18" s="202"/>
    </row>
    <row r="19" spans="1:63" ht="15" x14ac:dyDescent="0.25">
      <c r="A19" s="116" t="s">
        <v>485</v>
      </c>
      <c r="B19" s="116"/>
      <c r="C19" s="116"/>
      <c r="D19" s="116"/>
      <c r="E19" s="117"/>
      <c r="F19" s="116"/>
      <c r="G19" s="116"/>
      <c r="H19" s="116"/>
      <c r="I19" s="117"/>
      <c r="J19" s="116">
        <v>1</v>
      </c>
      <c r="K19" s="116">
        <v>0</v>
      </c>
      <c r="L19" s="116">
        <v>1</v>
      </c>
      <c r="M19" s="204">
        <v>28653000</v>
      </c>
      <c r="N19" s="116">
        <v>1</v>
      </c>
      <c r="O19" s="116">
        <v>1</v>
      </c>
      <c r="P19" s="116">
        <v>1</v>
      </c>
      <c r="Q19" s="204">
        <v>24898090</v>
      </c>
      <c r="R19" s="200">
        <v>1</v>
      </c>
      <c r="S19" s="346">
        <f t="shared" si="0"/>
        <v>24898090</v>
      </c>
      <c r="T19" s="201"/>
      <c r="U19" s="201"/>
      <c r="V19" s="201"/>
      <c r="W19" s="201"/>
      <c r="X19" s="201"/>
      <c r="Y19" s="202"/>
      <c r="Z19" s="202"/>
      <c r="AA19" s="202"/>
      <c r="AB19" s="202"/>
      <c r="AC19" s="202"/>
      <c r="AD19" s="202"/>
      <c r="AE19" s="202"/>
      <c r="AF19"/>
      <c r="AG19" s="116" t="s">
        <v>485</v>
      </c>
      <c r="AH19" s="116"/>
      <c r="AI19" s="116"/>
      <c r="AJ19" s="116"/>
      <c r="AK19" s="117"/>
      <c r="AL19" s="116"/>
      <c r="AM19" s="116"/>
      <c r="AN19" s="116"/>
      <c r="AO19" s="117"/>
      <c r="AP19" s="116">
        <v>1</v>
      </c>
      <c r="AQ19" s="116">
        <v>0</v>
      </c>
      <c r="AR19" s="116">
        <v>1</v>
      </c>
      <c r="AS19" s="204">
        <v>26113625</v>
      </c>
      <c r="AT19" s="116">
        <v>1</v>
      </c>
      <c r="AU19" s="116">
        <v>1</v>
      </c>
      <c r="AV19" s="116">
        <v>1</v>
      </c>
      <c r="AW19" s="204">
        <v>24724882</v>
      </c>
      <c r="AX19" s="200">
        <v>1</v>
      </c>
      <c r="AY19" s="346">
        <v>24724882</v>
      </c>
      <c r="AZ19" s="202"/>
      <c r="BA19" s="202"/>
      <c r="BB19" s="202"/>
      <c r="BC19" s="202"/>
      <c r="BD19" s="202"/>
      <c r="BE19" s="202"/>
      <c r="BF19" s="202"/>
      <c r="BG19" s="202"/>
      <c r="BH19" s="202"/>
      <c r="BI19" s="116"/>
      <c r="BJ19" s="116"/>
      <c r="BK19" s="116"/>
    </row>
    <row r="20" spans="1:63" ht="15" x14ac:dyDescent="0.25">
      <c r="A20" s="116" t="s">
        <v>486</v>
      </c>
      <c r="B20" s="116"/>
      <c r="C20" s="116"/>
      <c r="D20" s="116"/>
      <c r="E20" s="117"/>
      <c r="F20" s="116"/>
      <c r="G20" s="116"/>
      <c r="H20" s="116"/>
      <c r="I20" s="117"/>
      <c r="J20" s="116">
        <v>1</v>
      </c>
      <c r="K20" s="116">
        <v>0</v>
      </c>
      <c r="L20" s="116">
        <v>1</v>
      </c>
      <c r="M20" s="204">
        <v>28653000</v>
      </c>
      <c r="N20" s="116">
        <v>1</v>
      </c>
      <c r="O20" s="116">
        <v>1</v>
      </c>
      <c r="P20" s="116">
        <v>1</v>
      </c>
      <c r="Q20" s="204">
        <v>24898090</v>
      </c>
      <c r="R20" s="200">
        <v>1</v>
      </c>
      <c r="S20" s="346">
        <f t="shared" si="0"/>
        <v>24898090</v>
      </c>
      <c r="T20" s="201"/>
      <c r="U20" s="201"/>
      <c r="V20" s="201"/>
      <c r="W20" s="201"/>
      <c r="X20" s="201"/>
      <c r="Y20" s="202"/>
      <c r="Z20" s="202"/>
      <c r="AA20" s="202"/>
      <c r="AB20" s="202"/>
      <c r="AC20" s="202"/>
      <c r="AD20" s="202"/>
      <c r="AE20" s="202"/>
      <c r="AF20"/>
      <c r="AG20" s="116" t="s">
        <v>486</v>
      </c>
      <c r="AH20" s="116"/>
      <c r="AI20" s="116"/>
      <c r="AJ20" s="116"/>
      <c r="AK20" s="117"/>
      <c r="AL20" s="116"/>
      <c r="AM20" s="116"/>
      <c r="AN20" s="116"/>
      <c r="AO20" s="117"/>
      <c r="AP20" s="116">
        <v>1</v>
      </c>
      <c r="AQ20" s="116">
        <v>0</v>
      </c>
      <c r="AR20" s="116">
        <v>1</v>
      </c>
      <c r="AS20" s="204">
        <v>26113625</v>
      </c>
      <c r="AT20" s="116">
        <v>1</v>
      </c>
      <c r="AU20" s="116">
        <v>1</v>
      </c>
      <c r="AV20" s="116">
        <v>1</v>
      </c>
      <c r="AW20" s="204">
        <v>24724882</v>
      </c>
      <c r="AX20" s="200">
        <v>1</v>
      </c>
      <c r="AY20" s="346">
        <v>24724882</v>
      </c>
      <c r="AZ20" s="202"/>
      <c r="BA20" s="202"/>
      <c r="BB20" s="202"/>
      <c r="BC20" s="202"/>
      <c r="BD20" s="202"/>
      <c r="BE20" s="202"/>
      <c r="BF20" s="202"/>
      <c r="BG20" s="202"/>
      <c r="BH20" s="202"/>
      <c r="BI20" s="116"/>
      <c r="BJ20" s="116"/>
      <c r="BK20" s="116"/>
    </row>
    <row r="21" spans="1:63" ht="15" x14ac:dyDescent="0.25">
      <c r="A21" s="116" t="s">
        <v>487</v>
      </c>
      <c r="B21" s="116"/>
      <c r="C21" s="116"/>
      <c r="D21" s="116"/>
      <c r="E21" s="117"/>
      <c r="F21" s="116"/>
      <c r="G21" s="116"/>
      <c r="H21" s="116"/>
      <c r="I21" s="117"/>
      <c r="J21" s="116">
        <v>1</v>
      </c>
      <c r="K21" s="116">
        <v>0</v>
      </c>
      <c r="L21" s="116">
        <v>1</v>
      </c>
      <c r="M21" s="204">
        <v>28653000</v>
      </c>
      <c r="N21" s="116">
        <v>1</v>
      </c>
      <c r="O21" s="116">
        <v>1</v>
      </c>
      <c r="P21" s="116">
        <v>1</v>
      </c>
      <c r="Q21" s="204">
        <v>24898090</v>
      </c>
      <c r="R21" s="200">
        <v>1</v>
      </c>
      <c r="S21" s="346">
        <f t="shared" si="0"/>
        <v>24898090</v>
      </c>
      <c r="T21" s="201"/>
      <c r="U21" s="201"/>
      <c r="V21" s="201"/>
      <c r="W21" s="201"/>
      <c r="X21" s="201"/>
      <c r="Y21" s="202"/>
      <c r="Z21" s="202"/>
      <c r="AA21" s="202"/>
      <c r="AB21" s="202"/>
      <c r="AC21" s="202"/>
      <c r="AD21" s="202"/>
      <c r="AE21" s="202"/>
      <c r="AF21"/>
      <c r="AG21" s="116" t="s">
        <v>487</v>
      </c>
      <c r="AH21" s="116"/>
      <c r="AI21" s="116"/>
      <c r="AJ21" s="116"/>
      <c r="AK21" s="117"/>
      <c r="AL21" s="116"/>
      <c r="AM21" s="116"/>
      <c r="AN21" s="116"/>
      <c r="AO21" s="117"/>
      <c r="AP21" s="116">
        <v>1</v>
      </c>
      <c r="AQ21" s="116">
        <v>0</v>
      </c>
      <c r="AR21" s="116">
        <v>1</v>
      </c>
      <c r="AS21" s="204">
        <v>26113625</v>
      </c>
      <c r="AT21" s="116">
        <v>1</v>
      </c>
      <c r="AU21" s="116">
        <v>1</v>
      </c>
      <c r="AV21" s="116">
        <v>1</v>
      </c>
      <c r="AW21" s="204">
        <v>24724882</v>
      </c>
      <c r="AX21" s="200">
        <v>1</v>
      </c>
      <c r="AY21" s="346">
        <v>24724882</v>
      </c>
      <c r="AZ21" s="202"/>
      <c r="BA21" s="202"/>
      <c r="BB21" s="202"/>
      <c r="BC21" s="202"/>
      <c r="BD21" s="202"/>
      <c r="BE21" s="202"/>
      <c r="BF21" s="202"/>
      <c r="BG21" s="202"/>
      <c r="BH21" s="202"/>
      <c r="BI21" s="116"/>
      <c r="BJ21" s="116"/>
      <c r="BK21" s="116"/>
    </row>
    <row r="22" spans="1:63" ht="15" x14ac:dyDescent="0.25">
      <c r="A22" s="116" t="s">
        <v>488</v>
      </c>
      <c r="B22" s="116"/>
      <c r="C22" s="116"/>
      <c r="D22" s="116"/>
      <c r="E22" s="117"/>
      <c r="F22" s="116"/>
      <c r="G22" s="116"/>
      <c r="H22" s="116"/>
      <c r="I22" s="117"/>
      <c r="J22" s="116">
        <v>1</v>
      </c>
      <c r="K22" s="116">
        <v>0</v>
      </c>
      <c r="L22" s="116">
        <v>1</v>
      </c>
      <c r="M22" s="204">
        <v>28653000</v>
      </c>
      <c r="N22" s="116">
        <v>1</v>
      </c>
      <c r="O22" s="116">
        <v>1</v>
      </c>
      <c r="P22" s="116">
        <v>1</v>
      </c>
      <c r="Q22" s="204">
        <v>24898090</v>
      </c>
      <c r="R22" s="200">
        <v>1</v>
      </c>
      <c r="S22" s="346">
        <f t="shared" si="0"/>
        <v>24898090</v>
      </c>
      <c r="T22" s="201"/>
      <c r="U22" s="201"/>
      <c r="V22" s="201"/>
      <c r="W22" s="201"/>
      <c r="X22" s="201"/>
      <c r="Y22" s="202"/>
      <c r="Z22" s="202"/>
      <c r="AA22" s="202"/>
      <c r="AB22" s="202"/>
      <c r="AC22" s="202"/>
      <c r="AD22" s="202"/>
      <c r="AE22" s="202"/>
      <c r="AF22"/>
      <c r="AG22" s="116" t="s">
        <v>488</v>
      </c>
      <c r="AH22" s="116"/>
      <c r="AI22" s="116"/>
      <c r="AJ22" s="116"/>
      <c r="AK22" s="117"/>
      <c r="AL22" s="116"/>
      <c r="AM22" s="116"/>
      <c r="AN22" s="116"/>
      <c r="AO22" s="117"/>
      <c r="AP22" s="116">
        <v>1</v>
      </c>
      <c r="AQ22" s="116">
        <v>0</v>
      </c>
      <c r="AR22" s="116">
        <v>1</v>
      </c>
      <c r="AS22" s="204">
        <v>26113625</v>
      </c>
      <c r="AT22" s="116">
        <v>1</v>
      </c>
      <c r="AU22" s="116">
        <v>1</v>
      </c>
      <c r="AV22" s="116">
        <v>1</v>
      </c>
      <c r="AW22" s="204">
        <v>24724882</v>
      </c>
      <c r="AX22" s="200">
        <v>1</v>
      </c>
      <c r="AY22" s="346">
        <v>24724882</v>
      </c>
      <c r="AZ22" s="202"/>
      <c r="BA22" s="202"/>
      <c r="BB22" s="202"/>
      <c r="BC22" s="202"/>
      <c r="BD22" s="202"/>
      <c r="BE22" s="202"/>
      <c r="BF22" s="202"/>
      <c r="BG22" s="202"/>
      <c r="BH22" s="202"/>
      <c r="BI22" s="202"/>
      <c r="BJ22" s="202"/>
      <c r="BK22" s="202"/>
    </row>
    <row r="23" spans="1:63" ht="15" x14ac:dyDescent="0.25">
      <c r="A23" s="116" t="s">
        <v>489</v>
      </c>
      <c r="B23" s="116"/>
      <c r="C23" s="116"/>
      <c r="D23" s="116"/>
      <c r="E23" s="117"/>
      <c r="F23" s="116"/>
      <c r="G23" s="116"/>
      <c r="H23" s="116"/>
      <c r="I23" s="117"/>
      <c r="J23" s="116">
        <v>1</v>
      </c>
      <c r="K23" s="116">
        <v>0</v>
      </c>
      <c r="L23" s="116">
        <v>1</v>
      </c>
      <c r="M23" s="204">
        <v>28653000</v>
      </c>
      <c r="N23" s="116">
        <v>1</v>
      </c>
      <c r="O23" s="116">
        <v>1</v>
      </c>
      <c r="P23" s="116">
        <v>1</v>
      </c>
      <c r="Q23" s="204">
        <v>24898090</v>
      </c>
      <c r="R23" s="200">
        <v>1</v>
      </c>
      <c r="S23" s="346">
        <f t="shared" si="0"/>
        <v>24898090</v>
      </c>
      <c r="T23" s="201"/>
      <c r="U23" s="201"/>
      <c r="V23" s="201"/>
      <c r="W23" s="201"/>
      <c r="X23" s="201"/>
      <c r="Y23" s="202"/>
      <c r="Z23" s="202"/>
      <c r="AA23" s="202"/>
      <c r="AB23" s="202"/>
      <c r="AC23" s="202"/>
      <c r="AD23" s="202"/>
      <c r="AE23" s="202"/>
      <c r="AF23"/>
      <c r="AG23" s="116" t="s">
        <v>489</v>
      </c>
      <c r="AH23" s="116"/>
      <c r="AI23" s="116"/>
      <c r="AJ23" s="116"/>
      <c r="AK23" s="117"/>
      <c r="AL23" s="116"/>
      <c r="AM23" s="116"/>
      <c r="AN23" s="116"/>
      <c r="AO23" s="117"/>
      <c r="AP23" s="116">
        <v>1</v>
      </c>
      <c r="AQ23" s="116">
        <v>0</v>
      </c>
      <c r="AR23" s="116">
        <v>1</v>
      </c>
      <c r="AS23" s="204">
        <v>26113625</v>
      </c>
      <c r="AT23" s="116">
        <v>1</v>
      </c>
      <c r="AU23" s="116">
        <v>1</v>
      </c>
      <c r="AV23" s="116">
        <v>1</v>
      </c>
      <c r="AW23" s="204">
        <v>24724882</v>
      </c>
      <c r="AX23" s="200">
        <v>1</v>
      </c>
      <c r="AY23" s="346">
        <v>24724882</v>
      </c>
      <c r="AZ23" s="202"/>
      <c r="BA23" s="202"/>
      <c r="BB23" s="202"/>
      <c r="BC23" s="202"/>
      <c r="BD23" s="202"/>
      <c r="BE23" s="202"/>
      <c r="BF23" s="202"/>
      <c r="BG23" s="202"/>
      <c r="BH23" s="202"/>
      <c r="BI23" s="202"/>
      <c r="BJ23" s="202"/>
      <c r="BK23" s="202"/>
    </row>
    <row r="24" spans="1:63" ht="15" x14ac:dyDescent="0.25">
      <c r="A24" s="116" t="s">
        <v>490</v>
      </c>
      <c r="B24" s="116"/>
      <c r="C24" s="116"/>
      <c r="D24" s="116"/>
      <c r="E24" s="117"/>
      <c r="F24" s="116"/>
      <c r="G24" s="116"/>
      <c r="H24" s="116"/>
      <c r="I24" s="117"/>
      <c r="J24" s="116">
        <v>1</v>
      </c>
      <c r="K24" s="116">
        <v>0</v>
      </c>
      <c r="L24" s="116">
        <v>1</v>
      </c>
      <c r="M24" s="204">
        <v>28653000</v>
      </c>
      <c r="N24" s="116">
        <v>1</v>
      </c>
      <c r="O24" s="116">
        <v>1</v>
      </c>
      <c r="P24" s="116">
        <v>1</v>
      </c>
      <c r="Q24" s="204">
        <v>24898090</v>
      </c>
      <c r="R24" s="200">
        <v>1</v>
      </c>
      <c r="S24" s="346">
        <f t="shared" si="0"/>
        <v>24898090</v>
      </c>
      <c r="T24" s="201"/>
      <c r="U24" s="201"/>
      <c r="V24" s="201"/>
      <c r="W24" s="201"/>
      <c r="X24" s="201"/>
      <c r="Y24" s="202"/>
      <c r="Z24" s="202"/>
      <c r="AA24" s="202"/>
      <c r="AB24" s="202"/>
      <c r="AC24" s="202"/>
      <c r="AD24" s="202"/>
      <c r="AE24" s="202"/>
      <c r="AF24"/>
      <c r="AG24" s="116" t="s">
        <v>490</v>
      </c>
      <c r="AH24" s="116"/>
      <c r="AI24" s="116"/>
      <c r="AJ24" s="116"/>
      <c r="AK24" s="117"/>
      <c r="AL24" s="116"/>
      <c r="AM24" s="116"/>
      <c r="AN24" s="116"/>
      <c r="AO24" s="117"/>
      <c r="AP24" s="116">
        <v>1</v>
      </c>
      <c r="AQ24" s="116">
        <v>0</v>
      </c>
      <c r="AR24" s="116">
        <v>1</v>
      </c>
      <c r="AS24" s="204">
        <v>26113625</v>
      </c>
      <c r="AT24" s="116">
        <v>1</v>
      </c>
      <c r="AU24" s="116">
        <v>1</v>
      </c>
      <c r="AV24" s="116">
        <v>1</v>
      </c>
      <c r="AW24" s="204">
        <v>24724882</v>
      </c>
      <c r="AX24" s="200">
        <v>1</v>
      </c>
      <c r="AY24" s="346">
        <v>24724882</v>
      </c>
      <c r="AZ24" s="202"/>
      <c r="BA24" s="202"/>
      <c r="BB24" s="202"/>
      <c r="BC24" s="202"/>
      <c r="BD24" s="202"/>
      <c r="BE24" s="202"/>
      <c r="BF24" s="202"/>
      <c r="BG24" s="202"/>
      <c r="BH24" s="202"/>
      <c r="BI24" s="202"/>
      <c r="BJ24" s="202"/>
      <c r="BK24" s="202"/>
    </row>
    <row r="25" spans="1:63" ht="15" x14ac:dyDescent="0.25">
      <c r="A25" s="116" t="s">
        <v>491</v>
      </c>
      <c r="B25" s="116"/>
      <c r="C25" s="116"/>
      <c r="D25" s="116"/>
      <c r="E25" s="117"/>
      <c r="F25" s="116"/>
      <c r="G25" s="116"/>
      <c r="H25" s="116"/>
      <c r="I25" s="117"/>
      <c r="J25" s="116">
        <v>1</v>
      </c>
      <c r="K25" s="116">
        <v>0</v>
      </c>
      <c r="L25" s="116">
        <v>1</v>
      </c>
      <c r="M25" s="204">
        <v>28653000</v>
      </c>
      <c r="N25" s="116">
        <v>1</v>
      </c>
      <c r="O25" s="116">
        <v>1</v>
      </c>
      <c r="P25" s="116">
        <v>1</v>
      </c>
      <c r="Q25" s="204">
        <v>24898090</v>
      </c>
      <c r="R25" s="200">
        <v>1</v>
      </c>
      <c r="S25" s="346">
        <f t="shared" si="0"/>
        <v>24898090</v>
      </c>
      <c r="T25" s="201"/>
      <c r="U25" s="201"/>
      <c r="V25" s="201"/>
      <c r="W25" s="201"/>
      <c r="X25" s="201"/>
      <c r="Y25" s="202"/>
      <c r="Z25" s="202"/>
      <c r="AA25" s="202"/>
      <c r="AB25" s="202"/>
      <c r="AC25" s="202"/>
      <c r="AD25" s="202"/>
      <c r="AE25" s="202"/>
      <c r="AF25"/>
      <c r="AG25" s="116" t="s">
        <v>491</v>
      </c>
      <c r="AH25" s="116"/>
      <c r="AI25" s="116"/>
      <c r="AJ25" s="116"/>
      <c r="AK25" s="117"/>
      <c r="AL25" s="116"/>
      <c r="AM25" s="116"/>
      <c r="AN25" s="116"/>
      <c r="AO25" s="117"/>
      <c r="AP25" s="116">
        <v>1</v>
      </c>
      <c r="AQ25" s="116">
        <v>0</v>
      </c>
      <c r="AR25" s="116">
        <v>1</v>
      </c>
      <c r="AS25" s="204">
        <v>26113625</v>
      </c>
      <c r="AT25" s="116">
        <v>1</v>
      </c>
      <c r="AU25" s="116">
        <v>1</v>
      </c>
      <c r="AV25" s="116">
        <v>1</v>
      </c>
      <c r="AW25" s="204">
        <v>24724882</v>
      </c>
      <c r="AX25" s="200">
        <v>1</v>
      </c>
      <c r="AY25" s="346">
        <v>24724882</v>
      </c>
      <c r="AZ25" s="202"/>
      <c r="BA25" s="202"/>
      <c r="BB25" s="202"/>
      <c r="BC25" s="202"/>
      <c r="BD25" s="202"/>
      <c r="BE25" s="202"/>
      <c r="BF25" s="202"/>
      <c r="BG25" s="202"/>
      <c r="BH25" s="202"/>
      <c r="BI25" s="202"/>
      <c r="BJ25" s="202"/>
      <c r="BK25" s="202"/>
    </row>
    <row r="26" spans="1:63" ht="15" x14ac:dyDescent="0.25">
      <c r="A26" s="116" t="s">
        <v>492</v>
      </c>
      <c r="B26" s="116"/>
      <c r="C26" s="116"/>
      <c r="D26" s="116"/>
      <c r="E26" s="117"/>
      <c r="F26" s="116"/>
      <c r="G26" s="116"/>
      <c r="H26" s="116"/>
      <c r="I26" s="117"/>
      <c r="J26" s="116">
        <v>1</v>
      </c>
      <c r="K26" s="116">
        <v>0</v>
      </c>
      <c r="L26" s="116">
        <v>1</v>
      </c>
      <c r="M26" s="204">
        <v>28653000</v>
      </c>
      <c r="N26" s="116">
        <v>1</v>
      </c>
      <c r="O26" s="116">
        <v>1</v>
      </c>
      <c r="P26" s="116">
        <v>1</v>
      </c>
      <c r="Q26" s="204">
        <v>24898090</v>
      </c>
      <c r="R26" s="200">
        <v>1</v>
      </c>
      <c r="S26" s="346">
        <f t="shared" si="0"/>
        <v>24898090</v>
      </c>
      <c r="T26" s="201"/>
      <c r="U26" s="201"/>
      <c r="V26" s="201"/>
      <c r="W26" s="201"/>
      <c r="X26" s="201"/>
      <c r="Y26" s="202"/>
      <c r="Z26" s="202"/>
      <c r="AA26" s="202"/>
      <c r="AB26" s="202"/>
      <c r="AC26" s="202"/>
      <c r="AD26" s="202"/>
      <c r="AE26" s="202"/>
      <c r="AF26"/>
      <c r="AG26" s="116" t="s">
        <v>492</v>
      </c>
      <c r="AH26" s="116"/>
      <c r="AI26" s="116"/>
      <c r="AJ26" s="116"/>
      <c r="AK26" s="117"/>
      <c r="AL26" s="116"/>
      <c r="AM26" s="116"/>
      <c r="AN26" s="116"/>
      <c r="AO26" s="117"/>
      <c r="AP26" s="116">
        <v>1</v>
      </c>
      <c r="AQ26" s="116">
        <v>0</v>
      </c>
      <c r="AR26" s="116">
        <v>1</v>
      </c>
      <c r="AS26" s="204">
        <v>26113625</v>
      </c>
      <c r="AT26" s="116">
        <v>1</v>
      </c>
      <c r="AU26" s="116">
        <v>1</v>
      </c>
      <c r="AV26" s="116">
        <v>1</v>
      </c>
      <c r="AW26" s="204">
        <v>24724882</v>
      </c>
      <c r="AX26" s="200">
        <v>1</v>
      </c>
      <c r="AY26" s="346">
        <v>24724882</v>
      </c>
      <c r="AZ26" s="202"/>
      <c r="BA26" s="202"/>
      <c r="BB26" s="202"/>
      <c r="BC26" s="202"/>
      <c r="BD26" s="202"/>
      <c r="BE26" s="202"/>
      <c r="BF26" s="202"/>
      <c r="BG26" s="202"/>
      <c r="BH26" s="202"/>
      <c r="BI26" s="202"/>
      <c r="BJ26" s="202"/>
      <c r="BK26" s="202"/>
    </row>
    <row r="27" spans="1:63" ht="15" x14ac:dyDescent="0.25">
      <c r="A27" s="116" t="s">
        <v>493</v>
      </c>
      <c r="B27" s="116"/>
      <c r="C27" s="116"/>
      <c r="D27" s="116"/>
      <c r="E27" s="117"/>
      <c r="F27" s="116"/>
      <c r="G27" s="116"/>
      <c r="H27" s="116"/>
      <c r="I27" s="117"/>
      <c r="J27" s="116">
        <v>1</v>
      </c>
      <c r="K27" s="116">
        <v>0</v>
      </c>
      <c r="L27" s="116">
        <v>1</v>
      </c>
      <c r="M27" s="204">
        <v>28653000</v>
      </c>
      <c r="N27" s="116">
        <v>1</v>
      </c>
      <c r="O27" s="116">
        <v>1</v>
      </c>
      <c r="P27" s="116">
        <v>1</v>
      </c>
      <c r="Q27" s="204">
        <v>24898090</v>
      </c>
      <c r="R27" s="200">
        <v>1</v>
      </c>
      <c r="S27" s="346">
        <f t="shared" si="0"/>
        <v>24898090</v>
      </c>
      <c r="T27" s="201"/>
      <c r="U27" s="201"/>
      <c r="V27" s="201"/>
      <c r="W27" s="201"/>
      <c r="X27" s="201"/>
      <c r="Y27" s="202"/>
      <c r="Z27" s="202"/>
      <c r="AA27" s="202"/>
      <c r="AB27" s="202"/>
      <c r="AC27" s="202"/>
      <c r="AD27" s="202"/>
      <c r="AE27" s="202"/>
      <c r="AF27"/>
      <c r="AG27" s="116" t="s">
        <v>493</v>
      </c>
      <c r="AH27" s="116"/>
      <c r="AI27" s="116"/>
      <c r="AJ27" s="116"/>
      <c r="AK27" s="117"/>
      <c r="AL27" s="116"/>
      <c r="AM27" s="116"/>
      <c r="AN27" s="116"/>
      <c r="AO27" s="117"/>
      <c r="AP27" s="116">
        <v>1</v>
      </c>
      <c r="AQ27" s="116">
        <v>0</v>
      </c>
      <c r="AR27" s="116">
        <v>1</v>
      </c>
      <c r="AS27" s="204">
        <v>26113625</v>
      </c>
      <c r="AT27" s="116">
        <v>1</v>
      </c>
      <c r="AU27" s="116">
        <v>1</v>
      </c>
      <c r="AV27" s="116">
        <v>1</v>
      </c>
      <c r="AW27" s="204">
        <v>24724882</v>
      </c>
      <c r="AX27" s="200">
        <v>1</v>
      </c>
      <c r="AY27" s="346">
        <v>24724882</v>
      </c>
      <c r="AZ27" s="202"/>
      <c r="BA27" s="202"/>
      <c r="BB27" s="202"/>
      <c r="BC27" s="202"/>
      <c r="BD27" s="202"/>
      <c r="BE27" s="202"/>
      <c r="BF27" s="202"/>
      <c r="BG27" s="202"/>
      <c r="BH27" s="202"/>
      <c r="BI27" s="202"/>
      <c r="BJ27" s="202"/>
      <c r="BK27" s="202"/>
    </row>
    <row r="28" spans="1:63" ht="15" x14ac:dyDescent="0.25">
      <c r="A28" s="116" t="s">
        <v>494</v>
      </c>
      <c r="B28" s="116"/>
      <c r="C28" s="116"/>
      <c r="D28" s="116"/>
      <c r="E28" s="117"/>
      <c r="F28" s="116"/>
      <c r="G28" s="116"/>
      <c r="H28" s="116"/>
      <c r="I28" s="117"/>
      <c r="J28" s="116">
        <v>1</v>
      </c>
      <c r="K28" s="116">
        <v>0</v>
      </c>
      <c r="L28" s="116">
        <v>1</v>
      </c>
      <c r="M28" s="204">
        <v>28653000</v>
      </c>
      <c r="N28" s="116">
        <v>1</v>
      </c>
      <c r="O28" s="116">
        <v>1</v>
      </c>
      <c r="P28" s="116">
        <v>1</v>
      </c>
      <c r="Q28" s="204">
        <v>24898090</v>
      </c>
      <c r="R28" s="200">
        <v>1</v>
      </c>
      <c r="S28" s="346">
        <f t="shared" si="0"/>
        <v>24898090</v>
      </c>
      <c r="T28" s="201"/>
      <c r="U28" s="201"/>
      <c r="V28" s="201"/>
      <c r="W28" s="201"/>
      <c r="X28" s="201"/>
      <c r="Y28" s="202"/>
      <c r="Z28" s="202"/>
      <c r="AA28" s="202"/>
      <c r="AB28" s="202"/>
      <c r="AC28" s="202"/>
      <c r="AD28" s="202"/>
      <c r="AE28" s="202"/>
      <c r="AF28"/>
      <c r="AG28" s="116" t="s">
        <v>494</v>
      </c>
      <c r="AH28" s="116"/>
      <c r="AI28" s="116"/>
      <c r="AJ28" s="116"/>
      <c r="AK28" s="117"/>
      <c r="AL28" s="116"/>
      <c r="AM28" s="116"/>
      <c r="AN28" s="116"/>
      <c r="AO28" s="117"/>
      <c r="AP28" s="116">
        <v>1</v>
      </c>
      <c r="AQ28" s="116">
        <v>0</v>
      </c>
      <c r="AR28" s="116">
        <v>1</v>
      </c>
      <c r="AS28" s="204">
        <v>26113625</v>
      </c>
      <c r="AT28" s="116">
        <v>1</v>
      </c>
      <c r="AU28" s="116">
        <v>1</v>
      </c>
      <c r="AV28" s="116">
        <v>1</v>
      </c>
      <c r="AW28" s="204">
        <v>24724882</v>
      </c>
      <c r="AX28" s="200">
        <v>1</v>
      </c>
      <c r="AY28" s="346">
        <v>24724882</v>
      </c>
      <c r="AZ28" s="202"/>
      <c r="BA28" s="202"/>
      <c r="BB28" s="202"/>
      <c r="BC28" s="202"/>
      <c r="BD28" s="202"/>
      <c r="BE28" s="202"/>
      <c r="BF28" s="202"/>
      <c r="BG28" s="202"/>
      <c r="BH28" s="202"/>
      <c r="BI28" s="202"/>
      <c r="BJ28" s="202"/>
      <c r="BK28" s="202"/>
    </row>
    <row r="29" spans="1:63" ht="15" x14ac:dyDescent="0.25">
      <c r="A29" s="116" t="s">
        <v>495</v>
      </c>
      <c r="B29" s="116"/>
      <c r="C29" s="116"/>
      <c r="D29" s="116"/>
      <c r="E29" s="117"/>
      <c r="F29" s="116"/>
      <c r="G29" s="116"/>
      <c r="H29" s="116"/>
      <c r="I29" s="117"/>
      <c r="J29" s="116">
        <v>1</v>
      </c>
      <c r="K29" s="116">
        <v>0</v>
      </c>
      <c r="L29" s="116">
        <v>1</v>
      </c>
      <c r="M29" s="204">
        <v>28653000</v>
      </c>
      <c r="N29" s="116">
        <v>1</v>
      </c>
      <c r="O29" s="116">
        <v>1</v>
      </c>
      <c r="P29" s="116">
        <v>1</v>
      </c>
      <c r="Q29" s="204">
        <v>24898090</v>
      </c>
      <c r="R29" s="200">
        <v>1</v>
      </c>
      <c r="S29" s="346">
        <f t="shared" si="0"/>
        <v>24898090</v>
      </c>
      <c r="T29" s="201"/>
      <c r="U29" s="201"/>
      <c r="V29" s="201"/>
      <c r="W29" s="201"/>
      <c r="X29" s="201"/>
      <c r="Y29" s="202"/>
      <c r="Z29" s="202"/>
      <c r="AA29" s="202"/>
      <c r="AB29" s="202"/>
      <c r="AC29" s="202"/>
      <c r="AD29" s="202"/>
      <c r="AE29" s="202"/>
      <c r="AF29"/>
      <c r="AG29" s="116" t="s">
        <v>495</v>
      </c>
      <c r="AH29" s="116"/>
      <c r="AI29" s="116"/>
      <c r="AJ29" s="116"/>
      <c r="AK29" s="117"/>
      <c r="AL29" s="116"/>
      <c r="AM29" s="116"/>
      <c r="AN29" s="116"/>
      <c r="AO29" s="117"/>
      <c r="AP29" s="116">
        <v>1</v>
      </c>
      <c r="AQ29" s="116">
        <v>0</v>
      </c>
      <c r="AR29" s="116">
        <v>1</v>
      </c>
      <c r="AS29" s="204">
        <v>26113625</v>
      </c>
      <c r="AT29" s="116">
        <v>1</v>
      </c>
      <c r="AU29" s="116">
        <v>1</v>
      </c>
      <c r="AV29" s="116">
        <v>1</v>
      </c>
      <c r="AW29" s="204">
        <v>24724882</v>
      </c>
      <c r="AX29" s="200">
        <v>1</v>
      </c>
      <c r="AY29" s="346">
        <v>24724882</v>
      </c>
      <c r="AZ29" s="202"/>
      <c r="BA29" s="202"/>
      <c r="BB29" s="202"/>
      <c r="BC29" s="202"/>
      <c r="BD29" s="202"/>
      <c r="BE29" s="202"/>
      <c r="BF29" s="202"/>
      <c r="BG29" s="202"/>
      <c r="BH29" s="202"/>
      <c r="BI29" s="202"/>
      <c r="BJ29" s="202"/>
      <c r="BK29" s="202"/>
    </row>
    <row r="30" spans="1:63" ht="15" x14ac:dyDescent="0.25">
      <c r="A30" s="116" t="s">
        <v>496</v>
      </c>
      <c r="B30" s="116"/>
      <c r="C30" s="116"/>
      <c r="D30" s="116"/>
      <c r="E30" s="117"/>
      <c r="F30" s="116"/>
      <c r="G30" s="116"/>
      <c r="H30" s="116"/>
      <c r="I30" s="117"/>
      <c r="J30" s="116">
        <v>1</v>
      </c>
      <c r="K30" s="116">
        <v>0</v>
      </c>
      <c r="L30" s="116">
        <v>1</v>
      </c>
      <c r="M30" s="204">
        <v>28653000</v>
      </c>
      <c r="N30" s="116">
        <v>1</v>
      </c>
      <c r="O30" s="116">
        <v>1</v>
      </c>
      <c r="P30" s="116">
        <v>1</v>
      </c>
      <c r="Q30" s="204">
        <v>24898090</v>
      </c>
      <c r="R30" s="200">
        <v>1</v>
      </c>
      <c r="S30" s="346">
        <f t="shared" si="0"/>
        <v>24898090</v>
      </c>
      <c r="T30" s="201"/>
      <c r="U30" s="201"/>
      <c r="V30" s="201"/>
      <c r="W30" s="201"/>
      <c r="X30" s="201"/>
      <c r="Y30" s="202"/>
      <c r="Z30" s="202"/>
      <c r="AA30" s="202"/>
      <c r="AB30" s="202"/>
      <c r="AC30" s="202"/>
      <c r="AD30" s="202"/>
      <c r="AE30" s="202"/>
      <c r="AF30"/>
      <c r="AG30" s="116" t="s">
        <v>496</v>
      </c>
      <c r="AH30" s="116"/>
      <c r="AI30" s="116"/>
      <c r="AJ30" s="116"/>
      <c r="AK30" s="117"/>
      <c r="AL30" s="116"/>
      <c r="AM30" s="116"/>
      <c r="AN30" s="116"/>
      <c r="AO30" s="117"/>
      <c r="AP30" s="116">
        <v>1</v>
      </c>
      <c r="AQ30" s="116">
        <v>0</v>
      </c>
      <c r="AR30" s="116">
        <v>1</v>
      </c>
      <c r="AS30" s="204">
        <v>26113625</v>
      </c>
      <c r="AT30" s="116">
        <v>1</v>
      </c>
      <c r="AU30" s="116">
        <v>1</v>
      </c>
      <c r="AV30" s="116">
        <v>1</v>
      </c>
      <c r="AW30" s="204">
        <v>24724882</v>
      </c>
      <c r="AX30" s="200">
        <v>1</v>
      </c>
      <c r="AY30" s="346">
        <v>24724882</v>
      </c>
      <c r="AZ30" s="202"/>
      <c r="BA30" s="202"/>
      <c r="BB30" s="202"/>
      <c r="BC30" s="202"/>
      <c r="BD30" s="202"/>
      <c r="BE30" s="202"/>
      <c r="BF30" s="202"/>
      <c r="BG30" s="202"/>
      <c r="BH30" s="202"/>
      <c r="BI30" s="202"/>
      <c r="BJ30" s="202"/>
      <c r="BK30" s="202"/>
    </row>
    <row r="31" spans="1:63" ht="15" x14ac:dyDescent="0.25">
      <c r="A31" s="116" t="s">
        <v>497</v>
      </c>
      <c r="B31" s="116"/>
      <c r="C31" s="116"/>
      <c r="D31" s="116"/>
      <c r="E31" s="117"/>
      <c r="F31" s="116"/>
      <c r="G31" s="116"/>
      <c r="H31" s="116"/>
      <c r="I31" s="117"/>
      <c r="J31" s="116">
        <v>1</v>
      </c>
      <c r="K31" s="116">
        <v>0</v>
      </c>
      <c r="L31" s="116">
        <v>1</v>
      </c>
      <c r="M31" s="204">
        <v>28653000</v>
      </c>
      <c r="N31" s="116">
        <v>1</v>
      </c>
      <c r="O31" s="116">
        <v>1</v>
      </c>
      <c r="P31" s="116">
        <v>1</v>
      </c>
      <c r="Q31" s="204">
        <v>24898090</v>
      </c>
      <c r="R31" s="200">
        <v>1</v>
      </c>
      <c r="S31" s="346">
        <f t="shared" si="0"/>
        <v>24898090</v>
      </c>
      <c r="T31" s="201"/>
      <c r="U31" s="201"/>
      <c r="V31" s="201"/>
      <c r="W31" s="201"/>
      <c r="X31" s="201"/>
      <c r="Y31" s="202"/>
      <c r="Z31" s="202"/>
      <c r="AA31" s="202"/>
      <c r="AB31" s="202"/>
      <c r="AC31" s="202"/>
      <c r="AD31" s="202"/>
      <c r="AE31" s="202"/>
      <c r="AF31"/>
      <c r="AG31" s="116" t="s">
        <v>497</v>
      </c>
      <c r="AH31" s="116"/>
      <c r="AI31" s="116"/>
      <c r="AJ31" s="116"/>
      <c r="AK31" s="117"/>
      <c r="AL31" s="116"/>
      <c r="AM31" s="116"/>
      <c r="AN31" s="116"/>
      <c r="AO31" s="117"/>
      <c r="AP31" s="116">
        <v>1</v>
      </c>
      <c r="AQ31" s="116">
        <v>0</v>
      </c>
      <c r="AR31" s="116">
        <v>1</v>
      </c>
      <c r="AS31" s="204">
        <v>26113625</v>
      </c>
      <c r="AT31" s="116">
        <v>1</v>
      </c>
      <c r="AU31" s="116">
        <v>1</v>
      </c>
      <c r="AV31" s="116">
        <v>1</v>
      </c>
      <c r="AW31" s="204">
        <v>24724882</v>
      </c>
      <c r="AX31" s="200">
        <v>1</v>
      </c>
      <c r="AY31" s="346">
        <v>24724882</v>
      </c>
      <c r="AZ31" s="202"/>
      <c r="BA31" s="202"/>
      <c r="BB31" s="202"/>
      <c r="BC31" s="202"/>
      <c r="BD31" s="202"/>
      <c r="BE31" s="202"/>
      <c r="BF31" s="202"/>
      <c r="BG31" s="202"/>
      <c r="BH31" s="202"/>
      <c r="BI31" s="202"/>
      <c r="BJ31" s="202"/>
      <c r="BK31" s="202"/>
    </row>
    <row r="32" spans="1:63" ht="15" x14ac:dyDescent="0.25">
      <c r="A32" s="119" t="s">
        <v>498</v>
      </c>
      <c r="B32" s="120">
        <f>SUM(B11:B31)</f>
        <v>0</v>
      </c>
      <c r="C32" s="120">
        <f t="shared" ref="C32:AE32" si="1">SUM(C11:C31)</f>
        <v>0</v>
      </c>
      <c r="D32" s="120">
        <f t="shared" si="1"/>
        <v>0</v>
      </c>
      <c r="E32" s="121">
        <f>SUM(E11:E31)</f>
        <v>0</v>
      </c>
      <c r="F32" s="120">
        <f t="shared" si="1"/>
        <v>0</v>
      </c>
      <c r="G32" s="120">
        <f t="shared" si="1"/>
        <v>0</v>
      </c>
      <c r="H32" s="120">
        <f t="shared" si="1"/>
        <v>0</v>
      </c>
      <c r="I32" s="121">
        <f>SUM(I11:I31)</f>
        <v>0</v>
      </c>
      <c r="J32" s="120">
        <f t="shared" si="1"/>
        <v>20</v>
      </c>
      <c r="K32" s="120">
        <f t="shared" si="1"/>
        <v>0</v>
      </c>
      <c r="L32" s="120">
        <f t="shared" si="1"/>
        <v>20</v>
      </c>
      <c r="M32" s="121">
        <f>SUM(M11:M31)</f>
        <v>573060000</v>
      </c>
      <c r="N32" s="120">
        <f t="shared" si="1"/>
        <v>20</v>
      </c>
      <c r="O32" s="120">
        <f t="shared" si="1"/>
        <v>20</v>
      </c>
      <c r="P32" s="120">
        <f t="shared" si="1"/>
        <v>20</v>
      </c>
      <c r="Q32" s="121">
        <f>SUM(Q11:Q31)</f>
        <v>497961799</v>
      </c>
      <c r="R32" s="120">
        <f t="shared" si="1"/>
        <v>20</v>
      </c>
      <c r="S32" s="118">
        <f t="shared" si="1"/>
        <v>497961799</v>
      </c>
      <c r="T32" s="120">
        <f t="shared" si="1"/>
        <v>0</v>
      </c>
      <c r="U32" s="120">
        <f t="shared" si="1"/>
        <v>0</v>
      </c>
      <c r="V32" s="120">
        <f t="shared" si="1"/>
        <v>0</v>
      </c>
      <c r="W32" s="120">
        <f t="shared" si="1"/>
        <v>0</v>
      </c>
      <c r="X32" s="120">
        <f t="shared" si="1"/>
        <v>0</v>
      </c>
      <c r="Y32" s="120">
        <f t="shared" si="1"/>
        <v>0</v>
      </c>
      <c r="Z32" s="120">
        <f t="shared" si="1"/>
        <v>0</v>
      </c>
      <c r="AA32" s="120">
        <f t="shared" si="1"/>
        <v>0</v>
      </c>
      <c r="AB32" s="120">
        <f t="shared" si="1"/>
        <v>0</v>
      </c>
      <c r="AC32" s="120">
        <f t="shared" si="1"/>
        <v>0</v>
      </c>
      <c r="AD32" s="120">
        <f t="shared" si="1"/>
        <v>0</v>
      </c>
      <c r="AE32" s="120">
        <f t="shared" si="1"/>
        <v>0</v>
      </c>
      <c r="AG32" s="119" t="s">
        <v>498</v>
      </c>
      <c r="AH32" s="120">
        <f t="shared" ref="AH32:AW32" si="2">SUM(AH11:AH31)</f>
        <v>0</v>
      </c>
      <c r="AI32" s="120">
        <f t="shared" si="2"/>
        <v>0</v>
      </c>
      <c r="AJ32" s="120">
        <f t="shared" si="2"/>
        <v>0</v>
      </c>
      <c r="AK32" s="121">
        <f t="shared" si="2"/>
        <v>0</v>
      </c>
      <c r="AL32" s="120">
        <f t="shared" si="2"/>
        <v>0</v>
      </c>
      <c r="AM32" s="120">
        <f t="shared" si="2"/>
        <v>0</v>
      </c>
      <c r="AN32" s="120">
        <f t="shared" si="2"/>
        <v>0</v>
      </c>
      <c r="AO32" s="121">
        <f t="shared" si="2"/>
        <v>0</v>
      </c>
      <c r="AP32" s="120">
        <f t="shared" si="2"/>
        <v>20</v>
      </c>
      <c r="AQ32" s="120">
        <f t="shared" si="2"/>
        <v>0</v>
      </c>
      <c r="AR32" s="120">
        <f t="shared" si="2"/>
        <v>20</v>
      </c>
      <c r="AS32" s="121">
        <f t="shared" si="2"/>
        <v>522272500</v>
      </c>
      <c r="AT32" s="120">
        <f t="shared" si="2"/>
        <v>20</v>
      </c>
      <c r="AU32" s="120">
        <f t="shared" si="2"/>
        <v>20</v>
      </c>
      <c r="AV32" s="120">
        <f t="shared" si="2"/>
        <v>20</v>
      </c>
      <c r="AW32" s="121">
        <f t="shared" si="2"/>
        <v>494497631</v>
      </c>
      <c r="AX32" s="122">
        <f t="shared" ref="AX32:BK32" si="3">SUM(AX11:AX31)</f>
        <v>20</v>
      </c>
      <c r="AY32" s="123">
        <f t="shared" si="3"/>
        <v>494497631</v>
      </c>
      <c r="AZ32" s="120">
        <f t="shared" si="3"/>
        <v>0</v>
      </c>
      <c r="BA32" s="120">
        <f t="shared" si="3"/>
        <v>0</v>
      </c>
      <c r="BB32" s="120">
        <f t="shared" si="3"/>
        <v>0</v>
      </c>
      <c r="BC32" s="120">
        <f t="shared" si="3"/>
        <v>0</v>
      </c>
      <c r="BD32" s="120">
        <f t="shared" si="3"/>
        <v>0</v>
      </c>
      <c r="BE32" s="120">
        <f t="shared" si="3"/>
        <v>0</v>
      </c>
      <c r="BF32" s="120">
        <f t="shared" si="3"/>
        <v>0</v>
      </c>
      <c r="BG32" s="120">
        <f t="shared" si="3"/>
        <v>0</v>
      </c>
      <c r="BH32" s="120">
        <f t="shared" si="3"/>
        <v>0</v>
      </c>
      <c r="BI32" s="120">
        <f t="shared" si="3"/>
        <v>0</v>
      </c>
      <c r="BJ32" s="120">
        <f t="shared" si="3"/>
        <v>0</v>
      </c>
      <c r="BK32" s="120">
        <f t="shared" si="3"/>
        <v>0</v>
      </c>
    </row>
  </sheetData>
  <mergeCells count="28">
    <mergeCell ref="BI1:BK1"/>
    <mergeCell ref="BI2:BK2"/>
    <mergeCell ref="BI3:BK3"/>
    <mergeCell ref="A1:BH1"/>
    <mergeCell ref="A2:BH2"/>
    <mergeCell ref="A3:BH3"/>
    <mergeCell ref="B6:BK6"/>
    <mergeCell ref="R9:S9"/>
    <mergeCell ref="AV9:AW9"/>
    <mergeCell ref="BI4:BK4"/>
    <mergeCell ref="A4:BH4"/>
    <mergeCell ref="BF9:BK9"/>
    <mergeCell ref="AZ9:BE9"/>
    <mergeCell ref="AX9:AY9"/>
    <mergeCell ref="AG5:BK5"/>
    <mergeCell ref="A5:AE5"/>
    <mergeCell ref="AJ9:AK9"/>
    <mergeCell ref="AN9:AO9"/>
    <mergeCell ref="Z9:AE9"/>
    <mergeCell ref="AG9:AG10"/>
    <mergeCell ref="L9:M9"/>
    <mergeCell ref="P9:Q9"/>
    <mergeCell ref="B7:BK7"/>
    <mergeCell ref="T9:Y9"/>
    <mergeCell ref="AR9:AS9"/>
    <mergeCell ref="A9:A10"/>
    <mergeCell ref="D9:E9"/>
    <mergeCell ref="H9:I9"/>
  </mergeCells>
  <pageMargins left="0.7" right="0.7" top="0.75" bottom="0.75" header="0.3" footer="0.3"/>
  <pageSetup scale="18"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pageSetUpPr fitToPage="1"/>
  </sheetPr>
  <dimension ref="A1:E34"/>
  <sheetViews>
    <sheetView zoomScaleNormal="100" workbookViewId="0">
      <selection activeCell="A8" sqref="A8"/>
    </sheetView>
  </sheetViews>
  <sheetFormatPr baseColWidth="10" defaultColWidth="11.42578125" defaultRowHeight="14.25" x14ac:dyDescent="0.2"/>
  <cols>
    <col min="1" max="1" width="21" style="67" customWidth="1"/>
    <col min="2" max="2" width="32" style="67" customWidth="1"/>
    <col min="3" max="4" width="20.5703125" style="67" customWidth="1"/>
    <col min="5" max="5" width="24.42578125" style="67" customWidth="1"/>
    <col min="6" max="16384" width="11.42578125" style="67"/>
  </cols>
  <sheetData>
    <row r="1" spans="1:5" s="15" customFormat="1" ht="16.5" customHeight="1" x14ac:dyDescent="0.25">
      <c r="A1" s="789"/>
      <c r="B1" s="792" t="s">
        <v>121</v>
      </c>
      <c r="C1" s="792"/>
      <c r="D1" s="792"/>
      <c r="E1" s="124" t="s">
        <v>122</v>
      </c>
    </row>
    <row r="2" spans="1:5" s="15" customFormat="1" ht="20.25" customHeight="1" x14ac:dyDescent="0.25">
      <c r="A2" s="790"/>
      <c r="B2" s="793" t="s">
        <v>123</v>
      </c>
      <c r="C2" s="793"/>
      <c r="D2" s="793"/>
      <c r="E2" s="125" t="s">
        <v>124</v>
      </c>
    </row>
    <row r="3" spans="1:5" s="15" customFormat="1" ht="30" customHeight="1" x14ac:dyDescent="0.25">
      <c r="A3" s="790"/>
      <c r="B3" s="794" t="s">
        <v>125</v>
      </c>
      <c r="C3" s="794"/>
      <c r="D3" s="794"/>
      <c r="E3" s="125" t="s">
        <v>126</v>
      </c>
    </row>
    <row r="4" spans="1:5" s="15" customFormat="1" ht="16.5" customHeight="1" thickBot="1" x14ac:dyDescent="0.3">
      <c r="A4" s="791"/>
      <c r="B4" s="623"/>
      <c r="C4" s="623"/>
      <c r="D4" s="623"/>
      <c r="E4" s="126" t="s">
        <v>499</v>
      </c>
    </row>
    <row r="5" spans="1:5" s="15" customFormat="1" ht="9" customHeight="1" thickBot="1" x14ac:dyDescent="0.25">
      <c r="A5" s="67"/>
      <c r="B5" s="67"/>
      <c r="C5" s="67"/>
      <c r="D5" s="67"/>
      <c r="E5" s="67"/>
    </row>
    <row r="6" spans="1:5" ht="14.25" customHeight="1" x14ac:dyDescent="0.2">
      <c r="A6" s="812" t="s">
        <v>500</v>
      </c>
      <c r="B6" s="531"/>
      <c r="C6" s="531"/>
      <c r="D6" s="531"/>
      <c r="E6" s="813"/>
    </row>
    <row r="7" spans="1:5" ht="35.25" customHeight="1" thickBot="1" x14ac:dyDescent="0.25">
      <c r="A7" s="127" t="s">
        <v>501</v>
      </c>
      <c r="B7" s="128" t="s">
        <v>502</v>
      </c>
      <c r="C7" s="795" t="s">
        <v>503</v>
      </c>
      <c r="D7" s="795"/>
      <c r="E7" s="796"/>
    </row>
    <row r="8" spans="1:5" ht="71.25" x14ac:dyDescent="0.2">
      <c r="A8" s="206">
        <v>45569</v>
      </c>
      <c r="B8" s="94" t="s">
        <v>615</v>
      </c>
      <c r="C8" s="800" t="s">
        <v>616</v>
      </c>
      <c r="D8" s="801"/>
      <c r="E8" s="802"/>
    </row>
    <row r="9" spans="1:5" ht="114" x14ac:dyDescent="0.2">
      <c r="A9" s="206">
        <v>45628</v>
      </c>
      <c r="B9" s="94" t="s">
        <v>617</v>
      </c>
      <c r="C9" s="803" t="s">
        <v>618</v>
      </c>
      <c r="D9" s="804"/>
      <c r="E9" s="805"/>
    </row>
    <row r="10" spans="1:5" ht="140.1" customHeight="1" x14ac:dyDescent="0.2">
      <c r="A10" s="207">
        <v>45644</v>
      </c>
      <c r="B10" s="93" t="s">
        <v>619</v>
      </c>
      <c r="C10" s="806" t="s">
        <v>620</v>
      </c>
      <c r="D10" s="807"/>
      <c r="E10" s="808"/>
    </row>
    <row r="11" spans="1:5" ht="223.5" customHeight="1" x14ac:dyDescent="0.2">
      <c r="A11" s="207">
        <v>45644</v>
      </c>
      <c r="B11" s="93" t="s">
        <v>621</v>
      </c>
      <c r="C11" s="803" t="s">
        <v>622</v>
      </c>
      <c r="D11" s="804"/>
      <c r="E11" s="805"/>
    </row>
    <row r="12" spans="1:5" x14ac:dyDescent="0.2">
      <c r="A12" s="129"/>
      <c r="B12" s="130"/>
      <c r="C12" s="797"/>
      <c r="D12" s="798"/>
      <c r="E12" s="799"/>
    </row>
    <row r="13" spans="1:5" x14ac:dyDescent="0.2">
      <c r="A13" s="129"/>
      <c r="B13" s="130"/>
      <c r="C13" s="797"/>
      <c r="D13" s="798"/>
      <c r="E13" s="799"/>
    </row>
    <row r="14" spans="1:5" x14ac:dyDescent="0.2">
      <c r="A14" s="129"/>
      <c r="B14" s="130"/>
      <c r="C14" s="797"/>
      <c r="D14" s="798"/>
      <c r="E14" s="799"/>
    </row>
    <row r="15" spans="1:5" x14ac:dyDescent="0.2">
      <c r="A15" s="129"/>
      <c r="B15" s="130"/>
      <c r="C15" s="797"/>
      <c r="D15" s="798"/>
      <c r="E15" s="799"/>
    </row>
    <row r="16" spans="1:5" x14ac:dyDescent="0.2">
      <c r="A16" s="129"/>
      <c r="B16" s="130"/>
      <c r="C16" s="797"/>
      <c r="D16" s="798"/>
      <c r="E16" s="799"/>
    </row>
    <row r="17" spans="1:5" x14ac:dyDescent="0.2">
      <c r="A17" s="129"/>
      <c r="B17" s="130"/>
      <c r="C17" s="797"/>
      <c r="D17" s="798"/>
      <c r="E17" s="799"/>
    </row>
    <row r="18" spans="1:5" x14ac:dyDescent="0.2">
      <c r="A18" s="129"/>
      <c r="B18" s="130"/>
      <c r="C18" s="797"/>
      <c r="D18" s="798"/>
      <c r="E18" s="799"/>
    </row>
    <row r="19" spans="1:5" x14ac:dyDescent="0.2">
      <c r="A19" s="129"/>
      <c r="B19" s="130"/>
      <c r="C19" s="797"/>
      <c r="D19" s="798"/>
      <c r="E19" s="799"/>
    </row>
    <row r="20" spans="1:5" x14ac:dyDescent="0.2">
      <c r="A20" s="129"/>
      <c r="B20" s="130"/>
      <c r="C20" s="797"/>
      <c r="D20" s="798"/>
      <c r="E20" s="799"/>
    </row>
    <row r="21" spans="1:5" x14ac:dyDescent="0.2">
      <c r="A21" s="129"/>
      <c r="B21" s="130"/>
      <c r="C21" s="797"/>
      <c r="D21" s="798"/>
      <c r="E21" s="799"/>
    </row>
    <row r="22" spans="1:5" x14ac:dyDescent="0.2">
      <c r="A22" s="129"/>
      <c r="B22" s="130"/>
      <c r="C22" s="797"/>
      <c r="D22" s="798"/>
      <c r="E22" s="799"/>
    </row>
    <row r="23" spans="1:5" x14ac:dyDescent="0.2">
      <c r="A23" s="129"/>
      <c r="B23" s="130"/>
      <c r="C23" s="797"/>
      <c r="D23" s="798"/>
      <c r="E23" s="799"/>
    </row>
    <row r="24" spans="1:5" x14ac:dyDescent="0.2">
      <c r="A24" s="129"/>
      <c r="B24" s="130"/>
      <c r="C24" s="797"/>
      <c r="D24" s="798"/>
      <c r="E24" s="799"/>
    </row>
    <row r="25" spans="1:5" x14ac:dyDescent="0.2">
      <c r="A25" s="129"/>
      <c r="B25" s="130"/>
      <c r="C25" s="797"/>
      <c r="D25" s="798"/>
      <c r="E25" s="799"/>
    </row>
    <row r="26" spans="1:5" x14ac:dyDescent="0.2">
      <c r="A26" s="129"/>
      <c r="B26" s="130"/>
      <c r="C26" s="797"/>
      <c r="D26" s="798"/>
      <c r="E26" s="799"/>
    </row>
    <row r="27" spans="1:5" x14ac:dyDescent="0.2">
      <c r="A27" s="129"/>
      <c r="B27" s="130"/>
      <c r="C27" s="797"/>
      <c r="D27" s="798"/>
      <c r="E27" s="799"/>
    </row>
    <row r="28" spans="1:5" x14ac:dyDescent="0.2">
      <c r="A28" s="129"/>
      <c r="B28" s="130"/>
      <c r="C28" s="797"/>
      <c r="D28" s="798"/>
      <c r="E28" s="799"/>
    </row>
    <row r="29" spans="1:5" x14ac:dyDescent="0.2">
      <c r="A29" s="129"/>
      <c r="B29" s="130"/>
      <c r="C29" s="797"/>
      <c r="D29" s="798"/>
      <c r="E29" s="799"/>
    </row>
    <row r="30" spans="1:5" x14ac:dyDescent="0.2">
      <c r="A30" s="129"/>
      <c r="B30" s="130"/>
      <c r="C30" s="797"/>
      <c r="D30" s="798"/>
      <c r="E30" s="799"/>
    </row>
    <row r="31" spans="1:5" x14ac:dyDescent="0.2">
      <c r="A31" s="129"/>
      <c r="B31" s="130"/>
      <c r="C31" s="797"/>
      <c r="D31" s="798"/>
      <c r="E31" s="799"/>
    </row>
    <row r="32" spans="1:5" x14ac:dyDescent="0.2">
      <c r="A32" s="129"/>
      <c r="B32" s="130"/>
      <c r="C32" s="797"/>
      <c r="D32" s="798"/>
      <c r="E32" s="799"/>
    </row>
    <row r="33" spans="1:5" x14ac:dyDescent="0.2">
      <c r="A33" s="129"/>
      <c r="B33" s="130"/>
      <c r="C33" s="797"/>
      <c r="D33" s="798"/>
      <c r="E33" s="799"/>
    </row>
    <row r="34" spans="1:5" ht="15" thickBot="1" x14ac:dyDescent="0.25">
      <c r="A34" s="131"/>
      <c r="B34" s="132"/>
      <c r="C34" s="809"/>
      <c r="D34" s="810"/>
      <c r="E34" s="811"/>
    </row>
  </sheetData>
  <mergeCells count="33">
    <mergeCell ref="C34:E34"/>
    <mergeCell ref="A6:E6"/>
    <mergeCell ref="C24:E24"/>
    <mergeCell ref="C25:E25"/>
    <mergeCell ref="C26:E26"/>
    <mergeCell ref="C27:E27"/>
    <mergeCell ref="C22:E22"/>
    <mergeCell ref="C23:E23"/>
    <mergeCell ref="C30:E30"/>
    <mergeCell ref="C31:E31"/>
    <mergeCell ref="C32:E32"/>
    <mergeCell ref="C33:E33"/>
    <mergeCell ref="C14:E14"/>
    <mergeCell ref="C15:E15"/>
    <mergeCell ref="C16:E16"/>
    <mergeCell ref="C17:E17"/>
    <mergeCell ref="C28:E28"/>
    <mergeCell ref="C29:E29"/>
    <mergeCell ref="C18:E18"/>
    <mergeCell ref="C19:E19"/>
    <mergeCell ref="C8:E8"/>
    <mergeCell ref="C20:E20"/>
    <mergeCell ref="C21:E21"/>
    <mergeCell ref="C9:E9"/>
    <mergeCell ref="C12:E12"/>
    <mergeCell ref="C13:E13"/>
    <mergeCell ref="C10:E10"/>
    <mergeCell ref="C11:E11"/>
    <mergeCell ref="A1:A4"/>
    <mergeCell ref="B1:D1"/>
    <mergeCell ref="B2:D2"/>
    <mergeCell ref="B3:D4"/>
    <mergeCell ref="C7:E7"/>
  </mergeCells>
  <pageMargins left="0.7" right="0.7" top="0.75" bottom="0.75" header="0.3" footer="0.3"/>
  <pageSetup paperSize="9" scale="72"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2578125" defaultRowHeight="15" x14ac:dyDescent="0.2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42578125" style="2" customWidth="1"/>
  </cols>
  <sheetData>
    <row r="1" spans="1:10" ht="25.5" x14ac:dyDescent="0.25">
      <c r="A1" s="9" t="s">
        <v>504</v>
      </c>
      <c r="B1" s="9" t="s">
        <v>14</v>
      </c>
      <c r="C1" s="9" t="s">
        <v>505</v>
      </c>
      <c r="D1" s="9" t="s">
        <v>506</v>
      </c>
      <c r="E1" s="9" t="s">
        <v>507</v>
      </c>
      <c r="F1" s="10" t="s">
        <v>508</v>
      </c>
      <c r="G1" s="10" t="s">
        <v>86</v>
      </c>
      <c r="H1" s="10" t="s">
        <v>509</v>
      </c>
      <c r="I1" s="10" t="s">
        <v>509</v>
      </c>
      <c r="J1" s="10" t="s">
        <v>461</v>
      </c>
    </row>
    <row r="2" spans="1:10" x14ac:dyDescent="0.25">
      <c r="A2" s="11"/>
      <c r="B2" s="11"/>
      <c r="C2" s="11"/>
      <c r="D2" s="11"/>
      <c r="E2" s="11"/>
      <c r="F2" s="12"/>
      <c r="G2" s="3" t="s">
        <v>510</v>
      </c>
      <c r="H2" s="8" t="s">
        <v>511</v>
      </c>
      <c r="I2" s="8" t="s">
        <v>512</v>
      </c>
      <c r="J2" s="8" t="s">
        <v>513</v>
      </c>
    </row>
    <row r="3" spans="1:10" x14ac:dyDescent="0.25">
      <c r="A3" s="8" t="s">
        <v>134</v>
      </c>
      <c r="B3" s="14" t="s">
        <v>135</v>
      </c>
      <c r="C3" s="13" t="s">
        <v>514</v>
      </c>
      <c r="D3" s="8" t="s">
        <v>515</v>
      </c>
      <c r="E3" s="8" t="s">
        <v>516</v>
      </c>
      <c r="F3" s="8" t="s">
        <v>517</v>
      </c>
      <c r="G3" s="8" t="s">
        <v>518</v>
      </c>
      <c r="H3" s="8" t="s">
        <v>519</v>
      </c>
      <c r="I3" s="8" t="s">
        <v>520</v>
      </c>
      <c r="J3" s="8" t="s">
        <v>470</v>
      </c>
    </row>
    <row r="4" spans="1:10" x14ac:dyDescent="0.25">
      <c r="A4" s="8" t="s">
        <v>521</v>
      </c>
      <c r="B4" s="14" t="s">
        <v>522</v>
      </c>
      <c r="C4" s="13" t="s">
        <v>523</v>
      </c>
      <c r="D4" s="8" t="s">
        <v>524</v>
      </c>
      <c r="E4" s="8" t="s">
        <v>525</v>
      </c>
      <c r="F4" s="8" t="s">
        <v>526</v>
      </c>
      <c r="G4" s="8" t="s">
        <v>527</v>
      </c>
      <c r="H4" s="8" t="s">
        <v>243</v>
      </c>
      <c r="I4" s="8" t="s">
        <v>528</v>
      </c>
      <c r="J4" s="8" t="s">
        <v>465</v>
      </c>
    </row>
    <row r="5" spans="1:10" x14ac:dyDescent="0.25">
      <c r="A5" s="8" t="s">
        <v>529</v>
      </c>
      <c r="B5" s="14" t="s">
        <v>530</v>
      </c>
      <c r="C5" s="13" t="s">
        <v>136</v>
      </c>
      <c r="D5" s="8" t="s">
        <v>531</v>
      </c>
      <c r="E5" s="8" t="s">
        <v>532</v>
      </c>
      <c r="F5" s="8" t="s">
        <v>533</v>
      </c>
      <c r="G5" s="8" t="s">
        <v>534</v>
      </c>
      <c r="H5" s="8" t="s">
        <v>535</v>
      </c>
      <c r="I5" s="8" t="s">
        <v>536</v>
      </c>
      <c r="J5" s="8" t="s">
        <v>466</v>
      </c>
    </row>
    <row r="6" spans="1:10" x14ac:dyDescent="0.25">
      <c r="A6" s="8" t="s">
        <v>537</v>
      </c>
      <c r="B6" s="14" t="s">
        <v>538</v>
      </c>
      <c r="C6" s="13" t="s">
        <v>191</v>
      </c>
      <c r="D6" s="8" t="s">
        <v>539</v>
      </c>
      <c r="E6" s="8" t="s">
        <v>540</v>
      </c>
      <c r="F6" s="8" t="s">
        <v>541</v>
      </c>
      <c r="G6" s="8" t="s">
        <v>542</v>
      </c>
      <c r="H6" s="8"/>
      <c r="I6" s="8" t="s">
        <v>543</v>
      </c>
      <c r="J6" s="8" t="s">
        <v>467</v>
      </c>
    </row>
    <row r="7" spans="1:10" x14ac:dyDescent="0.25">
      <c r="A7" s="8"/>
      <c r="B7" s="14" t="s">
        <v>544</v>
      </c>
      <c r="C7" s="13" t="s">
        <v>214</v>
      </c>
      <c r="D7" s="8" t="s">
        <v>545</v>
      </c>
      <c r="E7" s="8" t="s">
        <v>546</v>
      </c>
      <c r="F7" s="8" t="s">
        <v>547</v>
      </c>
      <c r="G7" s="8" t="s">
        <v>548</v>
      </c>
      <c r="H7" s="8"/>
      <c r="I7" s="8" t="s">
        <v>476</v>
      </c>
      <c r="J7" s="8" t="s">
        <v>468</v>
      </c>
    </row>
    <row r="8" spans="1:10" x14ac:dyDescent="0.25">
      <c r="A8" s="8"/>
      <c r="B8" s="14" t="s">
        <v>549</v>
      </c>
      <c r="C8" s="13" t="s">
        <v>550</v>
      </c>
      <c r="D8" s="8" t="s">
        <v>551</v>
      </c>
      <c r="E8" s="8" t="s">
        <v>552</v>
      </c>
      <c r="F8" s="8" t="s">
        <v>553</v>
      </c>
      <c r="G8" s="8" t="s">
        <v>554</v>
      </c>
      <c r="H8" s="8"/>
      <c r="I8" s="8"/>
      <c r="J8" s="8"/>
    </row>
    <row r="9" spans="1:10" x14ac:dyDescent="0.25">
      <c r="C9" s="13" t="s">
        <v>555</v>
      </c>
      <c r="D9" s="8" t="s">
        <v>556</v>
      </c>
      <c r="E9" s="8"/>
      <c r="F9" s="8"/>
      <c r="G9" s="8" t="s">
        <v>557</v>
      </c>
    </row>
    <row r="10" spans="1:10" x14ac:dyDescent="0.25">
      <c r="C10" s="13" t="s">
        <v>558</v>
      </c>
      <c r="D10" s="8" t="s">
        <v>133</v>
      </c>
      <c r="E10" s="8"/>
      <c r="F10" s="8"/>
      <c r="G10" s="8" t="s">
        <v>559</v>
      </c>
    </row>
    <row r="11" spans="1:10" x14ac:dyDescent="0.25">
      <c r="C11" s="13" t="s">
        <v>560</v>
      </c>
      <c r="D11" s="8" t="s">
        <v>561</v>
      </c>
      <c r="E11" s="8"/>
      <c r="F11" s="8"/>
      <c r="G11" s="8" t="s">
        <v>562</v>
      </c>
    </row>
    <row r="12" spans="1:10" x14ac:dyDescent="0.25">
      <c r="C12" s="13" t="s">
        <v>563</v>
      </c>
      <c r="D12" s="8" t="s">
        <v>564</v>
      </c>
      <c r="E12" s="8"/>
      <c r="F12" s="8"/>
      <c r="G12" s="8" t="s">
        <v>565</v>
      </c>
    </row>
    <row r="13" spans="1:10" x14ac:dyDescent="0.25">
      <c r="C13" s="13" t="s">
        <v>566</v>
      </c>
      <c r="D13" s="8" t="s">
        <v>567</v>
      </c>
      <c r="E13" s="8"/>
      <c r="F13" s="8"/>
      <c r="G13" s="8" t="s">
        <v>568</v>
      </c>
    </row>
    <row r="14" spans="1:10" x14ac:dyDescent="0.25">
      <c r="B14" s="1"/>
      <c r="C14" s="13" t="s">
        <v>569</v>
      </c>
      <c r="D14" s="8" t="s">
        <v>570</v>
      </c>
      <c r="E14" s="8"/>
      <c r="F14" s="8"/>
      <c r="G14" s="8" t="s">
        <v>571</v>
      </c>
    </row>
    <row r="15" spans="1:10" x14ac:dyDescent="0.25">
      <c r="B15" s="1"/>
      <c r="C15" s="13" t="s">
        <v>572</v>
      </c>
      <c r="D15" s="8" t="s">
        <v>573</v>
      </c>
      <c r="E15" s="8"/>
      <c r="F15" s="8"/>
      <c r="G15" s="8" t="s">
        <v>574</v>
      </c>
    </row>
    <row r="16" spans="1:10" x14ac:dyDescent="0.25">
      <c r="C16" s="13" t="s">
        <v>575</v>
      </c>
      <c r="D16" s="8"/>
      <c r="E16" s="1"/>
      <c r="G16" s="5"/>
    </row>
    <row r="17" spans="2:7" x14ac:dyDescent="0.25">
      <c r="C17" s="13" t="s">
        <v>576</v>
      </c>
      <c r="D17" s="8"/>
      <c r="E17" s="1"/>
      <c r="G17" s="5"/>
    </row>
    <row r="18" spans="2:7" x14ac:dyDescent="0.25">
      <c r="C18" s="13" t="s">
        <v>577</v>
      </c>
      <c r="D18" s="8"/>
      <c r="E18" s="1"/>
      <c r="G18" s="5"/>
    </row>
    <row r="19" spans="2:7" x14ac:dyDescent="0.25">
      <c r="C19" s="13" t="s">
        <v>578</v>
      </c>
      <c r="D19" s="8"/>
      <c r="E19" s="1"/>
      <c r="G19" s="5"/>
    </row>
    <row r="20" spans="2:7" x14ac:dyDescent="0.25">
      <c r="B20" s="1"/>
      <c r="C20" s="13" t="s">
        <v>579</v>
      </c>
      <c r="D20" s="8"/>
      <c r="E20" s="1"/>
      <c r="G20" s="5"/>
    </row>
    <row r="21" spans="2:7" x14ac:dyDescent="0.25">
      <c r="E21" s="1"/>
      <c r="G21" s="5"/>
    </row>
    <row r="22" spans="2:7" x14ac:dyDescent="0.25">
      <c r="E22" s="1"/>
      <c r="G22" s="5"/>
    </row>
    <row r="23" spans="2:7" x14ac:dyDescent="0.25">
      <c r="G23" s="5"/>
    </row>
    <row r="24" spans="2:7" x14ac:dyDescent="0.25">
      <c r="G24" s="6" t="s">
        <v>580</v>
      </c>
    </row>
    <row r="25" spans="2:7" x14ac:dyDescent="0.25">
      <c r="G25" s="4" t="s">
        <v>581</v>
      </c>
    </row>
    <row r="26" spans="2:7" x14ac:dyDescent="0.25">
      <c r="G26" s="4" t="s">
        <v>582</v>
      </c>
    </row>
    <row r="27" spans="2:7" x14ac:dyDescent="0.25">
      <c r="G27" s="4" t="s">
        <v>583</v>
      </c>
    </row>
    <row r="28" spans="2:7" x14ac:dyDescent="0.25">
      <c r="G28" s="4" t="s">
        <v>584</v>
      </c>
    </row>
    <row r="29" spans="2:7" x14ac:dyDescent="0.25">
      <c r="G29" s="4" t="s">
        <v>585</v>
      </c>
    </row>
    <row r="30" spans="2:7" x14ac:dyDescent="0.25">
      <c r="G30" s="4" t="s">
        <v>586</v>
      </c>
    </row>
    <row r="31" spans="2:7" x14ac:dyDescent="0.25">
      <c r="G31" s="4" t="s">
        <v>587</v>
      </c>
    </row>
    <row r="32" spans="2:7" x14ac:dyDescent="0.25">
      <c r="G32" s="4" t="s">
        <v>588</v>
      </c>
    </row>
    <row r="33" spans="7:7" x14ac:dyDescent="0.25">
      <c r="G33" s="4" t="s">
        <v>589</v>
      </c>
    </row>
    <row r="34" spans="7:7" x14ac:dyDescent="0.25">
      <c r="G34" s="4" t="s">
        <v>590</v>
      </c>
    </row>
    <row r="35" spans="7:7" x14ac:dyDescent="0.25">
      <c r="G35" s="4" t="s">
        <v>591</v>
      </c>
    </row>
    <row r="36" spans="7:7" x14ac:dyDescent="0.25">
      <c r="G36" s="4" t="s">
        <v>592</v>
      </c>
    </row>
    <row r="37" spans="7:7" x14ac:dyDescent="0.25">
      <c r="G37" s="4" t="s">
        <v>593</v>
      </c>
    </row>
    <row r="38" spans="7:7" x14ac:dyDescent="0.25">
      <c r="G38" s="4" t="s">
        <v>594</v>
      </c>
    </row>
    <row r="39" spans="7:7" x14ac:dyDescent="0.25">
      <c r="G39" s="4" t="s">
        <v>595</v>
      </c>
    </row>
    <row r="40" spans="7:7" x14ac:dyDescent="0.25">
      <c r="G40" s="4" t="s">
        <v>596</v>
      </c>
    </row>
    <row r="41" spans="7:7" x14ac:dyDescent="0.25">
      <c r="G41" s="4" t="s">
        <v>597</v>
      </c>
    </row>
    <row r="42" spans="7:7" x14ac:dyDescent="0.25">
      <c r="G42" s="4" t="s">
        <v>598</v>
      </c>
    </row>
    <row r="43" spans="7:7" x14ac:dyDescent="0.25">
      <c r="G43" s="4" t="s">
        <v>599</v>
      </c>
    </row>
    <row r="44" spans="7:7" x14ac:dyDescent="0.25">
      <c r="G44" s="4" t="s">
        <v>600</v>
      </c>
    </row>
    <row r="45" spans="7:7" x14ac:dyDescent="0.25">
      <c r="G45" s="4" t="s">
        <v>601</v>
      </c>
    </row>
    <row r="46" spans="7:7" x14ac:dyDescent="0.25">
      <c r="G46" s="4" t="s">
        <v>602</v>
      </c>
    </row>
    <row r="47" spans="7:7" x14ac:dyDescent="0.25">
      <c r="G47" s="4" t="s">
        <v>603</v>
      </c>
    </row>
    <row r="48" spans="7:7" x14ac:dyDescent="0.25">
      <c r="G48" s="4" t="s">
        <v>604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topLeftCell="A40" zoomScale="60" zoomScaleNormal="60" workbookViewId="0">
      <selection activeCell="A7" sqref="A7:B9"/>
    </sheetView>
  </sheetViews>
  <sheetFormatPr baseColWidth="10" defaultColWidth="10.85546875" defaultRowHeight="15" x14ac:dyDescent="0.25"/>
  <cols>
    <col min="1" max="1" width="38.42578125" style="2" customWidth="1"/>
    <col min="2" max="15" width="20.5703125" style="2" customWidth="1"/>
    <col min="16" max="16" width="32.42578125" style="2" customWidth="1"/>
    <col min="17" max="27" width="18.140625" style="2" customWidth="1"/>
    <col min="28" max="28" width="22.570312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5703125" style="2" customWidth="1"/>
    <col min="37" max="37" width="18.42578125" style="2" bestFit="1" customWidth="1"/>
    <col min="38" max="38" width="4.570312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222"/>
      <c r="B5" s="223"/>
      <c r="C5" s="224"/>
      <c r="D5" s="225"/>
      <c r="E5" s="225"/>
      <c r="F5" s="225"/>
      <c r="G5" s="225"/>
      <c r="H5" s="225"/>
      <c r="I5" s="225"/>
      <c r="J5" s="225"/>
      <c r="K5" s="225"/>
      <c r="L5" s="225"/>
      <c r="M5" s="225"/>
      <c r="N5" s="225"/>
      <c r="O5" s="225"/>
      <c r="P5" s="225"/>
      <c r="Q5" s="225"/>
      <c r="R5" s="225"/>
      <c r="S5" s="225"/>
      <c r="T5" s="225"/>
      <c r="U5" s="225"/>
      <c r="V5" s="225"/>
      <c r="W5" s="225"/>
      <c r="X5" s="225"/>
      <c r="Y5" s="225"/>
      <c r="Z5" s="226"/>
      <c r="AA5" s="225"/>
      <c r="AB5" s="225"/>
      <c r="AD5" s="227"/>
      <c r="AE5" s="228"/>
    </row>
    <row r="6" spans="1:31" ht="9" customHeight="1" thickBot="1" x14ac:dyDescent="0.3">
      <c r="A6" s="229"/>
      <c r="B6" s="225"/>
      <c r="C6" s="225"/>
      <c r="D6" s="225"/>
      <c r="E6" s="225"/>
      <c r="F6" s="225"/>
      <c r="G6" s="225"/>
      <c r="H6" s="225"/>
      <c r="I6" s="225"/>
      <c r="J6" s="225"/>
      <c r="K6" s="225"/>
      <c r="L6" s="225"/>
      <c r="M6" s="225"/>
      <c r="N6" s="225"/>
      <c r="O6" s="225"/>
      <c r="P6" s="225"/>
      <c r="Q6" s="225"/>
      <c r="R6" s="225"/>
      <c r="S6" s="225"/>
      <c r="T6" s="225"/>
      <c r="U6" s="225"/>
      <c r="V6" s="225"/>
      <c r="W6" s="225"/>
      <c r="X6" s="225"/>
      <c r="Y6" s="225"/>
      <c r="Z6" s="226"/>
      <c r="AA6" s="225"/>
      <c r="AB6" s="225"/>
      <c r="AD6" s="227"/>
      <c r="AE6" s="228"/>
    </row>
    <row r="7" spans="1:31" x14ac:dyDescent="0.25">
      <c r="A7" s="394" t="s">
        <v>4</v>
      </c>
      <c r="B7" s="395"/>
      <c r="C7" s="431" t="s">
        <v>151</v>
      </c>
      <c r="D7" s="394" t="s">
        <v>6</v>
      </c>
      <c r="E7" s="400"/>
      <c r="F7" s="400"/>
      <c r="G7" s="400"/>
      <c r="H7" s="395"/>
      <c r="I7" s="425">
        <v>45667</v>
      </c>
      <c r="J7" s="426"/>
      <c r="K7" s="394" t="s">
        <v>8</v>
      </c>
      <c r="L7" s="395"/>
      <c r="M7" s="417" t="s">
        <v>129</v>
      </c>
      <c r="N7" s="418"/>
      <c r="O7" s="403"/>
      <c r="P7" s="404"/>
      <c r="Q7" s="225"/>
      <c r="R7" s="225"/>
      <c r="S7" s="225"/>
      <c r="T7" s="225"/>
      <c r="U7" s="225"/>
      <c r="V7" s="225"/>
      <c r="W7" s="225"/>
      <c r="X7" s="225"/>
      <c r="Y7" s="225"/>
      <c r="Z7" s="226"/>
      <c r="AA7" s="225"/>
      <c r="AB7" s="225"/>
      <c r="AD7" s="227"/>
      <c r="AE7" s="228"/>
    </row>
    <row r="8" spans="1:31" x14ac:dyDescent="0.25">
      <c r="A8" s="396"/>
      <c r="B8" s="397"/>
      <c r="C8" s="432"/>
      <c r="D8" s="396"/>
      <c r="E8" s="401"/>
      <c r="F8" s="401"/>
      <c r="G8" s="401"/>
      <c r="H8" s="397"/>
      <c r="I8" s="427"/>
      <c r="J8" s="428"/>
      <c r="K8" s="396"/>
      <c r="L8" s="397"/>
      <c r="M8" s="434" t="s">
        <v>130</v>
      </c>
      <c r="N8" s="435"/>
      <c r="O8" s="419"/>
      <c r="P8" s="420"/>
      <c r="Q8" s="225"/>
      <c r="R8" s="225"/>
      <c r="S8" s="225"/>
      <c r="T8" s="225"/>
      <c r="U8" s="225"/>
      <c r="V8" s="225"/>
      <c r="W8" s="225"/>
      <c r="X8" s="225"/>
      <c r="Y8" s="225"/>
      <c r="Z8" s="226"/>
      <c r="AA8" s="225"/>
      <c r="AB8" s="225"/>
      <c r="AD8" s="227"/>
      <c r="AE8" s="228"/>
    </row>
    <row r="9" spans="1:31" ht="15.75" thickBot="1" x14ac:dyDescent="0.3">
      <c r="A9" s="398"/>
      <c r="B9" s="399"/>
      <c r="C9" s="433"/>
      <c r="D9" s="398"/>
      <c r="E9" s="402"/>
      <c r="F9" s="402"/>
      <c r="G9" s="402"/>
      <c r="H9" s="399"/>
      <c r="I9" s="429"/>
      <c r="J9" s="430"/>
      <c r="K9" s="398"/>
      <c r="L9" s="399"/>
      <c r="M9" s="421" t="s">
        <v>131</v>
      </c>
      <c r="N9" s="422"/>
      <c r="O9" s="423" t="s">
        <v>132</v>
      </c>
      <c r="P9" s="424"/>
      <c r="Q9" s="225"/>
      <c r="R9" s="225"/>
      <c r="S9" s="225"/>
      <c r="T9" s="225"/>
      <c r="U9" s="225"/>
      <c r="V9" s="225"/>
      <c r="W9" s="225"/>
      <c r="X9" s="225"/>
      <c r="Y9" s="225"/>
      <c r="Z9" s="226"/>
      <c r="AA9" s="225"/>
      <c r="AB9" s="225"/>
      <c r="AD9" s="227"/>
      <c r="AE9" s="228"/>
    </row>
    <row r="10" spans="1:31" ht="15" customHeight="1" thickBot="1" x14ac:dyDescent="0.3">
      <c r="A10" s="230"/>
      <c r="B10" s="231"/>
      <c r="C10" s="231"/>
      <c r="D10" s="232"/>
      <c r="E10" s="232"/>
      <c r="F10" s="232"/>
      <c r="G10" s="232"/>
      <c r="H10" s="232"/>
      <c r="I10" s="233"/>
      <c r="J10" s="233"/>
      <c r="K10" s="232"/>
      <c r="L10" s="232"/>
      <c r="M10" s="234"/>
      <c r="N10" s="234"/>
      <c r="O10" s="235"/>
      <c r="P10" s="235"/>
      <c r="Q10" s="231"/>
      <c r="R10" s="231"/>
      <c r="S10" s="231"/>
      <c r="T10" s="231"/>
      <c r="U10" s="231"/>
      <c r="V10" s="231"/>
      <c r="W10" s="231"/>
      <c r="X10" s="231"/>
      <c r="Y10" s="231"/>
      <c r="Z10" s="236"/>
      <c r="AA10" s="231"/>
      <c r="AB10" s="231"/>
      <c r="AD10" s="237"/>
      <c r="AE10" s="238"/>
    </row>
    <row r="11" spans="1:31" ht="15" customHeight="1" x14ac:dyDescent="0.25">
      <c r="A11" s="394" t="s">
        <v>10</v>
      </c>
      <c r="B11" s="395"/>
      <c r="C11" s="405" t="s">
        <v>133</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7"/>
    </row>
    <row r="12" spans="1:31" ht="15" customHeight="1" x14ac:dyDescent="0.25">
      <c r="A12" s="396"/>
      <c r="B12" s="397"/>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10"/>
    </row>
    <row r="13" spans="1:31" ht="15" customHeight="1" thickBot="1" x14ac:dyDescent="0.3">
      <c r="A13" s="398"/>
      <c r="B13" s="399"/>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row>
    <row r="14" spans="1:31" ht="9" customHeight="1" thickBot="1" x14ac:dyDescent="0.3">
      <c r="A14" s="240"/>
      <c r="B14" s="241"/>
      <c r="C14" s="242"/>
      <c r="D14" s="242"/>
      <c r="E14" s="242"/>
      <c r="F14" s="242"/>
      <c r="G14" s="242"/>
      <c r="H14" s="242"/>
      <c r="I14" s="242"/>
      <c r="J14" s="242"/>
      <c r="K14" s="242"/>
      <c r="L14" s="242"/>
      <c r="M14" s="243"/>
      <c r="N14" s="243"/>
      <c r="O14" s="243"/>
      <c r="P14" s="243"/>
      <c r="Q14" s="243"/>
      <c r="R14" s="244"/>
      <c r="S14" s="244"/>
      <c r="T14" s="244"/>
      <c r="U14" s="244"/>
      <c r="V14" s="244"/>
      <c r="W14" s="244"/>
      <c r="X14" s="244"/>
      <c r="Y14" s="232"/>
      <c r="Z14" s="232"/>
      <c r="AA14" s="232"/>
      <c r="AB14" s="232"/>
      <c r="AD14" s="232"/>
      <c r="AE14" s="239"/>
    </row>
    <row r="15" spans="1:31" ht="59.1" customHeight="1" thickBot="1" x14ac:dyDescent="0.3">
      <c r="A15" s="374" t="s">
        <v>12</v>
      </c>
      <c r="B15" s="375"/>
      <c r="C15" s="414" t="s">
        <v>134</v>
      </c>
      <c r="D15" s="415"/>
      <c r="E15" s="415"/>
      <c r="F15" s="415"/>
      <c r="G15" s="415"/>
      <c r="H15" s="415"/>
      <c r="I15" s="415"/>
      <c r="J15" s="415"/>
      <c r="K15" s="416"/>
      <c r="L15" s="365" t="s">
        <v>14</v>
      </c>
      <c r="M15" s="366"/>
      <c r="N15" s="366"/>
      <c r="O15" s="366"/>
      <c r="P15" s="366"/>
      <c r="Q15" s="367"/>
      <c r="R15" s="368" t="s">
        <v>135</v>
      </c>
      <c r="S15" s="369"/>
      <c r="T15" s="369"/>
      <c r="U15" s="369"/>
      <c r="V15" s="369"/>
      <c r="W15" s="369"/>
      <c r="X15" s="370"/>
      <c r="Y15" s="365" t="s">
        <v>15</v>
      </c>
      <c r="Z15" s="367"/>
      <c r="AA15" s="355" t="s">
        <v>136</v>
      </c>
      <c r="AB15" s="356"/>
      <c r="AC15" s="356"/>
      <c r="AD15" s="356"/>
      <c r="AE15" s="357"/>
    </row>
    <row r="16" spans="1:31" ht="9" customHeight="1" thickBot="1" x14ac:dyDescent="0.3">
      <c r="A16" s="229"/>
      <c r="B16" s="225"/>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D16" s="227"/>
      <c r="AE16" s="228"/>
    </row>
    <row r="17" spans="1:33" s="245" customFormat="1" ht="37.5" customHeight="1" thickBot="1" x14ac:dyDescent="0.3">
      <c r="A17" s="374" t="s">
        <v>17</v>
      </c>
      <c r="B17" s="375"/>
      <c r="C17" s="355" t="s">
        <v>137</v>
      </c>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7"/>
    </row>
    <row r="18" spans="1:33" ht="16.5" customHeight="1" thickBot="1" x14ac:dyDescent="0.3">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D18" s="247"/>
      <c r="AE18" s="248"/>
    </row>
    <row r="19" spans="1:33" ht="32.1" customHeight="1" thickBot="1" x14ac:dyDescent="0.3">
      <c r="A19" s="365" t="s">
        <v>138</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7"/>
      <c r="AF19" s="249"/>
    </row>
    <row r="20" spans="1:33" ht="32.1" customHeight="1" thickBot="1" x14ac:dyDescent="0.3">
      <c r="A20" s="250" t="s">
        <v>19</v>
      </c>
      <c r="B20" s="362" t="s">
        <v>139</v>
      </c>
      <c r="C20" s="363"/>
      <c r="D20" s="363"/>
      <c r="E20" s="363"/>
      <c r="F20" s="363"/>
      <c r="G20" s="363"/>
      <c r="H20" s="363"/>
      <c r="I20" s="363"/>
      <c r="J20" s="363"/>
      <c r="K20" s="363"/>
      <c r="L20" s="363"/>
      <c r="M20" s="363"/>
      <c r="N20" s="363"/>
      <c r="O20" s="364"/>
      <c r="P20" s="365" t="s">
        <v>140</v>
      </c>
      <c r="Q20" s="366"/>
      <c r="R20" s="366"/>
      <c r="S20" s="366"/>
      <c r="T20" s="366"/>
      <c r="U20" s="366"/>
      <c r="V20" s="366"/>
      <c r="W20" s="366"/>
      <c r="X20" s="366"/>
      <c r="Y20" s="366"/>
      <c r="Z20" s="366"/>
      <c r="AA20" s="366"/>
      <c r="AB20" s="366"/>
      <c r="AC20" s="366"/>
      <c r="AD20" s="366"/>
      <c r="AE20" s="367"/>
      <c r="AF20" s="249"/>
    </row>
    <row r="21" spans="1:33" ht="32.1" customHeight="1" thickBot="1" x14ac:dyDescent="0.3">
      <c r="A21" s="230"/>
      <c r="B21" s="251" t="s">
        <v>141</v>
      </c>
      <c r="C21" s="252" t="s">
        <v>142</v>
      </c>
      <c r="D21" s="252" t="s">
        <v>143</v>
      </c>
      <c r="E21" s="252" t="s">
        <v>144</v>
      </c>
      <c r="F21" s="252" t="s">
        <v>145</v>
      </c>
      <c r="G21" s="252" t="s">
        <v>146</v>
      </c>
      <c r="H21" s="252" t="s">
        <v>128</v>
      </c>
      <c r="I21" s="252" t="s">
        <v>147</v>
      </c>
      <c r="J21" s="252" t="s">
        <v>148</v>
      </c>
      <c r="K21" s="252" t="s">
        <v>149</v>
      </c>
      <c r="L21" s="252" t="s">
        <v>150</v>
      </c>
      <c r="M21" s="252" t="s">
        <v>151</v>
      </c>
      <c r="N21" s="252" t="s">
        <v>102</v>
      </c>
      <c r="O21" s="253" t="s">
        <v>100</v>
      </c>
      <c r="P21" s="254"/>
      <c r="Q21" s="251" t="s">
        <v>141</v>
      </c>
      <c r="R21" s="252" t="s">
        <v>142</v>
      </c>
      <c r="S21" s="252" t="s">
        <v>143</v>
      </c>
      <c r="T21" s="252" t="s">
        <v>144</v>
      </c>
      <c r="U21" s="252" t="s">
        <v>145</v>
      </c>
      <c r="V21" s="252" t="s">
        <v>146</v>
      </c>
      <c r="W21" s="252" t="s">
        <v>128</v>
      </c>
      <c r="X21" s="252" t="s">
        <v>147</v>
      </c>
      <c r="Y21" s="252" t="s">
        <v>148</v>
      </c>
      <c r="Z21" s="252" t="s">
        <v>149</v>
      </c>
      <c r="AA21" s="252" t="s">
        <v>150</v>
      </c>
      <c r="AB21" s="252" t="s">
        <v>151</v>
      </c>
      <c r="AC21" s="252" t="s">
        <v>102</v>
      </c>
      <c r="AD21" s="252" t="s">
        <v>152</v>
      </c>
      <c r="AE21" s="253" t="s">
        <v>153</v>
      </c>
      <c r="AF21" s="255"/>
    </row>
    <row r="22" spans="1:33" ht="32.1" customHeight="1" x14ac:dyDescent="0.25">
      <c r="A22" s="256" t="s">
        <v>31</v>
      </c>
      <c r="B22" s="257"/>
      <c r="C22" s="258"/>
      <c r="D22" s="258"/>
      <c r="E22" s="258"/>
      <c r="F22" s="258"/>
      <c r="G22" s="258"/>
      <c r="H22" s="258"/>
      <c r="I22" s="258"/>
      <c r="J22" s="258"/>
      <c r="K22" s="258"/>
      <c r="L22" s="258"/>
      <c r="M22" s="258"/>
      <c r="N22" s="258">
        <f>SUM(B22:M22)</f>
        <v>0</v>
      </c>
      <c r="O22" s="259"/>
      <c r="P22" s="256" t="s">
        <v>27</v>
      </c>
      <c r="Q22" s="260"/>
      <c r="R22" s="261"/>
      <c r="S22" s="261"/>
      <c r="T22" s="261"/>
      <c r="U22" s="261"/>
      <c r="V22" s="261"/>
      <c r="W22" s="262">
        <v>4702321680</v>
      </c>
      <c r="X22" s="262"/>
      <c r="Y22" s="262"/>
      <c r="Z22" s="262"/>
      <c r="AA22" s="262"/>
      <c r="AB22" s="262"/>
      <c r="AC22" s="262">
        <v>4702321680</v>
      </c>
      <c r="AD22" s="170"/>
      <c r="AE22" s="263"/>
      <c r="AF22" s="255"/>
      <c r="AG22" s="264"/>
    </row>
    <row r="23" spans="1:33" ht="32.1" customHeight="1" x14ac:dyDescent="0.25">
      <c r="A23" s="265" t="s">
        <v>21</v>
      </c>
      <c r="B23" s="266"/>
      <c r="C23" s="267"/>
      <c r="D23" s="267"/>
      <c r="E23" s="267"/>
      <c r="F23" s="267"/>
      <c r="G23" s="267"/>
      <c r="H23" s="267"/>
      <c r="I23" s="267"/>
      <c r="J23" s="267"/>
      <c r="K23" s="267"/>
      <c r="L23" s="267"/>
      <c r="M23" s="267"/>
      <c r="N23" s="267">
        <f>SUM(B23:M23)</f>
        <v>0</v>
      </c>
      <c r="O23" s="268" t="str">
        <f>IFERROR(N23/(SUMIF(B23:M23,"&gt;0",B22:M22))," ")</f>
        <v xml:space="preserve"> </v>
      </c>
      <c r="P23" s="265" t="s">
        <v>29</v>
      </c>
      <c r="Q23" s="266"/>
      <c r="R23" s="267"/>
      <c r="S23" s="267"/>
      <c r="T23" s="267"/>
      <c r="U23" s="267"/>
      <c r="V23" s="267"/>
      <c r="W23" s="262">
        <v>4702321680</v>
      </c>
      <c r="X23" s="262" t="s">
        <v>613</v>
      </c>
      <c r="Y23" s="262" t="s">
        <v>613</v>
      </c>
      <c r="Z23" s="262" t="s">
        <v>613</v>
      </c>
      <c r="AA23" s="262">
        <v>0</v>
      </c>
      <c r="AB23" s="262"/>
      <c r="AC23" s="262">
        <v>4702321680</v>
      </c>
      <c r="AD23" s="269">
        <v>1</v>
      </c>
      <c r="AE23" s="270">
        <v>1</v>
      </c>
      <c r="AF23" s="255"/>
    </row>
    <row r="24" spans="1:33" ht="32.1" customHeight="1" x14ac:dyDescent="0.25">
      <c r="A24" s="265" t="s">
        <v>23</v>
      </c>
      <c r="B24" s="266">
        <f>+B22-B23</f>
        <v>0</v>
      </c>
      <c r="C24" s="267">
        <f t="shared" ref="C24:M24" si="0">+C22-C23</f>
        <v>0</v>
      </c>
      <c r="D24" s="267">
        <f t="shared" si="0"/>
        <v>0</v>
      </c>
      <c r="E24" s="267">
        <f t="shared" si="0"/>
        <v>0</v>
      </c>
      <c r="F24" s="267">
        <f t="shared" si="0"/>
        <v>0</v>
      </c>
      <c r="G24" s="267">
        <f t="shared" si="0"/>
        <v>0</v>
      </c>
      <c r="H24" s="267">
        <f t="shared" si="0"/>
        <v>0</v>
      </c>
      <c r="I24" s="267">
        <f t="shared" si="0"/>
        <v>0</v>
      </c>
      <c r="J24" s="267">
        <f t="shared" si="0"/>
        <v>0</v>
      </c>
      <c r="K24" s="267">
        <f t="shared" si="0"/>
        <v>0</v>
      </c>
      <c r="L24" s="267">
        <f t="shared" si="0"/>
        <v>0</v>
      </c>
      <c r="M24" s="267">
        <f t="shared" si="0"/>
        <v>0</v>
      </c>
      <c r="N24" s="267">
        <f>SUM(B24:M24)</f>
        <v>0</v>
      </c>
      <c r="O24" s="271"/>
      <c r="P24" s="265" t="s">
        <v>31</v>
      </c>
      <c r="Q24" s="266"/>
      <c r="R24" s="267"/>
      <c r="S24" s="267"/>
      <c r="T24" s="267"/>
      <c r="U24" s="267"/>
      <c r="V24" s="267"/>
      <c r="W24" s="267"/>
      <c r="X24" s="262"/>
      <c r="Y24" s="262">
        <v>784000000</v>
      </c>
      <c r="Z24" s="262">
        <v>784000000</v>
      </c>
      <c r="AA24" s="262">
        <v>784000000</v>
      </c>
      <c r="AB24" s="262">
        <v>2350321680</v>
      </c>
      <c r="AC24" s="262">
        <f>SUM(X24:AB24)</f>
        <v>4702321680</v>
      </c>
      <c r="AD24" s="267"/>
      <c r="AE24" s="272"/>
      <c r="AF24" s="255"/>
    </row>
    <row r="25" spans="1:33" ht="32.1" customHeight="1" thickBot="1" x14ac:dyDescent="0.3">
      <c r="A25" s="273" t="s">
        <v>25</v>
      </c>
      <c r="B25" s="274"/>
      <c r="C25" s="275"/>
      <c r="D25" s="275"/>
      <c r="E25" s="275"/>
      <c r="F25" s="275"/>
      <c r="G25" s="275"/>
      <c r="H25" s="275"/>
      <c r="I25" s="275"/>
      <c r="J25" s="275"/>
      <c r="K25" s="275"/>
      <c r="L25" s="275"/>
      <c r="M25" s="275"/>
      <c r="N25" s="275">
        <f>SUM(B25:M25)</f>
        <v>0</v>
      </c>
      <c r="O25" s="276" t="str">
        <f>IFERROR(N25/(SUMIF(B25:M25,"&gt;0",B24:M24))," ")</f>
        <v xml:space="preserve"> </v>
      </c>
      <c r="P25" s="273" t="s">
        <v>25</v>
      </c>
      <c r="Q25" s="274"/>
      <c r="R25" s="275"/>
      <c r="S25" s="275"/>
      <c r="T25" s="275"/>
      <c r="U25" s="275"/>
      <c r="V25" s="275"/>
      <c r="W25" s="275"/>
      <c r="X25" s="275" t="s">
        <v>614</v>
      </c>
      <c r="Y25" s="277">
        <v>358962107</v>
      </c>
      <c r="Z25" s="277">
        <v>1054728594</v>
      </c>
      <c r="AA25" s="277">
        <v>712793215</v>
      </c>
      <c r="AB25" s="275">
        <v>734754234</v>
      </c>
      <c r="AC25" s="277">
        <f>SUM(X25:AB25)</f>
        <v>2861238150</v>
      </c>
      <c r="AD25" s="278">
        <f>AC25/AC24</f>
        <v>0.60847350409255707</v>
      </c>
      <c r="AE25" s="278">
        <f>AC25/AC23</f>
        <v>0.60847350409255707</v>
      </c>
      <c r="AF25" s="255"/>
    </row>
    <row r="26" spans="1:33" s="279" customFormat="1" ht="16.5" customHeight="1" thickBot="1" x14ac:dyDescent="0.3"/>
    <row r="27" spans="1:33" ht="33.950000000000003" customHeight="1" x14ac:dyDescent="0.25">
      <c r="A27" s="436" t="s">
        <v>154</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8"/>
    </row>
    <row r="28" spans="1:33" ht="15" customHeight="1" x14ac:dyDescent="0.25">
      <c r="A28" s="373" t="s">
        <v>34</v>
      </c>
      <c r="B28" s="358" t="s">
        <v>36</v>
      </c>
      <c r="C28" s="358"/>
      <c r="D28" s="358" t="s">
        <v>155</v>
      </c>
      <c r="E28" s="358"/>
      <c r="F28" s="358"/>
      <c r="G28" s="358"/>
      <c r="H28" s="358"/>
      <c r="I28" s="358"/>
      <c r="J28" s="358"/>
      <c r="K28" s="358"/>
      <c r="L28" s="358"/>
      <c r="M28" s="358"/>
      <c r="N28" s="358"/>
      <c r="O28" s="358"/>
      <c r="P28" s="358" t="s">
        <v>102</v>
      </c>
      <c r="Q28" s="358" t="s">
        <v>156</v>
      </c>
      <c r="R28" s="358"/>
      <c r="S28" s="358"/>
      <c r="T28" s="358"/>
      <c r="U28" s="358"/>
      <c r="V28" s="358"/>
      <c r="W28" s="358"/>
      <c r="X28" s="358"/>
      <c r="Y28" s="358" t="s">
        <v>157</v>
      </c>
      <c r="Z28" s="358"/>
      <c r="AA28" s="358"/>
      <c r="AB28" s="358"/>
      <c r="AC28" s="358"/>
      <c r="AD28" s="358"/>
      <c r="AE28" s="359"/>
    </row>
    <row r="29" spans="1:33" ht="27" customHeight="1" x14ac:dyDescent="0.25">
      <c r="A29" s="373"/>
      <c r="B29" s="358"/>
      <c r="C29" s="358"/>
      <c r="D29" s="280" t="s">
        <v>141</v>
      </c>
      <c r="E29" s="280" t="s">
        <v>142</v>
      </c>
      <c r="F29" s="280" t="s">
        <v>143</v>
      </c>
      <c r="G29" s="280" t="s">
        <v>144</v>
      </c>
      <c r="H29" s="280" t="s">
        <v>145</v>
      </c>
      <c r="I29" s="280" t="s">
        <v>146</v>
      </c>
      <c r="J29" s="280" t="s">
        <v>128</v>
      </c>
      <c r="K29" s="280" t="s">
        <v>147</v>
      </c>
      <c r="L29" s="280" t="s">
        <v>148</v>
      </c>
      <c r="M29" s="280" t="s">
        <v>149</v>
      </c>
      <c r="N29" s="280" t="s">
        <v>150</v>
      </c>
      <c r="O29" s="280" t="s">
        <v>151</v>
      </c>
      <c r="P29" s="358"/>
      <c r="Q29" s="358"/>
      <c r="R29" s="358"/>
      <c r="S29" s="358"/>
      <c r="T29" s="358"/>
      <c r="U29" s="358"/>
      <c r="V29" s="358"/>
      <c r="W29" s="358"/>
      <c r="X29" s="358"/>
      <c r="Y29" s="358"/>
      <c r="Z29" s="358"/>
      <c r="AA29" s="358"/>
      <c r="AB29" s="358"/>
      <c r="AC29" s="358"/>
      <c r="AD29" s="358"/>
      <c r="AE29" s="359"/>
    </row>
    <row r="30" spans="1:33" ht="111.95" customHeight="1" thickBot="1" x14ac:dyDescent="0.3">
      <c r="A30" s="170"/>
      <c r="B30" s="371"/>
      <c r="C30" s="371"/>
      <c r="D30" s="221"/>
      <c r="E30" s="221"/>
      <c r="F30" s="221"/>
      <c r="G30" s="221"/>
      <c r="H30" s="221"/>
      <c r="I30" s="221"/>
      <c r="J30" s="221"/>
      <c r="K30" s="221"/>
      <c r="L30" s="221"/>
      <c r="M30" s="221"/>
      <c r="N30" s="221"/>
      <c r="O30" s="221"/>
      <c r="P30" s="281">
        <f>SUM(D30:O30)</f>
        <v>0</v>
      </c>
      <c r="Q30" s="360"/>
      <c r="R30" s="360"/>
      <c r="S30" s="360"/>
      <c r="T30" s="360"/>
      <c r="U30" s="360"/>
      <c r="V30" s="360"/>
      <c r="W30" s="360"/>
      <c r="X30" s="360"/>
      <c r="Y30" s="360"/>
      <c r="Z30" s="360"/>
      <c r="AA30" s="360"/>
      <c r="AB30" s="360"/>
      <c r="AC30" s="360"/>
      <c r="AD30" s="360"/>
      <c r="AE30" s="361"/>
      <c r="AF30" s="282"/>
      <c r="AG30" s="282"/>
    </row>
    <row r="31" spans="1:33" ht="12" customHeight="1" thickBot="1" x14ac:dyDescent="0.3">
      <c r="A31" s="283"/>
      <c r="B31" s="284"/>
      <c r="C31" s="284"/>
      <c r="D31" s="232"/>
      <c r="E31" s="232"/>
      <c r="F31" s="232"/>
      <c r="G31" s="232"/>
      <c r="H31" s="232"/>
      <c r="I31" s="232"/>
      <c r="J31" s="232"/>
      <c r="K31" s="232"/>
      <c r="L31" s="232"/>
      <c r="M31" s="232"/>
      <c r="N31" s="232"/>
      <c r="O31" s="232"/>
      <c r="P31" s="285"/>
      <c r="Q31" s="286"/>
      <c r="R31" s="286"/>
      <c r="S31" s="286"/>
      <c r="T31" s="286"/>
      <c r="U31" s="286"/>
      <c r="V31" s="286"/>
      <c r="W31" s="286"/>
      <c r="X31" s="286"/>
      <c r="Y31" s="286"/>
      <c r="Z31" s="286"/>
      <c r="AA31" s="286"/>
      <c r="AB31" s="286"/>
      <c r="AC31" s="286"/>
      <c r="AD31" s="286"/>
      <c r="AE31" s="287"/>
      <c r="AF31" s="282"/>
      <c r="AG31" s="282"/>
    </row>
    <row r="32" spans="1:33" ht="45" customHeight="1" x14ac:dyDescent="0.25">
      <c r="A32" s="405" t="s">
        <v>158</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7"/>
      <c r="AF32" s="282"/>
      <c r="AG32" s="282"/>
    </row>
    <row r="33" spans="1:41" ht="23.1" customHeight="1" x14ac:dyDescent="0.25">
      <c r="A33" s="373" t="s">
        <v>44</v>
      </c>
      <c r="B33" s="358" t="s">
        <v>46</v>
      </c>
      <c r="C33" s="358" t="s">
        <v>36</v>
      </c>
      <c r="D33" s="358" t="s">
        <v>159</v>
      </c>
      <c r="E33" s="358"/>
      <c r="F33" s="358"/>
      <c r="G33" s="358"/>
      <c r="H33" s="358"/>
      <c r="I33" s="358"/>
      <c r="J33" s="358"/>
      <c r="K33" s="358"/>
      <c r="L33" s="358"/>
      <c r="M33" s="358"/>
      <c r="N33" s="358"/>
      <c r="O33" s="358"/>
      <c r="P33" s="358"/>
      <c r="Q33" s="358" t="s">
        <v>160</v>
      </c>
      <c r="R33" s="358"/>
      <c r="S33" s="358"/>
      <c r="T33" s="358"/>
      <c r="U33" s="358"/>
      <c r="V33" s="358"/>
      <c r="W33" s="358"/>
      <c r="X33" s="358"/>
      <c r="Y33" s="358"/>
      <c r="Z33" s="358"/>
      <c r="AA33" s="358"/>
      <c r="AB33" s="358"/>
      <c r="AC33" s="358"/>
      <c r="AD33" s="358"/>
      <c r="AE33" s="359"/>
      <c r="AF33" s="282"/>
      <c r="AG33" s="288"/>
      <c r="AH33" s="289"/>
      <c r="AI33" s="289"/>
      <c r="AJ33" s="289"/>
      <c r="AK33" s="289"/>
      <c r="AL33" s="289"/>
      <c r="AM33" s="289"/>
      <c r="AN33" s="289"/>
      <c r="AO33" s="289"/>
    </row>
    <row r="34" spans="1:41" ht="27" customHeight="1" x14ac:dyDescent="0.25">
      <c r="A34" s="373"/>
      <c r="B34" s="358"/>
      <c r="C34" s="442"/>
      <c r="D34" s="280" t="s">
        <v>141</v>
      </c>
      <c r="E34" s="280" t="s">
        <v>142</v>
      </c>
      <c r="F34" s="280" t="s">
        <v>143</v>
      </c>
      <c r="G34" s="280" t="s">
        <v>144</v>
      </c>
      <c r="H34" s="280" t="s">
        <v>145</v>
      </c>
      <c r="I34" s="280" t="s">
        <v>146</v>
      </c>
      <c r="J34" s="280" t="s">
        <v>128</v>
      </c>
      <c r="K34" s="280" t="s">
        <v>147</v>
      </c>
      <c r="L34" s="280" t="s">
        <v>148</v>
      </c>
      <c r="M34" s="280" t="s">
        <v>149</v>
      </c>
      <c r="N34" s="280" t="s">
        <v>150</v>
      </c>
      <c r="O34" s="280" t="s">
        <v>151</v>
      </c>
      <c r="P34" s="280" t="s">
        <v>102</v>
      </c>
      <c r="Q34" s="439" t="s">
        <v>52</v>
      </c>
      <c r="R34" s="440"/>
      <c r="S34" s="440"/>
      <c r="T34" s="441"/>
      <c r="U34" s="358" t="s">
        <v>54</v>
      </c>
      <c r="V34" s="358"/>
      <c r="W34" s="358"/>
      <c r="X34" s="358"/>
      <c r="Y34" s="358" t="s">
        <v>56</v>
      </c>
      <c r="Z34" s="358"/>
      <c r="AA34" s="358"/>
      <c r="AB34" s="358"/>
      <c r="AC34" s="358" t="s">
        <v>58</v>
      </c>
      <c r="AD34" s="358"/>
      <c r="AE34" s="359"/>
      <c r="AF34" s="282"/>
      <c r="AG34" s="288"/>
      <c r="AH34" s="289"/>
      <c r="AI34" s="289"/>
      <c r="AJ34" s="289"/>
      <c r="AK34" s="289"/>
      <c r="AL34" s="289"/>
      <c r="AM34" s="289"/>
      <c r="AN34" s="289"/>
      <c r="AO34" s="289"/>
    </row>
    <row r="35" spans="1:41" ht="246.95" customHeight="1" x14ac:dyDescent="0.25">
      <c r="A35" s="443" t="s">
        <v>137</v>
      </c>
      <c r="B35" s="445">
        <f>SUM(B41:B48)</f>
        <v>0.1</v>
      </c>
      <c r="C35" s="291" t="s">
        <v>48</v>
      </c>
      <c r="D35" s="292"/>
      <c r="E35" s="292"/>
      <c r="F35" s="292"/>
      <c r="G35" s="292"/>
      <c r="H35" s="292"/>
      <c r="I35" s="292"/>
      <c r="J35" s="292">
        <v>6</v>
      </c>
      <c r="K35" s="292">
        <v>6</v>
      </c>
      <c r="L35" s="292">
        <v>6</v>
      </c>
      <c r="M35" s="292">
        <v>6</v>
      </c>
      <c r="N35" s="292">
        <v>6</v>
      </c>
      <c r="O35" s="292">
        <v>6</v>
      </c>
      <c r="P35" s="293">
        <f>MAX(J35:O35)</f>
        <v>6</v>
      </c>
      <c r="Q35" s="457" t="s">
        <v>623</v>
      </c>
      <c r="R35" s="458"/>
      <c r="S35" s="458"/>
      <c r="T35" s="459"/>
      <c r="U35" s="463" t="s">
        <v>624</v>
      </c>
      <c r="V35" s="463"/>
      <c r="W35" s="463"/>
      <c r="X35" s="463"/>
      <c r="Y35" s="463" t="s">
        <v>161</v>
      </c>
      <c r="Z35" s="463"/>
      <c r="AA35" s="463"/>
      <c r="AB35" s="463"/>
      <c r="AC35" s="463" t="s">
        <v>608</v>
      </c>
      <c r="AD35" s="463"/>
      <c r="AE35" s="465"/>
      <c r="AF35" s="282"/>
      <c r="AG35" s="288"/>
      <c r="AH35" s="289"/>
      <c r="AI35" s="289"/>
      <c r="AJ35" s="289"/>
      <c r="AK35" s="289"/>
      <c r="AL35" s="289"/>
      <c r="AM35" s="289"/>
      <c r="AN35" s="289"/>
      <c r="AO35" s="289"/>
    </row>
    <row r="36" spans="1:41" ht="246.95" customHeight="1" thickBot="1" x14ac:dyDescent="0.3">
      <c r="A36" s="444"/>
      <c r="B36" s="446"/>
      <c r="C36" s="295" t="s">
        <v>50</v>
      </c>
      <c r="D36" s="296"/>
      <c r="E36" s="296"/>
      <c r="F36" s="296"/>
      <c r="G36" s="297"/>
      <c r="H36" s="297"/>
      <c r="I36" s="297"/>
      <c r="J36" s="298">
        <v>6</v>
      </c>
      <c r="K36" s="298">
        <v>6</v>
      </c>
      <c r="L36" s="298">
        <v>6</v>
      </c>
      <c r="M36" s="298">
        <v>6</v>
      </c>
      <c r="N36" s="298">
        <v>6</v>
      </c>
      <c r="O36" s="298">
        <v>6</v>
      </c>
      <c r="P36" s="298">
        <f>MAX(J36:O36)</f>
        <v>6</v>
      </c>
      <c r="Q36" s="460"/>
      <c r="R36" s="461"/>
      <c r="S36" s="461"/>
      <c r="T36" s="462"/>
      <c r="U36" s="464"/>
      <c r="V36" s="464"/>
      <c r="W36" s="464"/>
      <c r="X36" s="464"/>
      <c r="Y36" s="464"/>
      <c r="Z36" s="464"/>
      <c r="AA36" s="464"/>
      <c r="AB36" s="464"/>
      <c r="AC36" s="464"/>
      <c r="AD36" s="464"/>
      <c r="AE36" s="466"/>
      <c r="AF36" s="282"/>
      <c r="AG36" s="288"/>
      <c r="AH36" s="289"/>
      <c r="AI36" s="289"/>
      <c r="AJ36" s="289"/>
      <c r="AK36" s="289"/>
      <c r="AL36" s="289"/>
      <c r="AM36" s="289"/>
      <c r="AN36" s="289"/>
      <c r="AO36" s="289"/>
    </row>
    <row r="37" spans="1:41" s="279" customFormat="1" ht="17.25" customHeight="1" thickBot="1" x14ac:dyDescent="0.3"/>
    <row r="38" spans="1:41" ht="45" customHeight="1" thickBot="1" x14ac:dyDescent="0.3">
      <c r="A38" s="405" t="s">
        <v>162</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7"/>
      <c r="AG38" s="289"/>
      <c r="AH38" s="289"/>
      <c r="AI38" s="289"/>
      <c r="AJ38" s="289"/>
      <c r="AK38" s="289"/>
      <c r="AL38" s="289"/>
      <c r="AM38" s="289"/>
      <c r="AN38" s="289"/>
      <c r="AO38" s="289"/>
    </row>
    <row r="39" spans="1:41" ht="26.1" customHeight="1" x14ac:dyDescent="0.25">
      <c r="A39" s="447" t="s">
        <v>60</v>
      </c>
      <c r="B39" s="448" t="s">
        <v>163</v>
      </c>
      <c r="C39" s="452" t="s">
        <v>164</v>
      </c>
      <c r="D39" s="454" t="s">
        <v>165</v>
      </c>
      <c r="E39" s="455"/>
      <c r="F39" s="455"/>
      <c r="G39" s="455"/>
      <c r="H39" s="455"/>
      <c r="I39" s="455"/>
      <c r="J39" s="455"/>
      <c r="K39" s="455"/>
      <c r="L39" s="455"/>
      <c r="M39" s="455"/>
      <c r="N39" s="455"/>
      <c r="O39" s="455"/>
      <c r="P39" s="456"/>
      <c r="Q39" s="448" t="s">
        <v>166</v>
      </c>
      <c r="R39" s="448"/>
      <c r="S39" s="448"/>
      <c r="T39" s="448"/>
      <c r="U39" s="448"/>
      <c r="V39" s="448"/>
      <c r="W39" s="448"/>
      <c r="X39" s="448"/>
      <c r="Y39" s="448"/>
      <c r="Z39" s="448"/>
      <c r="AA39" s="448"/>
      <c r="AB39" s="448"/>
      <c r="AC39" s="448"/>
      <c r="AD39" s="448"/>
      <c r="AE39" s="467"/>
      <c r="AG39" s="289"/>
      <c r="AH39" s="289"/>
      <c r="AI39" s="289"/>
      <c r="AJ39" s="289"/>
      <c r="AK39" s="289"/>
      <c r="AL39" s="289"/>
      <c r="AM39" s="289"/>
      <c r="AN39" s="289"/>
      <c r="AO39" s="289"/>
    </row>
    <row r="40" spans="1:41" ht="26.1" customHeight="1" x14ac:dyDescent="0.25">
      <c r="A40" s="373"/>
      <c r="B40" s="358"/>
      <c r="C40" s="453"/>
      <c r="D40" s="280" t="s">
        <v>167</v>
      </c>
      <c r="E40" s="280" t="s">
        <v>168</v>
      </c>
      <c r="F40" s="280" t="s">
        <v>169</v>
      </c>
      <c r="G40" s="280" t="s">
        <v>170</v>
      </c>
      <c r="H40" s="280" t="s">
        <v>171</v>
      </c>
      <c r="I40" s="280" t="s">
        <v>172</v>
      </c>
      <c r="J40" s="280" t="s">
        <v>173</v>
      </c>
      <c r="K40" s="280" t="s">
        <v>174</v>
      </c>
      <c r="L40" s="280" t="s">
        <v>175</v>
      </c>
      <c r="M40" s="280" t="s">
        <v>176</v>
      </c>
      <c r="N40" s="280" t="s">
        <v>177</v>
      </c>
      <c r="O40" s="280" t="s">
        <v>178</v>
      </c>
      <c r="P40" s="280" t="s">
        <v>179</v>
      </c>
      <c r="Q40" s="439" t="s">
        <v>180</v>
      </c>
      <c r="R40" s="440"/>
      <c r="S40" s="440"/>
      <c r="T40" s="440"/>
      <c r="U40" s="440"/>
      <c r="V40" s="440"/>
      <c r="W40" s="440"/>
      <c r="X40" s="441"/>
      <c r="Y40" s="439" t="s">
        <v>68</v>
      </c>
      <c r="Z40" s="440"/>
      <c r="AA40" s="440"/>
      <c r="AB40" s="440"/>
      <c r="AC40" s="440"/>
      <c r="AD40" s="440"/>
      <c r="AE40" s="479"/>
      <c r="AG40" s="299"/>
      <c r="AH40" s="299"/>
      <c r="AI40" s="299"/>
      <c r="AJ40" s="299"/>
      <c r="AK40" s="299"/>
      <c r="AL40" s="299"/>
      <c r="AM40" s="299"/>
      <c r="AN40" s="299"/>
      <c r="AO40" s="299"/>
    </row>
    <row r="41" spans="1:41" ht="114" customHeight="1" x14ac:dyDescent="0.25">
      <c r="A41" s="449" t="s">
        <v>181</v>
      </c>
      <c r="B41" s="451">
        <v>0.02</v>
      </c>
      <c r="C41" s="300" t="s">
        <v>48</v>
      </c>
      <c r="D41" s="301"/>
      <c r="E41" s="301"/>
      <c r="F41" s="301"/>
      <c r="G41" s="301"/>
      <c r="H41" s="301"/>
      <c r="I41" s="301"/>
      <c r="J41" s="302">
        <v>0.16</v>
      </c>
      <c r="K41" s="302">
        <v>0.16</v>
      </c>
      <c r="L41" s="302">
        <v>0.17</v>
      </c>
      <c r="M41" s="302">
        <v>0.17</v>
      </c>
      <c r="N41" s="302">
        <v>0.17</v>
      </c>
      <c r="O41" s="302">
        <v>0.17</v>
      </c>
      <c r="P41" s="303">
        <f t="shared" ref="P41:P48" si="1">SUM(D41:O41)</f>
        <v>1</v>
      </c>
      <c r="Q41" s="470" t="s">
        <v>724</v>
      </c>
      <c r="R41" s="471"/>
      <c r="S41" s="471"/>
      <c r="T41" s="471"/>
      <c r="U41" s="471"/>
      <c r="V41" s="471"/>
      <c r="W41" s="471"/>
      <c r="X41" s="472"/>
      <c r="Y41" s="476" t="s">
        <v>748</v>
      </c>
      <c r="Z41" s="471"/>
      <c r="AA41" s="471"/>
      <c r="AB41" s="471"/>
      <c r="AC41" s="471"/>
      <c r="AD41" s="471"/>
      <c r="AE41" s="477"/>
      <c r="AG41" s="304"/>
      <c r="AH41" s="304"/>
      <c r="AI41" s="304"/>
      <c r="AJ41" s="304"/>
      <c r="AK41" s="304"/>
      <c r="AL41" s="304"/>
      <c r="AM41" s="304"/>
      <c r="AN41" s="304"/>
      <c r="AO41" s="304"/>
    </row>
    <row r="42" spans="1:41" ht="114" customHeight="1" x14ac:dyDescent="0.25">
      <c r="A42" s="450"/>
      <c r="B42" s="451"/>
      <c r="C42" s="305" t="s">
        <v>50</v>
      </c>
      <c r="D42" s="306"/>
      <c r="E42" s="306"/>
      <c r="F42" s="306"/>
      <c r="G42" s="306"/>
      <c r="H42" s="306"/>
      <c r="I42" s="306"/>
      <c r="J42" s="306">
        <v>0.16</v>
      </c>
      <c r="K42" s="306">
        <v>0.16</v>
      </c>
      <c r="L42" s="306">
        <v>0.17</v>
      </c>
      <c r="M42" s="306">
        <v>0.17</v>
      </c>
      <c r="N42" s="306">
        <v>0.17</v>
      </c>
      <c r="O42" s="306">
        <v>0.17</v>
      </c>
      <c r="P42" s="303">
        <f t="shared" si="1"/>
        <v>1</v>
      </c>
      <c r="Q42" s="480"/>
      <c r="R42" s="481"/>
      <c r="S42" s="481"/>
      <c r="T42" s="481"/>
      <c r="U42" s="481"/>
      <c r="V42" s="481"/>
      <c r="W42" s="481"/>
      <c r="X42" s="483"/>
      <c r="Y42" s="480"/>
      <c r="Z42" s="481"/>
      <c r="AA42" s="481"/>
      <c r="AB42" s="481"/>
      <c r="AC42" s="481"/>
      <c r="AD42" s="481"/>
      <c r="AE42" s="482"/>
    </row>
    <row r="43" spans="1:41" ht="144.94999999999999" customHeight="1" x14ac:dyDescent="0.25">
      <c r="A43" s="449" t="s">
        <v>182</v>
      </c>
      <c r="B43" s="451">
        <v>0.02</v>
      </c>
      <c r="C43" s="300" t="s">
        <v>48</v>
      </c>
      <c r="D43" s="301"/>
      <c r="E43" s="301"/>
      <c r="F43" s="301"/>
      <c r="G43" s="301"/>
      <c r="H43" s="301"/>
      <c r="I43" s="301"/>
      <c r="J43" s="302">
        <v>0.16</v>
      </c>
      <c r="K43" s="302">
        <v>0.16</v>
      </c>
      <c r="L43" s="302">
        <v>0.17</v>
      </c>
      <c r="M43" s="302">
        <v>0.17</v>
      </c>
      <c r="N43" s="302">
        <v>0.17</v>
      </c>
      <c r="O43" s="302">
        <v>0.17</v>
      </c>
      <c r="P43" s="303">
        <f t="shared" si="1"/>
        <v>1</v>
      </c>
      <c r="Q43" s="470" t="s">
        <v>625</v>
      </c>
      <c r="R43" s="471"/>
      <c r="S43" s="471"/>
      <c r="T43" s="471"/>
      <c r="U43" s="471"/>
      <c r="V43" s="471"/>
      <c r="W43" s="471"/>
      <c r="X43" s="472"/>
      <c r="Y43" s="476" t="s">
        <v>749</v>
      </c>
      <c r="Z43" s="471"/>
      <c r="AA43" s="471"/>
      <c r="AB43" s="471"/>
      <c r="AC43" s="471"/>
      <c r="AD43" s="471"/>
      <c r="AE43" s="477"/>
    </row>
    <row r="44" spans="1:41" ht="144.94999999999999" customHeight="1" x14ac:dyDescent="0.25">
      <c r="A44" s="450"/>
      <c r="B44" s="451"/>
      <c r="C44" s="305" t="s">
        <v>50</v>
      </c>
      <c r="D44" s="306"/>
      <c r="E44" s="306"/>
      <c r="F44" s="306"/>
      <c r="G44" s="306"/>
      <c r="H44" s="306"/>
      <c r="I44" s="306"/>
      <c r="J44" s="306">
        <v>0.16</v>
      </c>
      <c r="K44" s="306">
        <v>0.16</v>
      </c>
      <c r="L44" s="306">
        <v>0.17</v>
      </c>
      <c r="M44" s="306">
        <v>0.17</v>
      </c>
      <c r="N44" s="306">
        <v>0.17</v>
      </c>
      <c r="O44" s="306">
        <v>0.17</v>
      </c>
      <c r="P44" s="303">
        <f t="shared" si="1"/>
        <v>1</v>
      </c>
      <c r="Q44" s="480"/>
      <c r="R44" s="481"/>
      <c r="S44" s="481"/>
      <c r="T44" s="481"/>
      <c r="U44" s="481"/>
      <c r="V44" s="481"/>
      <c r="W44" s="481"/>
      <c r="X44" s="483"/>
      <c r="Y44" s="480"/>
      <c r="Z44" s="481"/>
      <c r="AA44" s="481"/>
      <c r="AB44" s="481"/>
      <c r="AC44" s="481"/>
      <c r="AD44" s="481"/>
      <c r="AE44" s="482"/>
    </row>
    <row r="45" spans="1:41" ht="136.5" customHeight="1" x14ac:dyDescent="0.25">
      <c r="A45" s="449" t="s">
        <v>183</v>
      </c>
      <c r="B45" s="451">
        <v>0.03</v>
      </c>
      <c r="C45" s="300" t="s">
        <v>48</v>
      </c>
      <c r="D45" s="301"/>
      <c r="E45" s="301"/>
      <c r="F45" s="301"/>
      <c r="G45" s="301"/>
      <c r="H45" s="301"/>
      <c r="I45" s="301"/>
      <c r="J45" s="302">
        <v>0.16</v>
      </c>
      <c r="K45" s="302">
        <v>0.16</v>
      </c>
      <c r="L45" s="302">
        <v>0.17</v>
      </c>
      <c r="M45" s="302">
        <v>0.17</v>
      </c>
      <c r="N45" s="302">
        <v>0.17</v>
      </c>
      <c r="O45" s="302">
        <v>0.17</v>
      </c>
      <c r="P45" s="303">
        <f t="shared" si="1"/>
        <v>1</v>
      </c>
      <c r="Q45" s="470" t="s">
        <v>733</v>
      </c>
      <c r="R45" s="484"/>
      <c r="S45" s="484"/>
      <c r="T45" s="484"/>
      <c r="U45" s="484"/>
      <c r="V45" s="484"/>
      <c r="W45" s="484"/>
      <c r="X45" s="485"/>
      <c r="Y45" s="476" t="s">
        <v>750</v>
      </c>
      <c r="Z45" s="471"/>
      <c r="AA45" s="471"/>
      <c r="AB45" s="471"/>
      <c r="AC45" s="471"/>
      <c r="AD45" s="471"/>
      <c r="AE45" s="477"/>
    </row>
    <row r="46" spans="1:41" ht="136.5" customHeight="1" x14ac:dyDescent="0.25">
      <c r="A46" s="450"/>
      <c r="B46" s="451"/>
      <c r="C46" s="305" t="s">
        <v>50</v>
      </c>
      <c r="D46" s="306"/>
      <c r="E46" s="306"/>
      <c r="F46" s="306"/>
      <c r="G46" s="306"/>
      <c r="H46" s="306"/>
      <c r="I46" s="306"/>
      <c r="J46" s="306">
        <v>0.16</v>
      </c>
      <c r="K46" s="306">
        <v>0.16</v>
      </c>
      <c r="L46" s="306">
        <v>0.17</v>
      </c>
      <c r="M46" s="306">
        <v>0.17</v>
      </c>
      <c r="N46" s="306">
        <v>0.17</v>
      </c>
      <c r="O46" s="306">
        <v>0.17</v>
      </c>
      <c r="P46" s="303">
        <f t="shared" si="1"/>
        <v>1</v>
      </c>
      <c r="Q46" s="486"/>
      <c r="R46" s="487"/>
      <c r="S46" s="487"/>
      <c r="T46" s="487"/>
      <c r="U46" s="487"/>
      <c r="V46" s="487"/>
      <c r="W46" s="487"/>
      <c r="X46" s="488"/>
      <c r="Y46" s="480"/>
      <c r="Z46" s="481"/>
      <c r="AA46" s="481"/>
      <c r="AB46" s="481"/>
      <c r="AC46" s="481"/>
      <c r="AD46" s="481"/>
      <c r="AE46" s="482"/>
    </row>
    <row r="47" spans="1:41" ht="126.6" customHeight="1" x14ac:dyDescent="0.25">
      <c r="A47" s="449" t="s">
        <v>184</v>
      </c>
      <c r="B47" s="451">
        <v>0.03</v>
      </c>
      <c r="C47" s="300" t="s">
        <v>48</v>
      </c>
      <c r="D47" s="301"/>
      <c r="E47" s="301"/>
      <c r="F47" s="301"/>
      <c r="G47" s="301"/>
      <c r="H47" s="301"/>
      <c r="I47" s="301"/>
      <c r="J47" s="302">
        <v>0.16</v>
      </c>
      <c r="K47" s="302">
        <v>0.16</v>
      </c>
      <c r="L47" s="302">
        <v>0.17</v>
      </c>
      <c r="M47" s="302">
        <v>0.17</v>
      </c>
      <c r="N47" s="302">
        <v>0.17</v>
      </c>
      <c r="O47" s="302">
        <v>0.17</v>
      </c>
      <c r="P47" s="303">
        <f t="shared" si="1"/>
        <v>1</v>
      </c>
      <c r="Q47" s="470" t="s">
        <v>626</v>
      </c>
      <c r="R47" s="471"/>
      <c r="S47" s="471"/>
      <c r="T47" s="471"/>
      <c r="U47" s="471"/>
      <c r="V47" s="471"/>
      <c r="W47" s="471"/>
      <c r="X47" s="472"/>
      <c r="Y47" s="476" t="s">
        <v>749</v>
      </c>
      <c r="Z47" s="471"/>
      <c r="AA47" s="471"/>
      <c r="AB47" s="471"/>
      <c r="AC47" s="471"/>
      <c r="AD47" s="471"/>
      <c r="AE47" s="477"/>
    </row>
    <row r="48" spans="1:41" ht="126.6" customHeight="1" thickBot="1" x14ac:dyDescent="0.3">
      <c r="A48" s="468"/>
      <c r="B48" s="469"/>
      <c r="C48" s="295" t="s">
        <v>50</v>
      </c>
      <c r="D48" s="307"/>
      <c r="E48" s="307"/>
      <c r="F48" s="307"/>
      <c r="G48" s="307"/>
      <c r="H48" s="307"/>
      <c r="I48" s="307"/>
      <c r="J48" s="307">
        <v>0.16</v>
      </c>
      <c r="K48" s="307">
        <v>0.16</v>
      </c>
      <c r="L48" s="307">
        <v>0.17</v>
      </c>
      <c r="M48" s="307">
        <v>0.17</v>
      </c>
      <c r="N48" s="307">
        <v>0.17</v>
      </c>
      <c r="O48" s="307">
        <v>0.17</v>
      </c>
      <c r="P48" s="308">
        <f t="shared" si="1"/>
        <v>1</v>
      </c>
      <c r="Q48" s="473"/>
      <c r="R48" s="474"/>
      <c r="S48" s="474"/>
      <c r="T48" s="474"/>
      <c r="U48" s="474"/>
      <c r="V48" s="474"/>
      <c r="W48" s="474"/>
      <c r="X48" s="475"/>
      <c r="Y48" s="473"/>
      <c r="Z48" s="474"/>
      <c r="AA48" s="474"/>
      <c r="AB48" s="474"/>
      <c r="AC48" s="474"/>
      <c r="AD48" s="474"/>
      <c r="AE48" s="478"/>
    </row>
    <row r="49" spans="1:1" ht="15" customHeight="1" x14ac:dyDescent="0.25">
      <c r="A49" s="2" t="s">
        <v>185</v>
      </c>
    </row>
  </sheetData>
  <mergeCells count="83">
    <mergeCell ref="Q47:X48"/>
    <mergeCell ref="Y47:AE48"/>
    <mergeCell ref="Y40:AE40"/>
    <mergeCell ref="Y41:AE42"/>
    <mergeCell ref="Q43:X44"/>
    <mergeCell ref="Y43:AE44"/>
    <mergeCell ref="Q45:X46"/>
    <mergeCell ref="Y45:AE46"/>
    <mergeCell ref="Q41:X4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Y35 AC35 Q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42777F68-8495-4156-A71B-A9E1A37DE822}"/>
    <hyperlink ref="Y43" r:id="rId2" xr:uid="{E5686A34-5ECE-48C2-98A5-F322A9933021}"/>
    <hyperlink ref="Y47" r:id="rId3" xr:uid="{49C6F380-2F17-4CAB-A65F-1F9511812010}"/>
    <hyperlink ref="Y45" r:id="rId4" xr:uid="{836AEBFF-99A9-4A73-9A97-45152C62AF81}"/>
  </hyperlinks>
  <pageMargins left="0.25" right="0.25" top="0.75" bottom="0.75" header="0.3" footer="0.3"/>
  <pageSetup scale="19" orientation="landscape" r:id="rId5"/>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6497-94D1-407A-905D-4FEBA7EC436B}">
  <sheetPr>
    <tabColor theme="7" tint="0.39997558519241921"/>
    <pageSetUpPr fitToPage="1"/>
  </sheetPr>
  <dimension ref="A1:AO46"/>
  <sheetViews>
    <sheetView showGridLines="0" zoomScale="60" zoomScaleNormal="60" workbookViewId="0">
      <selection activeCell="A7" sqref="A7:B9"/>
    </sheetView>
  </sheetViews>
  <sheetFormatPr baseColWidth="10" defaultColWidth="10.85546875" defaultRowHeight="15" x14ac:dyDescent="0.25"/>
  <cols>
    <col min="1" max="1" width="38.42578125" style="2" customWidth="1"/>
    <col min="2" max="15" width="20.5703125" style="2" customWidth="1"/>
    <col min="16" max="16" width="32.42578125" style="2" customWidth="1"/>
    <col min="17" max="27" width="18.140625" style="2" customWidth="1"/>
    <col min="28" max="28" width="22.570312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5703125" style="2" customWidth="1"/>
    <col min="37" max="37" width="18.42578125" style="2" bestFit="1" customWidth="1"/>
    <col min="38" max="38" width="4.570312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222"/>
      <c r="B5" s="223"/>
      <c r="C5" s="224"/>
      <c r="D5" s="225"/>
      <c r="E5" s="225"/>
      <c r="F5" s="225"/>
      <c r="G5" s="225"/>
      <c r="H5" s="225"/>
      <c r="I5" s="225"/>
      <c r="J5" s="225"/>
      <c r="K5" s="225"/>
      <c r="L5" s="225"/>
      <c r="M5" s="225"/>
      <c r="N5" s="225"/>
      <c r="O5" s="225"/>
      <c r="P5" s="225"/>
      <c r="Q5" s="225"/>
      <c r="R5" s="225"/>
      <c r="S5" s="225"/>
      <c r="T5" s="225"/>
      <c r="U5" s="225"/>
      <c r="V5" s="225"/>
      <c r="W5" s="225"/>
      <c r="X5" s="225"/>
      <c r="Y5" s="225"/>
      <c r="Z5" s="226"/>
      <c r="AA5" s="225"/>
      <c r="AB5" s="225"/>
      <c r="AD5" s="227"/>
      <c r="AE5" s="228"/>
    </row>
    <row r="6" spans="1:31" ht="9" customHeight="1" thickBot="1" x14ac:dyDescent="0.3">
      <c r="A6" s="229"/>
      <c r="B6" s="225"/>
      <c r="C6" s="225"/>
      <c r="D6" s="225"/>
      <c r="E6" s="225"/>
      <c r="F6" s="225"/>
      <c r="G6" s="225"/>
      <c r="H6" s="225"/>
      <c r="I6" s="225"/>
      <c r="J6" s="225"/>
      <c r="K6" s="225"/>
      <c r="L6" s="225"/>
      <c r="M6" s="225"/>
      <c r="N6" s="225"/>
      <c r="O6" s="225"/>
      <c r="P6" s="225"/>
      <c r="Q6" s="225"/>
      <c r="R6" s="225"/>
      <c r="S6" s="225"/>
      <c r="T6" s="225"/>
      <c r="U6" s="225"/>
      <c r="V6" s="225"/>
      <c r="W6" s="225"/>
      <c r="X6" s="225"/>
      <c r="Y6" s="225"/>
      <c r="Z6" s="226"/>
      <c r="AA6" s="225"/>
      <c r="AB6" s="225"/>
      <c r="AD6" s="227"/>
      <c r="AE6" s="228"/>
    </row>
    <row r="7" spans="1:31" ht="15" customHeight="1" x14ac:dyDescent="0.25">
      <c r="A7" s="394" t="s">
        <v>4</v>
      </c>
      <c r="B7" s="395"/>
      <c r="C7" s="431" t="s">
        <v>151</v>
      </c>
      <c r="D7" s="394" t="s">
        <v>6</v>
      </c>
      <c r="E7" s="400"/>
      <c r="F7" s="400"/>
      <c r="G7" s="400"/>
      <c r="H7" s="395"/>
      <c r="I7" s="425">
        <v>45667</v>
      </c>
      <c r="J7" s="426"/>
      <c r="K7" s="394" t="s">
        <v>8</v>
      </c>
      <c r="L7" s="395"/>
      <c r="M7" s="417" t="s">
        <v>129</v>
      </c>
      <c r="N7" s="418"/>
      <c r="O7" s="403"/>
      <c r="P7" s="404"/>
      <c r="Q7" s="225"/>
      <c r="R7" s="225"/>
      <c r="S7" s="225"/>
      <c r="T7" s="225"/>
      <c r="U7" s="225"/>
      <c r="V7" s="225"/>
      <c r="W7" s="225"/>
      <c r="X7" s="225"/>
      <c r="Y7" s="225"/>
      <c r="Z7" s="226"/>
      <c r="AA7" s="225"/>
      <c r="AB7" s="225"/>
      <c r="AD7" s="227"/>
      <c r="AE7" s="228"/>
    </row>
    <row r="8" spans="1:31" ht="15" customHeight="1" x14ac:dyDescent="0.25">
      <c r="A8" s="396"/>
      <c r="B8" s="397"/>
      <c r="C8" s="432"/>
      <c r="D8" s="396"/>
      <c r="E8" s="401"/>
      <c r="F8" s="401"/>
      <c r="G8" s="401"/>
      <c r="H8" s="397"/>
      <c r="I8" s="427"/>
      <c r="J8" s="428"/>
      <c r="K8" s="396"/>
      <c r="L8" s="397"/>
      <c r="M8" s="434" t="s">
        <v>130</v>
      </c>
      <c r="N8" s="435"/>
      <c r="O8" s="419"/>
      <c r="P8" s="420"/>
      <c r="Q8" s="225"/>
      <c r="R8" s="225"/>
      <c r="S8" s="225"/>
      <c r="T8" s="225"/>
      <c r="U8" s="225"/>
      <c r="V8" s="225"/>
      <c r="W8" s="225"/>
      <c r="X8" s="225"/>
      <c r="Y8" s="225"/>
      <c r="Z8" s="226"/>
      <c r="AA8" s="225"/>
      <c r="AB8" s="225"/>
      <c r="AD8" s="227"/>
      <c r="AE8" s="228"/>
    </row>
    <row r="9" spans="1:31" ht="15.75" customHeight="1" thickBot="1" x14ac:dyDescent="0.3">
      <c r="A9" s="398"/>
      <c r="B9" s="399"/>
      <c r="C9" s="433"/>
      <c r="D9" s="398"/>
      <c r="E9" s="402"/>
      <c r="F9" s="402"/>
      <c r="G9" s="402"/>
      <c r="H9" s="399"/>
      <c r="I9" s="429"/>
      <c r="J9" s="430"/>
      <c r="K9" s="398"/>
      <c r="L9" s="399"/>
      <c r="M9" s="421" t="s">
        <v>131</v>
      </c>
      <c r="N9" s="422"/>
      <c r="O9" s="423" t="s">
        <v>132</v>
      </c>
      <c r="P9" s="424"/>
      <c r="Q9" s="225"/>
      <c r="R9" s="225"/>
      <c r="S9" s="225"/>
      <c r="T9" s="225"/>
      <c r="U9" s="225"/>
      <c r="V9" s="225"/>
      <c r="W9" s="225"/>
      <c r="X9" s="225"/>
      <c r="Y9" s="225"/>
      <c r="Z9" s="226"/>
      <c r="AA9" s="225"/>
      <c r="AB9" s="225"/>
      <c r="AD9" s="227"/>
      <c r="AE9" s="228"/>
    </row>
    <row r="10" spans="1:31" ht="15" customHeight="1" thickBot="1" x14ac:dyDescent="0.3">
      <c r="A10" s="230"/>
      <c r="B10" s="231"/>
      <c r="C10" s="231"/>
      <c r="D10" s="232"/>
      <c r="E10" s="232"/>
      <c r="F10" s="232"/>
      <c r="G10" s="232"/>
      <c r="H10" s="232"/>
      <c r="I10" s="233"/>
      <c r="J10" s="233"/>
      <c r="K10" s="232"/>
      <c r="L10" s="232"/>
      <c r="M10" s="234"/>
      <c r="N10" s="234"/>
      <c r="O10" s="235"/>
      <c r="P10" s="235"/>
      <c r="Q10" s="231"/>
      <c r="R10" s="231"/>
      <c r="S10" s="231"/>
      <c r="T10" s="231"/>
      <c r="U10" s="231"/>
      <c r="V10" s="231"/>
      <c r="W10" s="231"/>
      <c r="X10" s="231"/>
      <c r="Y10" s="231"/>
      <c r="Z10" s="236"/>
      <c r="AA10" s="231"/>
      <c r="AB10" s="231"/>
      <c r="AD10" s="237"/>
      <c r="AE10" s="238"/>
    </row>
    <row r="11" spans="1:31" ht="15" customHeight="1" x14ac:dyDescent="0.25">
      <c r="A11" s="394" t="s">
        <v>10</v>
      </c>
      <c r="B11" s="395"/>
      <c r="C11" s="405" t="s">
        <v>133</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7"/>
    </row>
    <row r="12" spans="1:31" ht="15" customHeight="1" x14ac:dyDescent="0.25">
      <c r="A12" s="396"/>
      <c r="B12" s="397"/>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10"/>
    </row>
    <row r="13" spans="1:31" ht="15" customHeight="1" thickBot="1" x14ac:dyDescent="0.3">
      <c r="A13" s="398"/>
      <c r="B13" s="399"/>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row>
    <row r="14" spans="1:31" ht="9" customHeight="1" thickBot="1" x14ac:dyDescent="0.3">
      <c r="A14" s="240"/>
      <c r="B14" s="241"/>
      <c r="C14" s="242"/>
      <c r="D14" s="242"/>
      <c r="E14" s="242"/>
      <c r="F14" s="242"/>
      <c r="G14" s="242"/>
      <c r="H14" s="242"/>
      <c r="I14" s="242"/>
      <c r="J14" s="242"/>
      <c r="K14" s="242"/>
      <c r="L14" s="242"/>
      <c r="M14" s="243"/>
      <c r="N14" s="243"/>
      <c r="O14" s="243"/>
      <c r="P14" s="243"/>
      <c r="Q14" s="243"/>
      <c r="R14" s="244"/>
      <c r="S14" s="244"/>
      <c r="T14" s="244"/>
      <c r="U14" s="244"/>
      <c r="V14" s="244"/>
      <c r="W14" s="244"/>
      <c r="X14" s="244"/>
      <c r="Y14" s="232"/>
      <c r="Z14" s="232"/>
      <c r="AA14" s="232"/>
      <c r="AB14" s="232"/>
      <c r="AD14" s="232"/>
      <c r="AE14" s="239"/>
    </row>
    <row r="15" spans="1:31" ht="62.1" customHeight="1" thickBot="1" x14ac:dyDescent="0.3">
      <c r="A15" s="374" t="s">
        <v>12</v>
      </c>
      <c r="B15" s="375"/>
      <c r="C15" s="414" t="s">
        <v>134</v>
      </c>
      <c r="D15" s="415"/>
      <c r="E15" s="415"/>
      <c r="F15" s="415"/>
      <c r="G15" s="415"/>
      <c r="H15" s="415"/>
      <c r="I15" s="415"/>
      <c r="J15" s="415"/>
      <c r="K15" s="416"/>
      <c r="L15" s="365" t="s">
        <v>14</v>
      </c>
      <c r="M15" s="366"/>
      <c r="N15" s="366"/>
      <c r="O15" s="366"/>
      <c r="P15" s="366"/>
      <c r="Q15" s="367"/>
      <c r="R15" s="368" t="s">
        <v>135</v>
      </c>
      <c r="S15" s="369"/>
      <c r="T15" s="369"/>
      <c r="U15" s="369"/>
      <c r="V15" s="369"/>
      <c r="W15" s="369"/>
      <c r="X15" s="370"/>
      <c r="Y15" s="365" t="s">
        <v>15</v>
      </c>
      <c r="Z15" s="367"/>
      <c r="AA15" s="355" t="s">
        <v>136</v>
      </c>
      <c r="AB15" s="356"/>
      <c r="AC15" s="356"/>
      <c r="AD15" s="356"/>
      <c r="AE15" s="357"/>
    </row>
    <row r="16" spans="1:31" ht="9" customHeight="1" thickBot="1" x14ac:dyDescent="0.3">
      <c r="A16" s="229"/>
      <c r="B16" s="225"/>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D16" s="227"/>
      <c r="AE16" s="228"/>
    </row>
    <row r="17" spans="1:33" s="245" customFormat="1" ht="37.5" customHeight="1" thickBot="1" x14ac:dyDescent="0.3">
      <c r="A17" s="374" t="s">
        <v>17</v>
      </c>
      <c r="B17" s="375"/>
      <c r="C17" s="355" t="s">
        <v>186</v>
      </c>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7"/>
    </row>
    <row r="18" spans="1:33" ht="16.5" customHeight="1" thickBot="1" x14ac:dyDescent="0.3">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D18" s="247"/>
      <c r="AE18" s="248"/>
    </row>
    <row r="19" spans="1:33" ht="32.1" customHeight="1" thickBot="1" x14ac:dyDescent="0.3">
      <c r="A19" s="365" t="s">
        <v>138</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7"/>
      <c r="AF19" s="249"/>
    </row>
    <row r="20" spans="1:33" ht="32.1" customHeight="1" thickBot="1" x14ac:dyDescent="0.3">
      <c r="A20" s="250" t="s">
        <v>19</v>
      </c>
      <c r="B20" s="362" t="s">
        <v>139</v>
      </c>
      <c r="C20" s="363"/>
      <c r="D20" s="363"/>
      <c r="E20" s="363"/>
      <c r="F20" s="363"/>
      <c r="G20" s="363"/>
      <c r="H20" s="363"/>
      <c r="I20" s="363"/>
      <c r="J20" s="363"/>
      <c r="K20" s="363"/>
      <c r="L20" s="363"/>
      <c r="M20" s="363"/>
      <c r="N20" s="363"/>
      <c r="O20" s="364"/>
      <c r="P20" s="365" t="s">
        <v>140</v>
      </c>
      <c r="Q20" s="366"/>
      <c r="R20" s="366"/>
      <c r="S20" s="366"/>
      <c r="T20" s="366"/>
      <c r="U20" s="366"/>
      <c r="V20" s="366"/>
      <c r="W20" s="366"/>
      <c r="X20" s="366"/>
      <c r="Y20" s="366"/>
      <c r="Z20" s="366"/>
      <c r="AA20" s="366"/>
      <c r="AB20" s="366"/>
      <c r="AC20" s="366"/>
      <c r="AD20" s="366"/>
      <c r="AE20" s="367"/>
      <c r="AF20" s="249"/>
    </row>
    <row r="21" spans="1:33" ht="32.1" customHeight="1" thickBot="1" x14ac:dyDescent="0.3">
      <c r="A21" s="230"/>
      <c r="B21" s="251" t="s">
        <v>141</v>
      </c>
      <c r="C21" s="252" t="s">
        <v>142</v>
      </c>
      <c r="D21" s="252" t="s">
        <v>143</v>
      </c>
      <c r="E21" s="252" t="s">
        <v>144</v>
      </c>
      <c r="F21" s="252" t="s">
        <v>145</v>
      </c>
      <c r="G21" s="252" t="s">
        <v>146</v>
      </c>
      <c r="H21" s="252" t="s">
        <v>128</v>
      </c>
      <c r="I21" s="252" t="s">
        <v>147</v>
      </c>
      <c r="J21" s="252" t="s">
        <v>148</v>
      </c>
      <c r="K21" s="252" t="s">
        <v>149</v>
      </c>
      <c r="L21" s="252" t="s">
        <v>150</v>
      </c>
      <c r="M21" s="252" t="s">
        <v>151</v>
      </c>
      <c r="N21" s="252" t="s">
        <v>102</v>
      </c>
      <c r="O21" s="253" t="s">
        <v>100</v>
      </c>
      <c r="P21" s="254"/>
      <c r="Q21" s="251" t="s">
        <v>141</v>
      </c>
      <c r="R21" s="252" t="s">
        <v>142</v>
      </c>
      <c r="S21" s="252" t="s">
        <v>143</v>
      </c>
      <c r="T21" s="252" t="s">
        <v>144</v>
      </c>
      <c r="U21" s="252" t="s">
        <v>145</v>
      </c>
      <c r="V21" s="252" t="s">
        <v>146</v>
      </c>
      <c r="W21" s="252" t="s">
        <v>128</v>
      </c>
      <c r="X21" s="252" t="s">
        <v>147</v>
      </c>
      <c r="Y21" s="252" t="s">
        <v>148</v>
      </c>
      <c r="Z21" s="252" t="s">
        <v>149</v>
      </c>
      <c r="AA21" s="252" t="s">
        <v>150</v>
      </c>
      <c r="AB21" s="252" t="s">
        <v>151</v>
      </c>
      <c r="AC21" s="252" t="s">
        <v>102</v>
      </c>
      <c r="AD21" s="252" t="s">
        <v>152</v>
      </c>
      <c r="AE21" s="253" t="s">
        <v>153</v>
      </c>
      <c r="AF21" s="255"/>
    </row>
    <row r="22" spans="1:33" ht="32.1" customHeight="1" x14ac:dyDescent="0.25">
      <c r="A22" s="256" t="s">
        <v>31</v>
      </c>
      <c r="B22" s="257"/>
      <c r="C22" s="258"/>
      <c r="D22" s="258"/>
      <c r="E22" s="258"/>
      <c r="F22" s="258"/>
      <c r="G22" s="258"/>
      <c r="H22" s="258"/>
      <c r="I22" s="258"/>
      <c r="J22" s="258"/>
      <c r="K22" s="258"/>
      <c r="L22" s="258"/>
      <c r="M22" s="258"/>
      <c r="N22" s="258">
        <f>SUM(B22:M22)</f>
        <v>0</v>
      </c>
      <c r="O22" s="259"/>
      <c r="P22" s="256" t="s">
        <v>27</v>
      </c>
      <c r="Q22" s="260"/>
      <c r="R22" s="261"/>
      <c r="S22" s="261"/>
      <c r="T22" s="261"/>
      <c r="U22" s="261"/>
      <c r="V22" s="261"/>
      <c r="W22" s="261"/>
      <c r="X22" s="309">
        <v>562165000</v>
      </c>
      <c r="Y22" s="309"/>
      <c r="Z22" s="309"/>
      <c r="AA22" s="309"/>
      <c r="AB22" s="309">
        <v>5335000</v>
      </c>
      <c r="AC22" s="310">
        <f>SUM(X22:AB22)</f>
        <v>567500000</v>
      </c>
      <c r="AD22" s="170"/>
      <c r="AE22" s="263"/>
      <c r="AF22" s="255"/>
    </row>
    <row r="23" spans="1:33" ht="32.1" customHeight="1" x14ac:dyDescent="0.25">
      <c r="A23" s="265" t="s">
        <v>21</v>
      </c>
      <c r="B23" s="266"/>
      <c r="C23" s="267"/>
      <c r="D23" s="267"/>
      <c r="E23" s="267"/>
      <c r="F23" s="267"/>
      <c r="G23" s="267"/>
      <c r="H23" s="267"/>
      <c r="I23" s="267"/>
      <c r="J23" s="267"/>
      <c r="K23" s="267"/>
      <c r="L23" s="267"/>
      <c r="M23" s="267"/>
      <c r="N23" s="267">
        <f>SUM(B23:M23)</f>
        <v>0</v>
      </c>
      <c r="O23" s="268" t="str">
        <f>IFERROR(N23/(SUMIF(B23:M23,"&gt;0",B22:M22))," ")</f>
        <v xml:space="preserve"> </v>
      </c>
      <c r="P23" s="265" t="s">
        <v>29</v>
      </c>
      <c r="Q23" s="266"/>
      <c r="R23" s="267"/>
      <c r="S23" s="267"/>
      <c r="T23" s="267"/>
      <c r="U23" s="267"/>
      <c r="V23" s="267"/>
      <c r="W23" s="267">
        <v>0</v>
      </c>
      <c r="X23" s="309">
        <v>473225000</v>
      </c>
      <c r="Y23" s="309">
        <v>74850000</v>
      </c>
      <c r="Z23" s="309">
        <v>-39390800</v>
      </c>
      <c r="AA23" s="309">
        <v>-6229533</v>
      </c>
      <c r="AB23" s="309">
        <v>62688000</v>
      </c>
      <c r="AC23" s="310">
        <f>SUM(X23:AB23)</f>
        <v>565142667</v>
      </c>
      <c r="AD23" s="269">
        <f>AC23/AC22</f>
        <v>0.99584610925110129</v>
      </c>
      <c r="AE23" s="270">
        <v>0.99584610925110129</v>
      </c>
      <c r="AF23" s="255"/>
    </row>
    <row r="24" spans="1:33" ht="32.1" customHeight="1" x14ac:dyDescent="0.25">
      <c r="A24" s="265" t="s">
        <v>23</v>
      </c>
      <c r="B24" s="266">
        <f>+B22-B23</f>
        <v>0</v>
      </c>
      <c r="C24" s="267">
        <f t="shared" ref="C24:M24" si="0">+C22-C23</f>
        <v>0</v>
      </c>
      <c r="D24" s="267">
        <f t="shared" si="0"/>
        <v>0</v>
      </c>
      <c r="E24" s="267">
        <f t="shared" si="0"/>
        <v>0</v>
      </c>
      <c r="F24" s="267">
        <f t="shared" si="0"/>
        <v>0</v>
      </c>
      <c r="G24" s="267">
        <f t="shared" si="0"/>
        <v>0</v>
      </c>
      <c r="H24" s="267">
        <f t="shared" si="0"/>
        <v>0</v>
      </c>
      <c r="I24" s="267">
        <f t="shared" si="0"/>
        <v>0</v>
      </c>
      <c r="J24" s="267">
        <f t="shared" si="0"/>
        <v>0</v>
      </c>
      <c r="K24" s="267">
        <f t="shared" si="0"/>
        <v>0</v>
      </c>
      <c r="L24" s="267">
        <f t="shared" si="0"/>
        <v>0</v>
      </c>
      <c r="M24" s="267">
        <f t="shared" si="0"/>
        <v>0</v>
      </c>
      <c r="N24" s="267">
        <f>SUM(B24:M24)</f>
        <v>0</v>
      </c>
      <c r="O24" s="271"/>
      <c r="P24" s="265" t="s">
        <v>31</v>
      </c>
      <c r="Q24" s="266"/>
      <c r="R24" s="267"/>
      <c r="S24" s="267"/>
      <c r="T24" s="267"/>
      <c r="U24" s="267"/>
      <c r="V24" s="267"/>
      <c r="W24" s="267"/>
      <c r="X24" s="309"/>
      <c r="Y24" s="309">
        <v>112433000</v>
      </c>
      <c r="Z24" s="309">
        <v>112433000</v>
      </c>
      <c r="AA24" s="309">
        <v>112433000</v>
      </c>
      <c r="AB24" s="309">
        <v>230201000</v>
      </c>
      <c r="AC24" s="310">
        <f>SUM(X24:AB24)</f>
        <v>567500000</v>
      </c>
      <c r="AD24" s="267"/>
      <c r="AE24" s="272"/>
      <c r="AF24" s="255"/>
    </row>
    <row r="25" spans="1:33" ht="32.1" customHeight="1" thickBot="1" x14ac:dyDescent="0.3">
      <c r="A25" s="273" t="s">
        <v>25</v>
      </c>
      <c r="B25" s="274"/>
      <c r="C25" s="275"/>
      <c r="D25" s="275"/>
      <c r="E25" s="275"/>
      <c r="F25" s="275"/>
      <c r="G25" s="275"/>
      <c r="H25" s="275"/>
      <c r="I25" s="275"/>
      <c r="J25" s="275"/>
      <c r="K25" s="275"/>
      <c r="L25" s="275"/>
      <c r="M25" s="275"/>
      <c r="N25" s="275">
        <f>SUM(B25:M25)</f>
        <v>0</v>
      </c>
      <c r="O25" s="276" t="str">
        <f>IFERROR(N25/(SUMIF(B25:M25,"&gt;0",B24:M24))," ")</f>
        <v xml:space="preserve"> </v>
      </c>
      <c r="P25" s="273" t="s">
        <v>25</v>
      </c>
      <c r="Q25" s="274"/>
      <c r="R25" s="275"/>
      <c r="S25" s="275"/>
      <c r="T25" s="275"/>
      <c r="U25" s="275"/>
      <c r="V25" s="275"/>
      <c r="W25" s="275"/>
      <c r="X25" s="275"/>
      <c r="Y25" s="275">
        <v>45600200</v>
      </c>
      <c r="Z25" s="275">
        <v>97097067</v>
      </c>
      <c r="AA25" s="275">
        <v>120799800</v>
      </c>
      <c r="AB25" s="275">
        <v>217984533</v>
      </c>
      <c r="AC25" s="311">
        <f>SUM(X25:AB25)</f>
        <v>481481600</v>
      </c>
      <c r="AD25" s="312">
        <f>AC25/AC24</f>
        <v>0.84842572687224671</v>
      </c>
      <c r="AE25" s="313">
        <v>0.84842572687224671</v>
      </c>
      <c r="AF25" s="255"/>
    </row>
    <row r="26" spans="1:33" s="279" customFormat="1" ht="16.5" customHeight="1" thickBot="1" x14ac:dyDescent="0.3"/>
    <row r="27" spans="1:33" ht="33.950000000000003" customHeight="1" x14ac:dyDescent="0.25">
      <c r="A27" s="436" t="s">
        <v>154</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8"/>
    </row>
    <row r="28" spans="1:33" ht="15" customHeight="1" x14ac:dyDescent="0.25">
      <c r="A28" s="373" t="s">
        <v>34</v>
      </c>
      <c r="B28" s="358" t="s">
        <v>36</v>
      </c>
      <c r="C28" s="358"/>
      <c r="D28" s="358" t="s">
        <v>155</v>
      </c>
      <c r="E28" s="358"/>
      <c r="F28" s="358"/>
      <c r="G28" s="358"/>
      <c r="H28" s="358"/>
      <c r="I28" s="358"/>
      <c r="J28" s="358"/>
      <c r="K28" s="358"/>
      <c r="L28" s="358"/>
      <c r="M28" s="358"/>
      <c r="N28" s="358"/>
      <c r="O28" s="358"/>
      <c r="P28" s="358" t="s">
        <v>102</v>
      </c>
      <c r="Q28" s="358" t="s">
        <v>156</v>
      </c>
      <c r="R28" s="358"/>
      <c r="S28" s="358"/>
      <c r="T28" s="358"/>
      <c r="U28" s="358"/>
      <c r="V28" s="358"/>
      <c r="W28" s="358"/>
      <c r="X28" s="358"/>
      <c r="Y28" s="358" t="s">
        <v>157</v>
      </c>
      <c r="Z28" s="358"/>
      <c r="AA28" s="358"/>
      <c r="AB28" s="358"/>
      <c r="AC28" s="358"/>
      <c r="AD28" s="358"/>
      <c r="AE28" s="359"/>
    </row>
    <row r="29" spans="1:33" ht="27" customHeight="1" x14ac:dyDescent="0.25">
      <c r="A29" s="373"/>
      <c r="B29" s="358"/>
      <c r="C29" s="358"/>
      <c r="D29" s="280" t="s">
        <v>141</v>
      </c>
      <c r="E29" s="280" t="s">
        <v>142</v>
      </c>
      <c r="F29" s="280" t="s">
        <v>143</v>
      </c>
      <c r="G29" s="280" t="s">
        <v>144</v>
      </c>
      <c r="H29" s="280" t="s">
        <v>145</v>
      </c>
      <c r="I29" s="280" t="s">
        <v>146</v>
      </c>
      <c r="J29" s="280" t="s">
        <v>128</v>
      </c>
      <c r="K29" s="280" t="s">
        <v>147</v>
      </c>
      <c r="L29" s="280" t="s">
        <v>148</v>
      </c>
      <c r="M29" s="280" t="s">
        <v>149</v>
      </c>
      <c r="N29" s="280" t="s">
        <v>150</v>
      </c>
      <c r="O29" s="280" t="s">
        <v>151</v>
      </c>
      <c r="P29" s="358"/>
      <c r="Q29" s="358"/>
      <c r="R29" s="358"/>
      <c r="S29" s="358"/>
      <c r="T29" s="358"/>
      <c r="U29" s="358"/>
      <c r="V29" s="358"/>
      <c r="W29" s="358"/>
      <c r="X29" s="358"/>
      <c r="Y29" s="358"/>
      <c r="Z29" s="358"/>
      <c r="AA29" s="358"/>
      <c r="AB29" s="358"/>
      <c r="AC29" s="358"/>
      <c r="AD29" s="358"/>
      <c r="AE29" s="359"/>
    </row>
    <row r="30" spans="1:33" ht="111.95" customHeight="1" thickBot="1" x14ac:dyDescent="0.3">
      <c r="A30" s="170"/>
      <c r="B30" s="371"/>
      <c r="C30" s="371"/>
      <c r="D30" s="221"/>
      <c r="E30" s="221"/>
      <c r="F30" s="221"/>
      <c r="G30" s="221"/>
      <c r="H30" s="221"/>
      <c r="I30" s="221"/>
      <c r="J30" s="221"/>
      <c r="K30" s="221"/>
      <c r="L30" s="221"/>
      <c r="M30" s="221"/>
      <c r="N30" s="221"/>
      <c r="O30" s="221"/>
      <c r="P30" s="281">
        <f>SUM(D30:O30)</f>
        <v>0</v>
      </c>
      <c r="Q30" s="360"/>
      <c r="R30" s="360"/>
      <c r="S30" s="360"/>
      <c r="T30" s="360"/>
      <c r="U30" s="360"/>
      <c r="V30" s="360"/>
      <c r="W30" s="360"/>
      <c r="X30" s="360"/>
      <c r="Y30" s="360"/>
      <c r="Z30" s="360"/>
      <c r="AA30" s="360"/>
      <c r="AB30" s="360"/>
      <c r="AC30" s="360"/>
      <c r="AD30" s="360"/>
      <c r="AE30" s="361"/>
      <c r="AF30" s="282"/>
      <c r="AG30" s="282"/>
    </row>
    <row r="31" spans="1:33" ht="12" customHeight="1" thickBot="1" x14ac:dyDescent="0.3">
      <c r="A31" s="283"/>
      <c r="B31" s="284"/>
      <c r="C31" s="284"/>
      <c r="D31" s="232"/>
      <c r="E31" s="232"/>
      <c r="F31" s="232"/>
      <c r="G31" s="232"/>
      <c r="H31" s="232"/>
      <c r="I31" s="232"/>
      <c r="J31" s="232"/>
      <c r="K31" s="232"/>
      <c r="L31" s="232"/>
      <c r="M31" s="232"/>
      <c r="N31" s="232"/>
      <c r="O31" s="232"/>
      <c r="P31" s="285"/>
      <c r="Q31" s="286"/>
      <c r="R31" s="286"/>
      <c r="S31" s="286"/>
      <c r="T31" s="286"/>
      <c r="U31" s="286"/>
      <c r="V31" s="286"/>
      <c r="W31" s="286"/>
      <c r="X31" s="286"/>
      <c r="Y31" s="286"/>
      <c r="Z31" s="286"/>
      <c r="AA31" s="286"/>
      <c r="AB31" s="286"/>
      <c r="AC31" s="286"/>
      <c r="AD31" s="286"/>
      <c r="AE31" s="287"/>
      <c r="AF31" s="282"/>
      <c r="AG31" s="282"/>
    </row>
    <row r="32" spans="1:33" ht="45" customHeight="1" x14ac:dyDescent="0.25">
      <c r="A32" s="405" t="s">
        <v>158</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7"/>
      <c r="AF32" s="282"/>
      <c r="AG32" s="282"/>
    </row>
    <row r="33" spans="1:41" ht="23.1" customHeight="1" x14ac:dyDescent="0.25">
      <c r="A33" s="373" t="s">
        <v>44</v>
      </c>
      <c r="B33" s="358" t="s">
        <v>46</v>
      </c>
      <c r="C33" s="358" t="s">
        <v>36</v>
      </c>
      <c r="D33" s="358" t="s">
        <v>159</v>
      </c>
      <c r="E33" s="358"/>
      <c r="F33" s="358"/>
      <c r="G33" s="358"/>
      <c r="H33" s="358"/>
      <c r="I33" s="358"/>
      <c r="J33" s="358"/>
      <c r="K33" s="358"/>
      <c r="L33" s="358"/>
      <c r="M33" s="358"/>
      <c r="N33" s="358"/>
      <c r="O33" s="358"/>
      <c r="P33" s="358"/>
      <c r="Q33" s="358" t="s">
        <v>160</v>
      </c>
      <c r="R33" s="358"/>
      <c r="S33" s="358"/>
      <c r="T33" s="358"/>
      <c r="U33" s="358"/>
      <c r="V33" s="358"/>
      <c r="W33" s="358"/>
      <c r="X33" s="358"/>
      <c r="Y33" s="358"/>
      <c r="Z33" s="358"/>
      <c r="AA33" s="358"/>
      <c r="AB33" s="358"/>
      <c r="AC33" s="358"/>
      <c r="AD33" s="358"/>
      <c r="AE33" s="359"/>
      <c r="AF33" s="282"/>
      <c r="AG33" s="288"/>
      <c r="AH33" s="289"/>
      <c r="AI33" s="289"/>
      <c r="AJ33" s="289"/>
      <c r="AK33" s="289"/>
      <c r="AL33" s="289"/>
      <c r="AM33" s="289"/>
      <c r="AN33" s="289"/>
      <c r="AO33" s="289"/>
    </row>
    <row r="34" spans="1:41" ht="27" customHeight="1" x14ac:dyDescent="0.25">
      <c r="A34" s="373"/>
      <c r="B34" s="358"/>
      <c r="C34" s="442"/>
      <c r="D34" s="280" t="s">
        <v>141</v>
      </c>
      <c r="E34" s="280" t="s">
        <v>142</v>
      </c>
      <c r="F34" s="280" t="s">
        <v>143</v>
      </c>
      <c r="G34" s="280" t="s">
        <v>144</v>
      </c>
      <c r="H34" s="280" t="s">
        <v>145</v>
      </c>
      <c r="I34" s="280" t="s">
        <v>146</v>
      </c>
      <c r="J34" s="280" t="s">
        <v>128</v>
      </c>
      <c r="K34" s="280" t="s">
        <v>147</v>
      </c>
      <c r="L34" s="280" t="s">
        <v>148</v>
      </c>
      <c r="M34" s="280" t="s">
        <v>149</v>
      </c>
      <c r="N34" s="280" t="s">
        <v>150</v>
      </c>
      <c r="O34" s="280" t="s">
        <v>151</v>
      </c>
      <c r="P34" s="280" t="s">
        <v>102</v>
      </c>
      <c r="Q34" s="439" t="s">
        <v>52</v>
      </c>
      <c r="R34" s="440"/>
      <c r="S34" s="440"/>
      <c r="T34" s="441"/>
      <c r="U34" s="358" t="s">
        <v>54</v>
      </c>
      <c r="V34" s="358"/>
      <c r="W34" s="358"/>
      <c r="X34" s="358"/>
      <c r="Y34" s="358" t="s">
        <v>56</v>
      </c>
      <c r="Z34" s="358"/>
      <c r="AA34" s="358"/>
      <c r="AB34" s="358"/>
      <c r="AC34" s="358" t="s">
        <v>58</v>
      </c>
      <c r="AD34" s="358"/>
      <c r="AE34" s="359"/>
      <c r="AF34" s="282"/>
      <c r="AG34" s="288"/>
      <c r="AH34" s="289"/>
      <c r="AI34" s="289"/>
      <c r="AJ34" s="289"/>
      <c r="AK34" s="289"/>
      <c r="AL34" s="289"/>
      <c r="AM34" s="289"/>
      <c r="AN34" s="289"/>
      <c r="AO34" s="289"/>
    </row>
    <row r="35" spans="1:41" ht="198.6" customHeight="1" x14ac:dyDescent="0.25">
      <c r="A35" s="443" t="s">
        <v>186</v>
      </c>
      <c r="B35" s="491">
        <f>SUM(B41:B44)</f>
        <v>0.1</v>
      </c>
      <c r="C35" s="291" t="s">
        <v>48</v>
      </c>
      <c r="D35" s="292"/>
      <c r="E35" s="292"/>
      <c r="F35" s="292"/>
      <c r="G35" s="292"/>
      <c r="H35" s="292"/>
      <c r="I35" s="292"/>
      <c r="J35" s="290">
        <v>1</v>
      </c>
      <c r="K35" s="290">
        <v>1</v>
      </c>
      <c r="L35" s="290">
        <v>1</v>
      </c>
      <c r="M35" s="290">
        <v>1</v>
      </c>
      <c r="N35" s="290">
        <v>1</v>
      </c>
      <c r="O35" s="290">
        <v>1</v>
      </c>
      <c r="P35" s="290">
        <f>MAX(J35:O35)</f>
        <v>1</v>
      </c>
      <c r="Q35" s="457" t="s">
        <v>627</v>
      </c>
      <c r="R35" s="458"/>
      <c r="S35" s="458"/>
      <c r="T35" s="459"/>
      <c r="U35" s="463" t="s">
        <v>726</v>
      </c>
      <c r="V35" s="463"/>
      <c r="W35" s="463"/>
      <c r="X35" s="463"/>
      <c r="Y35" s="463" t="s">
        <v>187</v>
      </c>
      <c r="Z35" s="463"/>
      <c r="AA35" s="463"/>
      <c r="AB35" s="463"/>
      <c r="AC35" s="463" t="s">
        <v>188</v>
      </c>
      <c r="AD35" s="463"/>
      <c r="AE35" s="465"/>
      <c r="AF35" s="282"/>
      <c r="AG35" s="288"/>
      <c r="AH35" s="289"/>
      <c r="AI35" s="289"/>
      <c r="AJ35" s="289"/>
      <c r="AK35" s="289"/>
      <c r="AL35" s="289"/>
      <c r="AM35" s="289"/>
      <c r="AN35" s="289"/>
      <c r="AO35" s="289"/>
    </row>
    <row r="36" spans="1:41" ht="198.6" customHeight="1" thickBot="1" x14ac:dyDescent="0.3">
      <c r="A36" s="444"/>
      <c r="B36" s="492"/>
      <c r="C36" s="295" t="s">
        <v>50</v>
      </c>
      <c r="D36" s="296"/>
      <c r="E36" s="296"/>
      <c r="F36" s="296"/>
      <c r="G36" s="297"/>
      <c r="H36" s="297"/>
      <c r="I36" s="297"/>
      <c r="J36" s="314">
        <v>1</v>
      </c>
      <c r="K36" s="314">
        <v>1</v>
      </c>
      <c r="L36" s="314">
        <v>1</v>
      </c>
      <c r="M36" s="314">
        <v>1</v>
      </c>
      <c r="N36" s="314">
        <v>1</v>
      </c>
      <c r="O36" s="314">
        <v>1</v>
      </c>
      <c r="P36" s="314">
        <f>MAX(J36:O36)</f>
        <v>1</v>
      </c>
      <c r="Q36" s="460"/>
      <c r="R36" s="461"/>
      <c r="S36" s="461"/>
      <c r="T36" s="462"/>
      <c r="U36" s="464"/>
      <c r="V36" s="464"/>
      <c r="W36" s="464"/>
      <c r="X36" s="464"/>
      <c r="Y36" s="464"/>
      <c r="Z36" s="464"/>
      <c r="AA36" s="464"/>
      <c r="AB36" s="464"/>
      <c r="AC36" s="464"/>
      <c r="AD36" s="464"/>
      <c r="AE36" s="466"/>
      <c r="AF36" s="282"/>
      <c r="AG36" s="288"/>
      <c r="AH36" s="289"/>
      <c r="AI36" s="289"/>
      <c r="AJ36" s="289"/>
      <c r="AK36" s="289"/>
      <c r="AL36" s="289"/>
      <c r="AM36" s="289"/>
      <c r="AN36" s="289"/>
      <c r="AO36" s="289"/>
    </row>
    <row r="37" spans="1:41" s="279" customFormat="1" ht="17.25" customHeight="1" thickBot="1" x14ac:dyDescent="0.3"/>
    <row r="38" spans="1:41" ht="45" customHeight="1" thickBot="1" x14ac:dyDescent="0.3">
      <c r="A38" s="405" t="s">
        <v>162</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7"/>
      <c r="AG38" s="289"/>
      <c r="AH38" s="289"/>
      <c r="AI38" s="289"/>
      <c r="AJ38" s="289"/>
      <c r="AK38" s="289"/>
      <c r="AL38" s="289"/>
      <c r="AM38" s="289"/>
      <c r="AN38" s="289"/>
      <c r="AO38" s="289"/>
    </row>
    <row r="39" spans="1:41" ht="26.1" customHeight="1" x14ac:dyDescent="0.25">
      <c r="A39" s="447" t="s">
        <v>60</v>
      </c>
      <c r="B39" s="448" t="s">
        <v>163</v>
      </c>
      <c r="C39" s="452" t="s">
        <v>164</v>
      </c>
      <c r="D39" s="454" t="s">
        <v>165</v>
      </c>
      <c r="E39" s="455"/>
      <c r="F39" s="455"/>
      <c r="G39" s="455"/>
      <c r="H39" s="455"/>
      <c r="I39" s="455"/>
      <c r="J39" s="455"/>
      <c r="K39" s="455"/>
      <c r="L39" s="455"/>
      <c r="M39" s="455"/>
      <c r="N39" s="455"/>
      <c r="O39" s="455"/>
      <c r="P39" s="456"/>
      <c r="Q39" s="448" t="s">
        <v>166</v>
      </c>
      <c r="R39" s="448"/>
      <c r="S39" s="448"/>
      <c r="T39" s="448"/>
      <c r="U39" s="448"/>
      <c r="V39" s="448"/>
      <c r="W39" s="448"/>
      <c r="X39" s="448"/>
      <c r="Y39" s="448"/>
      <c r="Z39" s="448"/>
      <c r="AA39" s="448"/>
      <c r="AB39" s="448"/>
      <c r="AC39" s="448"/>
      <c r="AD39" s="448"/>
      <c r="AE39" s="467"/>
      <c r="AG39" s="289"/>
      <c r="AH39" s="289"/>
      <c r="AI39" s="289"/>
      <c r="AJ39" s="289"/>
      <c r="AK39" s="289"/>
      <c r="AL39" s="289"/>
      <c r="AM39" s="289"/>
      <c r="AN39" s="289"/>
      <c r="AO39" s="289"/>
    </row>
    <row r="40" spans="1:41" ht="26.1" customHeight="1" x14ac:dyDescent="0.25">
      <c r="A40" s="373"/>
      <c r="B40" s="358"/>
      <c r="C40" s="453"/>
      <c r="D40" s="280" t="s">
        <v>167</v>
      </c>
      <c r="E40" s="280" t="s">
        <v>168</v>
      </c>
      <c r="F40" s="280" t="s">
        <v>169</v>
      </c>
      <c r="G40" s="280" t="s">
        <v>170</v>
      </c>
      <c r="H40" s="280" t="s">
        <v>171</v>
      </c>
      <c r="I40" s="280" t="s">
        <v>172</v>
      </c>
      <c r="J40" s="280" t="s">
        <v>173</v>
      </c>
      <c r="K40" s="280" t="s">
        <v>174</v>
      </c>
      <c r="L40" s="280" t="s">
        <v>175</v>
      </c>
      <c r="M40" s="280" t="s">
        <v>176</v>
      </c>
      <c r="N40" s="280" t="s">
        <v>177</v>
      </c>
      <c r="O40" s="280" t="s">
        <v>178</v>
      </c>
      <c r="P40" s="280" t="s">
        <v>179</v>
      </c>
      <c r="Q40" s="439" t="s">
        <v>180</v>
      </c>
      <c r="R40" s="440"/>
      <c r="S40" s="440"/>
      <c r="T40" s="440"/>
      <c r="U40" s="440"/>
      <c r="V40" s="440"/>
      <c r="W40" s="440"/>
      <c r="X40" s="441"/>
      <c r="Y40" s="439" t="s">
        <v>68</v>
      </c>
      <c r="Z40" s="440"/>
      <c r="AA40" s="440"/>
      <c r="AB40" s="440"/>
      <c r="AC40" s="440"/>
      <c r="AD40" s="440"/>
      <c r="AE40" s="479"/>
      <c r="AG40" s="299"/>
      <c r="AH40" s="299"/>
      <c r="AI40" s="299"/>
      <c r="AJ40" s="299"/>
      <c r="AK40" s="299"/>
      <c r="AL40" s="299"/>
      <c r="AM40" s="299"/>
      <c r="AN40" s="299"/>
      <c r="AO40" s="299"/>
    </row>
    <row r="41" spans="1:41" ht="123.95" customHeight="1" x14ac:dyDescent="0.25">
      <c r="A41" s="449" t="s">
        <v>189</v>
      </c>
      <c r="B41" s="489">
        <v>0.05</v>
      </c>
      <c r="C41" s="300" t="s">
        <v>48</v>
      </c>
      <c r="D41" s="301"/>
      <c r="E41" s="301"/>
      <c r="F41" s="301"/>
      <c r="G41" s="301"/>
      <c r="H41" s="301"/>
      <c r="I41" s="301"/>
      <c r="J41" s="302">
        <v>0.16</v>
      </c>
      <c r="K41" s="302">
        <v>0.16</v>
      </c>
      <c r="L41" s="302">
        <v>0.17</v>
      </c>
      <c r="M41" s="302">
        <v>0.17</v>
      </c>
      <c r="N41" s="302">
        <v>0.17</v>
      </c>
      <c r="O41" s="302">
        <v>0.17</v>
      </c>
      <c r="P41" s="303">
        <f>SUM(D41:O41)</f>
        <v>1</v>
      </c>
      <c r="Q41" s="470" t="s">
        <v>728</v>
      </c>
      <c r="R41" s="471"/>
      <c r="S41" s="471"/>
      <c r="T41" s="471"/>
      <c r="U41" s="471"/>
      <c r="V41" s="471"/>
      <c r="W41" s="471"/>
      <c r="X41" s="472"/>
      <c r="Y41" s="476" t="s">
        <v>751</v>
      </c>
      <c r="Z41" s="471"/>
      <c r="AA41" s="471"/>
      <c r="AB41" s="471"/>
      <c r="AC41" s="471"/>
      <c r="AD41" s="471"/>
      <c r="AE41" s="477"/>
      <c r="AG41" s="304"/>
      <c r="AH41" s="304"/>
      <c r="AI41" s="304"/>
      <c r="AJ41" s="304"/>
      <c r="AK41" s="304"/>
      <c r="AL41" s="304"/>
      <c r="AM41" s="304"/>
      <c r="AN41" s="304"/>
      <c r="AO41" s="304"/>
    </row>
    <row r="42" spans="1:41" ht="123.95" customHeight="1" x14ac:dyDescent="0.25">
      <c r="A42" s="450"/>
      <c r="B42" s="489"/>
      <c r="C42" s="305" t="s">
        <v>50</v>
      </c>
      <c r="D42" s="306"/>
      <c r="E42" s="306"/>
      <c r="F42" s="306"/>
      <c r="G42" s="306"/>
      <c r="H42" s="306"/>
      <c r="I42" s="306"/>
      <c r="J42" s="306">
        <v>0.16</v>
      </c>
      <c r="K42" s="306">
        <v>0.16</v>
      </c>
      <c r="L42" s="306">
        <v>0.17</v>
      </c>
      <c r="M42" s="306">
        <v>0.17</v>
      </c>
      <c r="N42" s="306">
        <v>0.17</v>
      </c>
      <c r="O42" s="306">
        <v>0.17</v>
      </c>
      <c r="P42" s="303">
        <f>SUM(D42:O42)</f>
        <v>1</v>
      </c>
      <c r="Q42" s="480"/>
      <c r="R42" s="481"/>
      <c r="S42" s="481"/>
      <c r="T42" s="481"/>
      <c r="U42" s="481"/>
      <c r="V42" s="481"/>
      <c r="W42" s="481"/>
      <c r="X42" s="483"/>
      <c r="Y42" s="480"/>
      <c r="Z42" s="481"/>
      <c r="AA42" s="481"/>
      <c r="AB42" s="481"/>
      <c r="AC42" s="481"/>
      <c r="AD42" s="481"/>
      <c r="AE42" s="482"/>
    </row>
    <row r="43" spans="1:41" ht="112.5" customHeight="1" x14ac:dyDescent="0.25">
      <c r="A43" s="449" t="s">
        <v>190</v>
      </c>
      <c r="B43" s="489">
        <v>0.05</v>
      </c>
      <c r="C43" s="300" t="s">
        <v>48</v>
      </c>
      <c r="D43" s="301"/>
      <c r="E43" s="301"/>
      <c r="F43" s="301"/>
      <c r="G43" s="301"/>
      <c r="H43" s="301"/>
      <c r="I43" s="301"/>
      <c r="J43" s="302">
        <v>0.16</v>
      </c>
      <c r="K43" s="302">
        <v>0.16</v>
      </c>
      <c r="L43" s="302">
        <v>0.17</v>
      </c>
      <c r="M43" s="302">
        <v>0.17</v>
      </c>
      <c r="N43" s="302">
        <v>0.17</v>
      </c>
      <c r="O43" s="302">
        <v>0.17</v>
      </c>
      <c r="P43" s="303">
        <f>SUM(D43:O43)</f>
        <v>1</v>
      </c>
      <c r="Q43" s="470" t="s">
        <v>727</v>
      </c>
      <c r="R43" s="471"/>
      <c r="S43" s="471"/>
      <c r="T43" s="471"/>
      <c r="U43" s="471"/>
      <c r="V43" s="471"/>
      <c r="W43" s="471"/>
      <c r="X43" s="472"/>
      <c r="Y43" s="476" t="s">
        <v>752</v>
      </c>
      <c r="Z43" s="471"/>
      <c r="AA43" s="471"/>
      <c r="AB43" s="471"/>
      <c r="AC43" s="471"/>
      <c r="AD43" s="471"/>
      <c r="AE43" s="477"/>
    </row>
    <row r="44" spans="1:41" ht="112.5" customHeight="1" thickBot="1" x14ac:dyDescent="0.3">
      <c r="A44" s="468"/>
      <c r="B44" s="490"/>
      <c r="C44" s="295" t="s">
        <v>50</v>
      </c>
      <c r="D44" s="307"/>
      <c r="E44" s="307"/>
      <c r="F44" s="307"/>
      <c r="G44" s="307"/>
      <c r="H44" s="307"/>
      <c r="I44" s="307"/>
      <c r="J44" s="307">
        <v>0.16</v>
      </c>
      <c r="K44" s="307">
        <v>0.16</v>
      </c>
      <c r="L44" s="307">
        <v>0.17</v>
      </c>
      <c r="M44" s="307">
        <v>0.17</v>
      </c>
      <c r="N44" s="307">
        <v>0.17</v>
      </c>
      <c r="O44" s="307">
        <v>0.17</v>
      </c>
      <c r="P44" s="308">
        <f>SUM(D44:O44)</f>
        <v>1</v>
      </c>
      <c r="Q44" s="473"/>
      <c r="R44" s="474"/>
      <c r="S44" s="474"/>
      <c r="T44" s="474"/>
      <c r="U44" s="474"/>
      <c r="V44" s="474"/>
      <c r="W44" s="474"/>
      <c r="X44" s="475"/>
      <c r="Y44" s="473"/>
      <c r="Z44" s="474"/>
      <c r="AA44" s="474"/>
      <c r="AB44" s="474"/>
      <c r="AC44" s="474"/>
      <c r="AD44" s="474"/>
      <c r="AE44" s="478"/>
    </row>
    <row r="45" spans="1:41" ht="98.25" customHeight="1" x14ac:dyDescent="0.25">
      <c r="A45" s="2" t="s">
        <v>185</v>
      </c>
    </row>
    <row r="46" spans="1:41" ht="98.25" customHeight="1" x14ac:dyDescent="0.25"/>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6D0B045C-7D9D-4332-ACFB-B894D387A589}">
      <formula1>$B$21:$M$21</formula1>
    </dataValidation>
    <dataValidation type="textLength" operator="lessThanOrEqual" allowBlank="1" showInputMessage="1" showErrorMessage="1" errorTitle="Máximo 2.000 caracteres" error="Máximo 2.000 caracteres" promptTitle="2.000 caracteres" sqref="Q30:Q31" xr:uid="{10805773-530A-44FC-B603-8652CB08665E}">
      <formula1>2000</formula1>
    </dataValidation>
    <dataValidation type="textLength" operator="lessThanOrEqual" allowBlank="1" showInputMessage="1" showErrorMessage="1" errorTitle="Máximo 2.000 caracteres" error="Máximo 2.000 caracteres" sqref="Q35 Y35 AC35 Q41 Q43" xr:uid="{0E3A0432-43B0-4D90-A67D-992CC279C3E3}">
      <formula1>2000</formula1>
    </dataValidation>
  </dataValidations>
  <hyperlinks>
    <hyperlink ref="Y41" r:id="rId1" xr:uid="{73E01DC3-D95C-4D4F-96D3-4660010A03E5}"/>
    <hyperlink ref="Y43" r:id="rId2" xr:uid="{51CFA5FA-CD29-416A-93EE-753306F48646}"/>
  </hyperlinks>
  <pageMargins left="0.25" right="0.25" top="0.75" bottom="0.75" header="0.3" footer="0.3"/>
  <pageSetup scale="20"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15D1C3AA-AD31-4304-BB2F-C917B495C944}">
          <x14:formula1>
            <xm:f>listas!$C$2:$C$20</xm:f>
          </x14:formula1>
          <xm:sqref>AA15:AE15</xm:sqref>
        </x14:dataValidation>
        <x14:dataValidation type="list" allowBlank="1" showInputMessage="1" showErrorMessage="1" xr:uid="{008ED27A-BC8C-469B-B39C-392E4D2F824F}">
          <x14:formula1>
            <xm:f>listas!$B$2:$B$8</xm:f>
          </x14:formula1>
          <xm:sqref>R15:X15</xm:sqref>
        </x14:dataValidation>
        <x14:dataValidation type="list" allowBlank="1" showInputMessage="1" showErrorMessage="1" xr:uid="{ECCCE1CD-0866-43FA-B5B1-EB78BEF09CD0}">
          <x14:formula1>
            <xm:f>listas!$A$2:$A$6</xm:f>
          </x14:formula1>
          <xm:sqref>C15:K15</xm:sqref>
        </x14:dataValidation>
        <x14:dataValidation type="list" allowBlank="1" showInputMessage="1" showErrorMessage="1" xr:uid="{98EA29CB-F3B9-4FAA-A8ED-5FDD34334CF2}">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1BED3-C890-4ABF-830B-6D14CC1EBE52}">
  <sheetPr>
    <tabColor theme="7" tint="0.39997558519241921"/>
    <pageSetUpPr fitToPage="1"/>
  </sheetPr>
  <dimension ref="A1:AO45"/>
  <sheetViews>
    <sheetView showGridLines="0" zoomScale="60" zoomScaleNormal="60" workbookViewId="0">
      <selection activeCell="A7" sqref="A7:B9"/>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610"/>
      <c r="B1" s="613" t="s">
        <v>121</v>
      </c>
      <c r="C1" s="614"/>
      <c r="D1" s="614"/>
      <c r="E1" s="614"/>
      <c r="F1" s="614"/>
      <c r="G1" s="614"/>
      <c r="H1" s="614"/>
      <c r="I1" s="614"/>
      <c r="J1" s="614"/>
      <c r="K1" s="614"/>
      <c r="L1" s="614"/>
      <c r="M1" s="614"/>
      <c r="N1" s="614"/>
      <c r="O1" s="614"/>
      <c r="P1" s="614"/>
      <c r="Q1" s="614"/>
      <c r="R1" s="614"/>
      <c r="S1" s="614"/>
      <c r="T1" s="614"/>
      <c r="U1" s="614"/>
      <c r="V1" s="614"/>
      <c r="W1" s="614"/>
      <c r="X1" s="614"/>
      <c r="Y1" s="614"/>
      <c r="Z1" s="614"/>
      <c r="AA1" s="615"/>
      <c r="AB1" s="616" t="s">
        <v>122</v>
      </c>
      <c r="AC1" s="617"/>
      <c r="AD1" s="617"/>
      <c r="AE1" s="618"/>
    </row>
    <row r="2" spans="1:31" ht="30.75" customHeight="1" thickBot="1" x14ac:dyDescent="0.3">
      <c r="A2" s="611"/>
      <c r="B2" s="613" t="s">
        <v>123</v>
      </c>
      <c r="C2" s="614"/>
      <c r="D2" s="614"/>
      <c r="E2" s="614"/>
      <c r="F2" s="614"/>
      <c r="G2" s="614"/>
      <c r="H2" s="614"/>
      <c r="I2" s="614"/>
      <c r="J2" s="614"/>
      <c r="K2" s="614"/>
      <c r="L2" s="614"/>
      <c r="M2" s="614"/>
      <c r="N2" s="614"/>
      <c r="O2" s="614"/>
      <c r="P2" s="614"/>
      <c r="Q2" s="614"/>
      <c r="R2" s="614"/>
      <c r="S2" s="614"/>
      <c r="T2" s="614"/>
      <c r="U2" s="614"/>
      <c r="V2" s="614"/>
      <c r="W2" s="614"/>
      <c r="X2" s="614"/>
      <c r="Y2" s="614"/>
      <c r="Z2" s="614"/>
      <c r="AA2" s="615"/>
      <c r="AB2" s="616" t="s">
        <v>124</v>
      </c>
      <c r="AC2" s="617"/>
      <c r="AD2" s="617"/>
      <c r="AE2" s="618"/>
    </row>
    <row r="3" spans="1:31" ht="24" customHeight="1" thickBot="1" x14ac:dyDescent="0.3">
      <c r="A3" s="611"/>
      <c r="B3" s="619" t="s">
        <v>125</v>
      </c>
      <c r="C3" s="620"/>
      <c r="D3" s="620"/>
      <c r="E3" s="620"/>
      <c r="F3" s="620"/>
      <c r="G3" s="620"/>
      <c r="H3" s="620"/>
      <c r="I3" s="620"/>
      <c r="J3" s="620"/>
      <c r="K3" s="620"/>
      <c r="L3" s="620"/>
      <c r="M3" s="620"/>
      <c r="N3" s="620"/>
      <c r="O3" s="620"/>
      <c r="P3" s="620"/>
      <c r="Q3" s="620"/>
      <c r="R3" s="620"/>
      <c r="S3" s="620"/>
      <c r="T3" s="620"/>
      <c r="U3" s="620"/>
      <c r="V3" s="620"/>
      <c r="W3" s="620"/>
      <c r="X3" s="620"/>
      <c r="Y3" s="620"/>
      <c r="Z3" s="620"/>
      <c r="AA3" s="621"/>
      <c r="AB3" s="616" t="s">
        <v>126</v>
      </c>
      <c r="AC3" s="617"/>
      <c r="AD3" s="617"/>
      <c r="AE3" s="618"/>
    </row>
    <row r="4" spans="1:31" ht="21.75" customHeight="1" thickBot="1" x14ac:dyDescent="0.3">
      <c r="A4" s="612"/>
      <c r="B4" s="622"/>
      <c r="C4" s="623"/>
      <c r="D4" s="623"/>
      <c r="E4" s="623"/>
      <c r="F4" s="623"/>
      <c r="G4" s="623"/>
      <c r="H4" s="623"/>
      <c r="I4" s="623"/>
      <c r="J4" s="623"/>
      <c r="K4" s="623"/>
      <c r="L4" s="623"/>
      <c r="M4" s="623"/>
      <c r="N4" s="623"/>
      <c r="O4" s="623"/>
      <c r="P4" s="623"/>
      <c r="Q4" s="623"/>
      <c r="R4" s="623"/>
      <c r="S4" s="623"/>
      <c r="T4" s="623"/>
      <c r="U4" s="623"/>
      <c r="V4" s="623"/>
      <c r="W4" s="623"/>
      <c r="X4" s="623"/>
      <c r="Y4" s="623"/>
      <c r="Z4" s="623"/>
      <c r="AA4" s="624"/>
      <c r="AB4" s="625" t="s">
        <v>127</v>
      </c>
      <c r="AC4" s="626"/>
      <c r="AD4" s="626"/>
      <c r="AE4" s="627"/>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94" t="s">
        <v>4</v>
      </c>
      <c r="B7" s="395"/>
      <c r="C7" s="596" t="s">
        <v>151</v>
      </c>
      <c r="D7" s="584" t="s">
        <v>6</v>
      </c>
      <c r="E7" s="599"/>
      <c r="F7" s="599"/>
      <c r="G7" s="599"/>
      <c r="H7" s="585"/>
      <c r="I7" s="602">
        <v>45667</v>
      </c>
      <c r="J7" s="603"/>
      <c r="K7" s="584" t="s">
        <v>8</v>
      </c>
      <c r="L7" s="585"/>
      <c r="M7" s="608" t="s">
        <v>129</v>
      </c>
      <c r="N7" s="609"/>
      <c r="O7" s="574"/>
      <c r="P7" s="575"/>
      <c r="Q7" s="20"/>
      <c r="R7" s="20"/>
      <c r="S7" s="20"/>
      <c r="T7" s="20"/>
      <c r="U7" s="20"/>
      <c r="V7" s="20"/>
      <c r="W7" s="20"/>
      <c r="X7" s="20"/>
      <c r="Y7" s="20"/>
      <c r="Z7" s="21"/>
      <c r="AA7" s="20"/>
      <c r="AB7" s="20"/>
      <c r="AD7" s="22"/>
      <c r="AE7" s="23"/>
    </row>
    <row r="8" spans="1:31" ht="15" customHeight="1" x14ac:dyDescent="0.25">
      <c r="A8" s="396"/>
      <c r="B8" s="397"/>
      <c r="C8" s="597"/>
      <c r="D8" s="586"/>
      <c r="E8" s="600"/>
      <c r="F8" s="600"/>
      <c r="G8" s="600"/>
      <c r="H8" s="587"/>
      <c r="I8" s="604"/>
      <c r="J8" s="605"/>
      <c r="K8" s="586"/>
      <c r="L8" s="587"/>
      <c r="M8" s="576" t="s">
        <v>130</v>
      </c>
      <c r="N8" s="577"/>
      <c r="O8" s="578"/>
      <c r="P8" s="579"/>
      <c r="Q8" s="20"/>
      <c r="R8" s="20"/>
      <c r="S8" s="20"/>
      <c r="T8" s="20"/>
      <c r="U8" s="20"/>
      <c r="V8" s="20"/>
      <c r="W8" s="20"/>
      <c r="X8" s="20"/>
      <c r="Y8" s="20"/>
      <c r="Z8" s="21"/>
      <c r="AA8" s="20"/>
      <c r="AB8" s="20"/>
      <c r="AD8" s="22"/>
      <c r="AE8" s="23"/>
    </row>
    <row r="9" spans="1:31" ht="15.75" customHeight="1" thickBot="1" x14ac:dyDescent="0.3">
      <c r="A9" s="398"/>
      <c r="B9" s="399"/>
      <c r="C9" s="598"/>
      <c r="D9" s="588"/>
      <c r="E9" s="601"/>
      <c r="F9" s="601"/>
      <c r="G9" s="601"/>
      <c r="H9" s="589"/>
      <c r="I9" s="606"/>
      <c r="J9" s="607"/>
      <c r="K9" s="588"/>
      <c r="L9" s="589"/>
      <c r="M9" s="580" t="s">
        <v>131</v>
      </c>
      <c r="N9" s="581"/>
      <c r="O9" s="582" t="s">
        <v>132</v>
      </c>
      <c r="P9" s="583"/>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584" t="s">
        <v>10</v>
      </c>
      <c r="B11" s="585"/>
      <c r="C11" s="521" t="s">
        <v>133</v>
      </c>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3"/>
    </row>
    <row r="12" spans="1:31" ht="15" customHeight="1" x14ac:dyDescent="0.25">
      <c r="A12" s="586"/>
      <c r="B12" s="587"/>
      <c r="C12" s="590"/>
      <c r="D12" s="591"/>
      <c r="E12" s="591"/>
      <c r="F12" s="591"/>
      <c r="G12" s="591"/>
      <c r="H12" s="591"/>
      <c r="I12" s="591"/>
      <c r="J12" s="591"/>
      <c r="K12" s="591"/>
      <c r="L12" s="591"/>
      <c r="M12" s="591"/>
      <c r="N12" s="591"/>
      <c r="O12" s="591"/>
      <c r="P12" s="591"/>
      <c r="Q12" s="591"/>
      <c r="R12" s="591"/>
      <c r="S12" s="591"/>
      <c r="T12" s="591"/>
      <c r="U12" s="591"/>
      <c r="V12" s="591"/>
      <c r="W12" s="591"/>
      <c r="X12" s="591"/>
      <c r="Y12" s="591"/>
      <c r="Z12" s="591"/>
      <c r="AA12" s="591"/>
      <c r="AB12" s="591"/>
      <c r="AC12" s="591"/>
      <c r="AD12" s="591"/>
      <c r="AE12" s="592"/>
    </row>
    <row r="13" spans="1:31" ht="15" customHeight="1" thickBot="1" x14ac:dyDescent="0.3">
      <c r="A13" s="588"/>
      <c r="B13" s="589"/>
      <c r="C13" s="593"/>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5"/>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557" t="s">
        <v>12</v>
      </c>
      <c r="B15" s="558"/>
      <c r="C15" s="568" t="s">
        <v>134</v>
      </c>
      <c r="D15" s="569"/>
      <c r="E15" s="569"/>
      <c r="F15" s="569"/>
      <c r="G15" s="569"/>
      <c r="H15" s="569"/>
      <c r="I15" s="569"/>
      <c r="J15" s="569"/>
      <c r="K15" s="570"/>
      <c r="L15" s="562" t="s">
        <v>14</v>
      </c>
      <c r="M15" s="563"/>
      <c r="N15" s="563"/>
      <c r="O15" s="563"/>
      <c r="P15" s="563"/>
      <c r="Q15" s="564"/>
      <c r="R15" s="571" t="s">
        <v>135</v>
      </c>
      <c r="S15" s="572"/>
      <c r="T15" s="572"/>
      <c r="U15" s="572"/>
      <c r="V15" s="572"/>
      <c r="W15" s="572"/>
      <c r="X15" s="573"/>
      <c r="Y15" s="562" t="s">
        <v>15</v>
      </c>
      <c r="Z15" s="564"/>
      <c r="AA15" s="559" t="s">
        <v>191</v>
      </c>
      <c r="AB15" s="560"/>
      <c r="AC15" s="560"/>
      <c r="AD15" s="560"/>
      <c r="AE15" s="561"/>
    </row>
    <row r="16" spans="1:31" ht="9" customHeight="1" thickBot="1" x14ac:dyDescent="0.3">
      <c r="A16" s="24"/>
      <c r="B16" s="20"/>
      <c r="C16" s="556"/>
      <c r="D16" s="556"/>
      <c r="E16" s="556"/>
      <c r="F16" s="556"/>
      <c r="G16" s="556"/>
      <c r="H16" s="556"/>
      <c r="I16" s="556"/>
      <c r="J16" s="556"/>
      <c r="K16" s="556"/>
      <c r="L16" s="556"/>
      <c r="M16" s="556"/>
      <c r="N16" s="556"/>
      <c r="O16" s="556"/>
      <c r="P16" s="556"/>
      <c r="Q16" s="556"/>
      <c r="R16" s="556"/>
      <c r="S16" s="556"/>
      <c r="T16" s="556"/>
      <c r="U16" s="556"/>
      <c r="V16" s="556"/>
      <c r="W16" s="556"/>
      <c r="X16" s="556"/>
      <c r="Y16" s="556"/>
      <c r="Z16" s="556"/>
      <c r="AA16" s="556"/>
      <c r="AB16" s="556"/>
      <c r="AD16" s="22"/>
      <c r="AE16" s="23"/>
    </row>
    <row r="17" spans="1:33" s="40" customFormat="1" ht="37.5" customHeight="1" thickBot="1" x14ac:dyDescent="0.3">
      <c r="A17" s="557" t="s">
        <v>17</v>
      </c>
      <c r="B17" s="558"/>
      <c r="C17" s="559" t="s">
        <v>192</v>
      </c>
      <c r="D17" s="560"/>
      <c r="E17" s="560"/>
      <c r="F17" s="560"/>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562" t="s">
        <v>138</v>
      </c>
      <c r="B19" s="563"/>
      <c r="C19" s="563"/>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4"/>
      <c r="AF19" s="44"/>
    </row>
    <row r="20" spans="1:33" ht="32.1" customHeight="1" thickBot="1" x14ac:dyDescent="0.3">
      <c r="A20" s="45" t="s">
        <v>19</v>
      </c>
      <c r="B20" s="565" t="s">
        <v>139</v>
      </c>
      <c r="C20" s="566"/>
      <c r="D20" s="566"/>
      <c r="E20" s="566"/>
      <c r="F20" s="566"/>
      <c r="G20" s="566"/>
      <c r="H20" s="566"/>
      <c r="I20" s="566"/>
      <c r="J20" s="566"/>
      <c r="K20" s="566"/>
      <c r="L20" s="566"/>
      <c r="M20" s="566"/>
      <c r="N20" s="566"/>
      <c r="O20" s="567"/>
      <c r="P20" s="562" t="s">
        <v>140</v>
      </c>
      <c r="Q20" s="563"/>
      <c r="R20" s="563"/>
      <c r="S20" s="563"/>
      <c r="T20" s="563"/>
      <c r="U20" s="563"/>
      <c r="V20" s="563"/>
      <c r="W20" s="563"/>
      <c r="X20" s="563"/>
      <c r="Y20" s="563"/>
      <c r="Z20" s="563"/>
      <c r="AA20" s="563"/>
      <c r="AB20" s="563"/>
      <c r="AC20" s="563"/>
      <c r="AD20" s="563"/>
      <c r="AE20" s="564"/>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192">
        <v>0</v>
      </c>
      <c r="Y22" s="192">
        <v>0</v>
      </c>
      <c r="Z22" s="192">
        <v>0</v>
      </c>
      <c r="AA22" s="192">
        <v>0</v>
      </c>
      <c r="AB22" s="192">
        <v>0</v>
      </c>
      <c r="AC22" s="192">
        <f>SUM(X22:AB22)</f>
        <v>0</v>
      </c>
      <c r="AD22" s="105"/>
      <c r="AE22" s="143"/>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192">
        <v>0</v>
      </c>
      <c r="Y23" s="192"/>
      <c r="Z23" s="192"/>
      <c r="AA23" s="192"/>
      <c r="AB23" s="192"/>
      <c r="AC23" s="191">
        <f>SUM(Q23:AB23)</f>
        <v>0</v>
      </c>
      <c r="AD23" s="205" t="e">
        <f>AC23/SUM(W22:X22)</f>
        <v>#DIV/0!</v>
      </c>
      <c r="AE23" s="190" t="e">
        <f>AC23/AC22</f>
        <v>#DIV/0!</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192"/>
      <c r="Y24" s="192"/>
      <c r="Z24" s="192"/>
      <c r="AA24" s="192"/>
      <c r="AB24" s="192"/>
      <c r="AC24" s="192">
        <f>SUM(Q24:AB24)</f>
        <v>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v>0</v>
      </c>
      <c r="Y25" s="65">
        <v>0</v>
      </c>
      <c r="Z25" s="65">
        <v>0</v>
      </c>
      <c r="AA25" s="65">
        <v>0</v>
      </c>
      <c r="AB25" s="65">
        <v>0</v>
      </c>
      <c r="AC25" s="65">
        <v>0</v>
      </c>
      <c r="AD25" s="65" t="e">
        <f>AC25/SUM(W24:AB24)</f>
        <v>#DIV/0!</v>
      </c>
      <c r="AE25" s="144" t="e">
        <f>AC25/AC24</f>
        <v>#DIV/0!</v>
      </c>
      <c r="AF25" s="50"/>
    </row>
    <row r="26" spans="1:33" s="67" customFormat="1" ht="16.5" customHeight="1" thickBot="1" x14ac:dyDescent="0.25"/>
    <row r="27" spans="1:33" ht="33.950000000000003" customHeight="1" x14ac:dyDescent="0.25">
      <c r="A27" s="553" t="s">
        <v>154</v>
      </c>
      <c r="B27" s="554"/>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5"/>
    </row>
    <row r="28" spans="1:33" ht="15" customHeight="1" x14ac:dyDescent="0.25">
      <c r="A28" s="525" t="s">
        <v>34</v>
      </c>
      <c r="B28" s="527" t="s">
        <v>36</v>
      </c>
      <c r="C28" s="527"/>
      <c r="D28" s="527" t="s">
        <v>155</v>
      </c>
      <c r="E28" s="527"/>
      <c r="F28" s="527"/>
      <c r="G28" s="527"/>
      <c r="H28" s="527"/>
      <c r="I28" s="527"/>
      <c r="J28" s="527"/>
      <c r="K28" s="527"/>
      <c r="L28" s="527"/>
      <c r="M28" s="527"/>
      <c r="N28" s="527"/>
      <c r="O28" s="527"/>
      <c r="P28" s="527" t="s">
        <v>102</v>
      </c>
      <c r="Q28" s="527" t="s">
        <v>156</v>
      </c>
      <c r="R28" s="527"/>
      <c r="S28" s="527"/>
      <c r="T28" s="527"/>
      <c r="U28" s="527"/>
      <c r="V28" s="527"/>
      <c r="W28" s="527"/>
      <c r="X28" s="527"/>
      <c r="Y28" s="527" t="s">
        <v>157</v>
      </c>
      <c r="Z28" s="527"/>
      <c r="AA28" s="527"/>
      <c r="AB28" s="527"/>
      <c r="AC28" s="527"/>
      <c r="AD28" s="527"/>
      <c r="AE28" s="552"/>
    </row>
    <row r="29" spans="1:33" ht="27" customHeight="1" x14ac:dyDescent="0.25">
      <c r="A29" s="525"/>
      <c r="B29" s="527"/>
      <c r="C29" s="527"/>
      <c r="D29" s="68" t="s">
        <v>141</v>
      </c>
      <c r="E29" s="68" t="s">
        <v>142</v>
      </c>
      <c r="F29" s="68" t="s">
        <v>143</v>
      </c>
      <c r="G29" s="68" t="s">
        <v>144</v>
      </c>
      <c r="H29" s="68" t="s">
        <v>145</v>
      </c>
      <c r="I29" s="68" t="s">
        <v>146</v>
      </c>
      <c r="J29" s="68" t="s">
        <v>128</v>
      </c>
      <c r="K29" s="68" t="s">
        <v>147</v>
      </c>
      <c r="L29" s="68" t="s">
        <v>148</v>
      </c>
      <c r="M29" s="68" t="s">
        <v>149</v>
      </c>
      <c r="N29" s="68" t="s">
        <v>150</v>
      </c>
      <c r="O29" s="68" t="s">
        <v>151</v>
      </c>
      <c r="P29" s="527"/>
      <c r="Q29" s="527"/>
      <c r="R29" s="527"/>
      <c r="S29" s="527"/>
      <c r="T29" s="527"/>
      <c r="U29" s="527"/>
      <c r="V29" s="527"/>
      <c r="W29" s="527"/>
      <c r="X29" s="527"/>
      <c r="Y29" s="527"/>
      <c r="Z29" s="527"/>
      <c r="AA29" s="527"/>
      <c r="AB29" s="527"/>
      <c r="AC29" s="527"/>
      <c r="AD29" s="527"/>
      <c r="AE29" s="552"/>
    </row>
    <row r="30" spans="1:33" ht="111.95" customHeight="1" thickBot="1" x14ac:dyDescent="0.3">
      <c r="A30" s="220"/>
      <c r="B30" s="548"/>
      <c r="C30" s="548"/>
      <c r="D30" s="16"/>
      <c r="E30" s="16"/>
      <c r="F30" s="16"/>
      <c r="G30" s="16"/>
      <c r="H30" s="16"/>
      <c r="I30" s="16"/>
      <c r="J30" s="16"/>
      <c r="K30" s="16"/>
      <c r="L30" s="16"/>
      <c r="M30" s="16"/>
      <c r="N30" s="16"/>
      <c r="O30" s="16"/>
      <c r="P30" s="69">
        <f>SUM(D30:O30)</f>
        <v>0</v>
      </c>
      <c r="Q30" s="549"/>
      <c r="R30" s="549"/>
      <c r="S30" s="549"/>
      <c r="T30" s="549"/>
      <c r="U30" s="549"/>
      <c r="V30" s="549"/>
      <c r="W30" s="549"/>
      <c r="X30" s="549"/>
      <c r="Y30" s="549"/>
      <c r="Z30" s="549"/>
      <c r="AA30" s="549"/>
      <c r="AB30" s="549"/>
      <c r="AC30" s="549"/>
      <c r="AD30" s="549"/>
      <c r="AE30" s="550"/>
      <c r="AF30" s="133"/>
      <c r="AG30" s="133"/>
    </row>
    <row r="31" spans="1:33" ht="12" customHeight="1" thickBot="1" x14ac:dyDescent="0.3">
      <c r="A31" s="70"/>
      <c r="B31" s="71"/>
      <c r="C31" s="71"/>
      <c r="D31" s="27"/>
      <c r="E31" s="27"/>
      <c r="F31" s="27"/>
      <c r="G31" s="27"/>
      <c r="H31" s="27"/>
      <c r="I31" s="27"/>
      <c r="J31" s="27"/>
      <c r="K31" s="27"/>
      <c r="L31" s="27"/>
      <c r="M31" s="27"/>
      <c r="N31" s="27"/>
      <c r="O31" s="27"/>
      <c r="P31" s="72"/>
      <c r="Q31" s="134"/>
      <c r="R31" s="134"/>
      <c r="S31" s="134"/>
      <c r="T31" s="134"/>
      <c r="U31" s="134"/>
      <c r="V31" s="134"/>
      <c r="W31" s="134"/>
      <c r="X31" s="134"/>
      <c r="Y31" s="134"/>
      <c r="Z31" s="134"/>
      <c r="AA31" s="134"/>
      <c r="AB31" s="134"/>
      <c r="AC31" s="134"/>
      <c r="AD31" s="134"/>
      <c r="AE31" s="135"/>
      <c r="AF31" s="133"/>
      <c r="AG31" s="133"/>
    </row>
    <row r="32" spans="1:33" ht="45" customHeight="1" x14ac:dyDescent="0.25">
      <c r="A32" s="521" t="s">
        <v>158</v>
      </c>
      <c r="B32" s="522"/>
      <c r="C32" s="522"/>
      <c r="D32" s="522"/>
      <c r="E32" s="522"/>
      <c r="F32" s="522"/>
      <c r="G32" s="522"/>
      <c r="H32" s="522"/>
      <c r="I32" s="522"/>
      <c r="J32" s="522"/>
      <c r="K32" s="522"/>
      <c r="L32" s="522"/>
      <c r="M32" s="522"/>
      <c r="N32" s="522"/>
      <c r="O32" s="522"/>
      <c r="P32" s="522"/>
      <c r="Q32" s="522"/>
      <c r="R32" s="522"/>
      <c r="S32" s="522"/>
      <c r="T32" s="522"/>
      <c r="U32" s="522"/>
      <c r="V32" s="522"/>
      <c r="W32" s="522"/>
      <c r="X32" s="522"/>
      <c r="Y32" s="522"/>
      <c r="Z32" s="522"/>
      <c r="AA32" s="522"/>
      <c r="AB32" s="522"/>
      <c r="AC32" s="522"/>
      <c r="AD32" s="522"/>
      <c r="AE32" s="523"/>
      <c r="AF32" s="133"/>
      <c r="AG32" s="133"/>
    </row>
    <row r="33" spans="1:41" ht="23.1" customHeight="1" x14ac:dyDescent="0.25">
      <c r="A33" s="525" t="s">
        <v>44</v>
      </c>
      <c r="B33" s="527" t="s">
        <v>46</v>
      </c>
      <c r="C33" s="527" t="s">
        <v>36</v>
      </c>
      <c r="D33" s="527" t="s">
        <v>159</v>
      </c>
      <c r="E33" s="527"/>
      <c r="F33" s="527"/>
      <c r="G33" s="527"/>
      <c r="H33" s="527"/>
      <c r="I33" s="527"/>
      <c r="J33" s="527"/>
      <c r="K33" s="527"/>
      <c r="L33" s="527"/>
      <c r="M33" s="527"/>
      <c r="N33" s="527"/>
      <c r="O33" s="527"/>
      <c r="P33" s="527"/>
      <c r="Q33" s="527" t="s">
        <v>160</v>
      </c>
      <c r="R33" s="527"/>
      <c r="S33" s="527"/>
      <c r="T33" s="527"/>
      <c r="U33" s="527"/>
      <c r="V33" s="527"/>
      <c r="W33" s="527"/>
      <c r="X33" s="527"/>
      <c r="Y33" s="527"/>
      <c r="Z33" s="527"/>
      <c r="AA33" s="527"/>
      <c r="AB33" s="527"/>
      <c r="AC33" s="527"/>
      <c r="AD33" s="527"/>
      <c r="AE33" s="552"/>
      <c r="AF33" s="133"/>
      <c r="AG33" s="136"/>
      <c r="AH33" s="73"/>
      <c r="AI33" s="73"/>
      <c r="AJ33" s="73"/>
      <c r="AK33" s="73"/>
      <c r="AL33" s="73"/>
      <c r="AM33" s="73"/>
      <c r="AN33" s="73"/>
      <c r="AO33" s="73"/>
    </row>
    <row r="34" spans="1:41" ht="27" customHeight="1" x14ac:dyDescent="0.25">
      <c r="A34" s="525"/>
      <c r="B34" s="527"/>
      <c r="C34" s="551"/>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534" t="s">
        <v>52</v>
      </c>
      <c r="R34" s="535"/>
      <c r="S34" s="535"/>
      <c r="T34" s="536"/>
      <c r="U34" s="527" t="s">
        <v>54</v>
      </c>
      <c r="V34" s="527"/>
      <c r="W34" s="527"/>
      <c r="X34" s="527"/>
      <c r="Y34" s="527" t="s">
        <v>56</v>
      </c>
      <c r="Z34" s="527"/>
      <c r="AA34" s="527"/>
      <c r="AB34" s="527"/>
      <c r="AC34" s="527" t="s">
        <v>58</v>
      </c>
      <c r="AD34" s="527"/>
      <c r="AE34" s="552"/>
      <c r="AF34" s="133"/>
      <c r="AG34" s="136"/>
      <c r="AH34" s="73"/>
      <c r="AI34" s="73"/>
      <c r="AJ34" s="73"/>
      <c r="AK34" s="73"/>
      <c r="AL34" s="73"/>
      <c r="AM34" s="73"/>
      <c r="AN34" s="73"/>
      <c r="AO34" s="73"/>
    </row>
    <row r="35" spans="1:41" ht="80.099999999999994" customHeight="1" x14ac:dyDescent="0.25">
      <c r="A35" s="538" t="s">
        <v>192</v>
      </c>
      <c r="B35" s="540">
        <f>SUM(B41:B44)</f>
        <v>0.1</v>
      </c>
      <c r="C35" s="75" t="s">
        <v>48</v>
      </c>
      <c r="D35" s="74"/>
      <c r="E35" s="74"/>
      <c r="F35" s="74"/>
      <c r="G35" s="74"/>
      <c r="H35" s="74"/>
      <c r="I35" s="74"/>
      <c r="J35" s="193">
        <v>2917</v>
      </c>
      <c r="K35" s="193">
        <v>2917</v>
      </c>
      <c r="L35" s="193">
        <v>2917</v>
      </c>
      <c r="M35" s="193">
        <v>2917</v>
      </c>
      <c r="N35" s="193">
        <v>2917</v>
      </c>
      <c r="O35" s="193">
        <v>2915</v>
      </c>
      <c r="P35" s="145">
        <f>SUM(D35:O35)</f>
        <v>17500</v>
      </c>
      <c r="Q35" s="542" t="s">
        <v>651</v>
      </c>
      <c r="R35" s="543"/>
      <c r="S35" s="543"/>
      <c r="T35" s="544"/>
      <c r="U35" s="509" t="s">
        <v>652</v>
      </c>
      <c r="V35" s="509"/>
      <c r="W35" s="509"/>
      <c r="X35" s="509"/>
      <c r="Y35" s="509" t="s">
        <v>187</v>
      </c>
      <c r="Z35" s="509"/>
      <c r="AA35" s="509"/>
      <c r="AB35" s="509"/>
      <c r="AC35" s="509" t="s">
        <v>193</v>
      </c>
      <c r="AD35" s="509"/>
      <c r="AE35" s="510"/>
      <c r="AF35" s="133"/>
      <c r="AG35" s="136"/>
      <c r="AH35" s="73"/>
      <c r="AI35" s="73"/>
      <c r="AJ35" s="73"/>
      <c r="AK35" s="73"/>
      <c r="AL35" s="73"/>
      <c r="AM35" s="73"/>
      <c r="AN35" s="73"/>
      <c r="AO35" s="73"/>
    </row>
    <row r="36" spans="1:41" ht="80.099999999999994" customHeight="1" thickBot="1" x14ac:dyDescent="0.3">
      <c r="A36" s="539"/>
      <c r="B36" s="541"/>
      <c r="C36" s="76" t="s">
        <v>50</v>
      </c>
      <c r="D36" s="137"/>
      <c r="E36" s="137"/>
      <c r="F36" s="137"/>
      <c r="G36" s="77"/>
      <c r="H36" s="77"/>
      <c r="I36" s="77"/>
      <c r="J36" s="194">
        <v>3695</v>
      </c>
      <c r="K36" s="194">
        <v>3490</v>
      </c>
      <c r="L36" s="195">
        <v>3781</v>
      </c>
      <c r="M36" s="195">
        <v>3512</v>
      </c>
      <c r="N36" s="195">
        <v>3500</v>
      </c>
      <c r="O36" s="195">
        <v>3307</v>
      </c>
      <c r="P36" s="194">
        <f>SUM(J36:O36)</f>
        <v>21285</v>
      </c>
      <c r="Q36" s="545"/>
      <c r="R36" s="546"/>
      <c r="S36" s="546"/>
      <c r="T36" s="547"/>
      <c r="U36" s="511"/>
      <c r="V36" s="511"/>
      <c r="W36" s="511"/>
      <c r="X36" s="511"/>
      <c r="Y36" s="511"/>
      <c r="Z36" s="511"/>
      <c r="AA36" s="511"/>
      <c r="AB36" s="511"/>
      <c r="AC36" s="511"/>
      <c r="AD36" s="511"/>
      <c r="AE36" s="512"/>
      <c r="AF36" s="133"/>
      <c r="AG36" s="136"/>
      <c r="AH36" s="73"/>
      <c r="AI36" s="73"/>
      <c r="AJ36" s="73"/>
      <c r="AK36" s="73"/>
      <c r="AL36" s="73"/>
      <c r="AM36" s="73"/>
      <c r="AN36" s="73"/>
      <c r="AO36" s="73"/>
    </row>
    <row r="37" spans="1:41" s="67" customFormat="1" ht="17.25" customHeight="1" thickBot="1" x14ac:dyDescent="0.25"/>
    <row r="38" spans="1:41" ht="45" customHeight="1" thickBot="1" x14ac:dyDescent="0.3">
      <c r="A38" s="521" t="s">
        <v>162</v>
      </c>
      <c r="B38" s="522"/>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3"/>
      <c r="AG38" s="73"/>
      <c r="AH38" s="73"/>
      <c r="AI38" s="73"/>
      <c r="AJ38" s="73"/>
      <c r="AK38" s="73"/>
      <c r="AL38" s="73"/>
      <c r="AM38" s="73"/>
      <c r="AN38" s="73"/>
      <c r="AO38" s="73"/>
    </row>
    <row r="39" spans="1:41" ht="26.1" customHeight="1" x14ac:dyDescent="0.25">
      <c r="A39" s="524" t="s">
        <v>60</v>
      </c>
      <c r="B39" s="526" t="s">
        <v>163</v>
      </c>
      <c r="C39" s="528" t="s">
        <v>164</v>
      </c>
      <c r="D39" s="530" t="s">
        <v>165</v>
      </c>
      <c r="E39" s="531"/>
      <c r="F39" s="531"/>
      <c r="G39" s="531"/>
      <c r="H39" s="531"/>
      <c r="I39" s="531"/>
      <c r="J39" s="531"/>
      <c r="K39" s="531"/>
      <c r="L39" s="531"/>
      <c r="M39" s="531"/>
      <c r="N39" s="531"/>
      <c r="O39" s="531"/>
      <c r="P39" s="532"/>
      <c r="Q39" s="526" t="s">
        <v>166</v>
      </c>
      <c r="R39" s="526"/>
      <c r="S39" s="526"/>
      <c r="T39" s="526"/>
      <c r="U39" s="526"/>
      <c r="V39" s="526"/>
      <c r="W39" s="526"/>
      <c r="X39" s="526"/>
      <c r="Y39" s="526"/>
      <c r="Z39" s="526"/>
      <c r="AA39" s="526"/>
      <c r="AB39" s="526"/>
      <c r="AC39" s="526"/>
      <c r="AD39" s="526"/>
      <c r="AE39" s="533"/>
      <c r="AG39" s="73"/>
      <c r="AH39" s="73"/>
      <c r="AI39" s="73"/>
      <c r="AJ39" s="73"/>
      <c r="AK39" s="73"/>
      <c r="AL39" s="73"/>
      <c r="AM39" s="73"/>
      <c r="AN39" s="73"/>
      <c r="AO39" s="73"/>
    </row>
    <row r="40" spans="1:41" ht="26.1" customHeight="1" x14ac:dyDescent="0.25">
      <c r="A40" s="525"/>
      <c r="B40" s="527"/>
      <c r="C40" s="529"/>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534" t="s">
        <v>180</v>
      </c>
      <c r="R40" s="535"/>
      <c r="S40" s="535"/>
      <c r="T40" s="535"/>
      <c r="U40" s="535"/>
      <c r="V40" s="535"/>
      <c r="W40" s="535"/>
      <c r="X40" s="536"/>
      <c r="Y40" s="534" t="s">
        <v>68</v>
      </c>
      <c r="Z40" s="535"/>
      <c r="AA40" s="535"/>
      <c r="AB40" s="535"/>
      <c r="AC40" s="535"/>
      <c r="AD40" s="535"/>
      <c r="AE40" s="537"/>
      <c r="AG40" s="78"/>
      <c r="AH40" s="78"/>
      <c r="AI40" s="78"/>
      <c r="AJ40" s="78"/>
      <c r="AK40" s="78"/>
      <c r="AL40" s="78"/>
      <c r="AM40" s="78"/>
      <c r="AN40" s="78"/>
      <c r="AO40" s="78"/>
    </row>
    <row r="41" spans="1:41" ht="143.1" customHeight="1" x14ac:dyDescent="0.25">
      <c r="A41" s="513" t="s">
        <v>194</v>
      </c>
      <c r="B41" s="495">
        <v>0.05</v>
      </c>
      <c r="C41" s="79" t="s">
        <v>48</v>
      </c>
      <c r="D41" s="80"/>
      <c r="E41" s="80"/>
      <c r="F41" s="80"/>
      <c r="G41" s="80"/>
      <c r="H41" s="80"/>
      <c r="I41" s="80"/>
      <c r="J41" s="146">
        <v>0.16</v>
      </c>
      <c r="K41" s="146">
        <v>0.16</v>
      </c>
      <c r="L41" s="146">
        <v>0.17</v>
      </c>
      <c r="M41" s="146">
        <v>0.17</v>
      </c>
      <c r="N41" s="146">
        <v>0.17</v>
      </c>
      <c r="O41" s="146">
        <v>0.17</v>
      </c>
      <c r="P41" s="81">
        <f>SUM(D41:O41)</f>
        <v>1</v>
      </c>
      <c r="Q41" s="497" t="s">
        <v>653</v>
      </c>
      <c r="R41" s="498"/>
      <c r="S41" s="498"/>
      <c r="T41" s="498"/>
      <c r="U41" s="498"/>
      <c r="V41" s="498"/>
      <c r="W41" s="498"/>
      <c r="X41" s="499"/>
      <c r="Y41" s="503" t="s">
        <v>753</v>
      </c>
      <c r="Z41" s="504"/>
      <c r="AA41" s="504"/>
      <c r="AB41" s="504"/>
      <c r="AC41" s="504"/>
      <c r="AD41" s="504"/>
      <c r="AE41" s="505"/>
      <c r="AG41" s="82"/>
      <c r="AH41" s="82"/>
      <c r="AI41" s="82"/>
      <c r="AJ41" s="82"/>
      <c r="AK41" s="82"/>
      <c r="AL41" s="82"/>
      <c r="AM41" s="82"/>
      <c r="AN41" s="82"/>
      <c r="AO41" s="82"/>
    </row>
    <row r="42" spans="1:41" ht="143.1" customHeight="1" x14ac:dyDescent="0.25">
      <c r="A42" s="514"/>
      <c r="B42" s="495"/>
      <c r="C42" s="83" t="s">
        <v>50</v>
      </c>
      <c r="D42" s="84"/>
      <c r="E42" s="84"/>
      <c r="F42" s="84"/>
      <c r="G42" s="84"/>
      <c r="H42" s="84"/>
      <c r="I42" s="84"/>
      <c r="J42" s="84">
        <v>0.16</v>
      </c>
      <c r="K42" s="84">
        <v>0.16</v>
      </c>
      <c r="L42" s="84">
        <v>0.17</v>
      </c>
      <c r="M42" s="84">
        <v>0.17</v>
      </c>
      <c r="N42" s="84">
        <v>0.17</v>
      </c>
      <c r="O42" s="84">
        <v>0.17</v>
      </c>
      <c r="P42" s="81">
        <f>SUM(D42:O42)</f>
        <v>1</v>
      </c>
      <c r="Q42" s="515"/>
      <c r="R42" s="516"/>
      <c r="S42" s="516"/>
      <c r="T42" s="516"/>
      <c r="U42" s="516"/>
      <c r="V42" s="516"/>
      <c r="W42" s="516"/>
      <c r="X42" s="517"/>
      <c r="Y42" s="518"/>
      <c r="Z42" s="519"/>
      <c r="AA42" s="519"/>
      <c r="AB42" s="519"/>
      <c r="AC42" s="519"/>
      <c r="AD42" s="519"/>
      <c r="AE42" s="520"/>
    </row>
    <row r="43" spans="1:41" ht="145.5" customHeight="1" x14ac:dyDescent="0.25">
      <c r="A43" s="493" t="s">
        <v>195</v>
      </c>
      <c r="B43" s="495">
        <v>0.05</v>
      </c>
      <c r="C43" s="79" t="s">
        <v>48</v>
      </c>
      <c r="D43" s="80"/>
      <c r="E43" s="80"/>
      <c r="F43" s="80"/>
      <c r="G43" s="80"/>
      <c r="H43" s="80"/>
      <c r="I43" s="80"/>
      <c r="J43" s="146">
        <v>0.16</v>
      </c>
      <c r="K43" s="146">
        <v>0.16</v>
      </c>
      <c r="L43" s="146">
        <v>0.17</v>
      </c>
      <c r="M43" s="146">
        <v>0.17</v>
      </c>
      <c r="N43" s="146">
        <v>0.17</v>
      </c>
      <c r="O43" s="146">
        <v>0.17</v>
      </c>
      <c r="P43" s="81">
        <f>SUM(D43:O43)</f>
        <v>1</v>
      </c>
      <c r="Q43" s="497" t="s">
        <v>662</v>
      </c>
      <c r="R43" s="498"/>
      <c r="S43" s="498"/>
      <c r="T43" s="498"/>
      <c r="U43" s="498"/>
      <c r="V43" s="498"/>
      <c r="W43" s="498"/>
      <c r="X43" s="499"/>
      <c r="Y43" s="503" t="s">
        <v>753</v>
      </c>
      <c r="Z43" s="504"/>
      <c r="AA43" s="504"/>
      <c r="AB43" s="504"/>
      <c r="AC43" s="504"/>
      <c r="AD43" s="504"/>
      <c r="AE43" s="505"/>
      <c r="AG43" s="82"/>
      <c r="AH43" s="82"/>
      <c r="AI43" s="82"/>
      <c r="AJ43" s="82"/>
      <c r="AK43" s="82"/>
      <c r="AL43" s="82"/>
      <c r="AM43" s="82"/>
      <c r="AN43" s="82"/>
      <c r="AO43" s="82"/>
    </row>
    <row r="44" spans="1:41" ht="145.5" customHeight="1" thickBot="1" x14ac:dyDescent="0.3">
      <c r="A44" s="494"/>
      <c r="B44" s="496"/>
      <c r="C44" s="76" t="s">
        <v>50</v>
      </c>
      <c r="D44" s="85"/>
      <c r="E44" s="85"/>
      <c r="F44" s="85"/>
      <c r="G44" s="85"/>
      <c r="H44" s="85"/>
      <c r="I44" s="85"/>
      <c r="J44" s="85">
        <v>0.16</v>
      </c>
      <c r="K44" s="85">
        <v>0.16</v>
      </c>
      <c r="L44" s="85">
        <v>0.17</v>
      </c>
      <c r="M44" s="85">
        <v>0.17</v>
      </c>
      <c r="N44" s="85">
        <v>0.17</v>
      </c>
      <c r="O44" s="85">
        <v>0.17</v>
      </c>
      <c r="P44" s="86">
        <f>SUM(D44:O44)</f>
        <v>1</v>
      </c>
      <c r="Q44" s="500"/>
      <c r="R44" s="501"/>
      <c r="S44" s="501"/>
      <c r="T44" s="501"/>
      <c r="U44" s="501"/>
      <c r="V44" s="501"/>
      <c r="W44" s="501"/>
      <c r="X44" s="502"/>
      <c r="Y44" s="506"/>
      <c r="Z44" s="507"/>
      <c r="AA44" s="507"/>
      <c r="AB44" s="507"/>
      <c r="AC44" s="507"/>
      <c r="AD44" s="507"/>
      <c r="AE44" s="508"/>
    </row>
    <row r="45" spans="1:41" x14ac:dyDescent="0.25">
      <c r="A45" s="15" t="s">
        <v>185</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Y40:AE40"/>
    <mergeCell ref="A35:A36"/>
    <mergeCell ref="B35:B36"/>
    <mergeCell ref="Q35:T36"/>
    <mergeCell ref="U35:X36"/>
    <mergeCell ref="Y35:AB36"/>
    <mergeCell ref="A43:A44"/>
    <mergeCell ref="B43:B44"/>
    <mergeCell ref="Q43:X44"/>
    <mergeCell ref="Y43:AE44"/>
    <mergeCell ref="AC35:AE36"/>
    <mergeCell ref="A41:A42"/>
    <mergeCell ref="B41:B42"/>
    <mergeCell ref="Q41:X42"/>
    <mergeCell ref="Y41:AE42"/>
    <mergeCell ref="A38:AE38"/>
    <mergeCell ref="A39:A40"/>
    <mergeCell ref="B39:B40"/>
    <mergeCell ref="C39:C40"/>
    <mergeCell ref="D39:P39"/>
    <mergeCell ref="Q39:AE39"/>
    <mergeCell ref="Q40:X40"/>
  </mergeCells>
  <dataValidations count="3">
    <dataValidation type="list" allowBlank="1" showInputMessage="1" showErrorMessage="1" sqref="C7:C9" xr:uid="{DB67F201-3B81-4985-9D22-216AD2C0F751}">
      <formula1>$B$21:$M$21</formula1>
    </dataValidation>
    <dataValidation type="textLength" operator="lessThanOrEqual" allowBlank="1" showInputMessage="1" showErrorMessage="1" errorTitle="Máximo 2.000 caracteres" error="Máximo 2.000 caracteres" promptTitle="2.000 caracteres" sqref="Q30:Q31" xr:uid="{B5852B69-23B0-4505-A16F-339997B9B446}">
      <formula1>2000</formula1>
    </dataValidation>
    <dataValidation type="textLength" operator="lessThanOrEqual" allowBlank="1" showInputMessage="1" showErrorMessage="1" errorTitle="Máximo 2.000 caracteres" error="Máximo 2.000 caracteres" sqref="AC35 Q35 Y35 Q43 Q41" xr:uid="{25753A49-FCE9-439E-ABE3-66D5AB762761}">
      <formula1>2000</formula1>
    </dataValidation>
  </dataValidations>
  <hyperlinks>
    <hyperlink ref="Y41" r:id="rId1" xr:uid="{DFDCA559-278D-46BB-AE75-BE0D325E73DE}"/>
    <hyperlink ref="Y43" r:id="rId2" xr:uid="{42282DCE-90DD-4539-ABC9-18CF37EB9F88}"/>
  </hyperlinks>
  <pageMargins left="0.25" right="0.25" top="0.75" bottom="0.75" header="0.3" footer="0.3"/>
  <pageSetup scale="20"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91FFE590-EE06-4EBD-90CE-19921DC61C8A}">
          <x14:formula1>
            <xm:f>listas!$C$2:$C$20</xm:f>
          </x14:formula1>
          <xm:sqref>AA15:AE15</xm:sqref>
        </x14:dataValidation>
        <x14:dataValidation type="list" allowBlank="1" showInputMessage="1" showErrorMessage="1" xr:uid="{A771DC9D-7377-485A-B743-DC79DBD0997A}">
          <x14:formula1>
            <xm:f>listas!$B$2:$B$8</xm:f>
          </x14:formula1>
          <xm:sqref>R15:X15</xm:sqref>
        </x14:dataValidation>
        <x14:dataValidation type="list" allowBlank="1" showInputMessage="1" showErrorMessage="1" xr:uid="{A21BF5C0-84D4-4AE3-8C25-FDF06FE19548}">
          <x14:formula1>
            <xm:f>listas!$A$2:$A$6</xm:f>
          </x14:formula1>
          <xm:sqref>C15:K15</xm:sqref>
        </x14:dataValidation>
        <x14:dataValidation type="list" allowBlank="1" showInputMessage="1" showErrorMessage="1" xr:uid="{D01C2FE2-DECA-4BD3-A41E-26BF115F3114}">
          <x14:formula1>
            <xm:f>listas!$D$2:$D$15</xm:f>
          </x14:formula1>
          <xm:sqref>C11:AE13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6F47-FC96-46C8-BDA6-2127FC0311B4}">
  <sheetPr>
    <tabColor theme="7" tint="0.39997558519241921"/>
    <pageSetUpPr fitToPage="1"/>
  </sheetPr>
  <dimension ref="A1:AO45"/>
  <sheetViews>
    <sheetView showGridLines="0" zoomScale="60" zoomScaleNormal="60" workbookViewId="0">
      <selection activeCell="A7" sqref="A7:B9"/>
    </sheetView>
  </sheetViews>
  <sheetFormatPr baseColWidth="10" defaultColWidth="10.85546875" defaultRowHeight="15" x14ac:dyDescent="0.25"/>
  <cols>
    <col min="1" max="1" width="38.42578125" style="2" customWidth="1"/>
    <col min="2" max="15" width="20.5703125" style="2" customWidth="1"/>
    <col min="16" max="16" width="32.42578125" style="2" customWidth="1"/>
    <col min="17" max="27" width="18.140625" style="2" customWidth="1"/>
    <col min="28" max="28" width="22.570312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5703125" style="2" customWidth="1"/>
    <col min="37" max="37" width="18.42578125" style="2" bestFit="1" customWidth="1"/>
    <col min="38" max="38" width="4.570312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222"/>
      <c r="B5" s="223"/>
      <c r="C5" s="224"/>
      <c r="D5" s="225"/>
      <c r="E5" s="225"/>
      <c r="F5" s="225"/>
      <c r="G5" s="225"/>
      <c r="H5" s="225"/>
      <c r="I5" s="225"/>
      <c r="J5" s="225"/>
      <c r="K5" s="225"/>
      <c r="L5" s="225"/>
      <c r="M5" s="225"/>
      <c r="N5" s="225"/>
      <c r="O5" s="225"/>
      <c r="P5" s="225"/>
      <c r="Q5" s="225"/>
      <c r="R5" s="225"/>
      <c r="S5" s="225"/>
      <c r="T5" s="225"/>
      <c r="U5" s="225"/>
      <c r="V5" s="225"/>
      <c r="W5" s="225"/>
      <c r="X5" s="225"/>
      <c r="Y5" s="225"/>
      <c r="Z5" s="226"/>
      <c r="AA5" s="225"/>
      <c r="AB5" s="225"/>
      <c r="AD5" s="227"/>
      <c r="AE5" s="228"/>
    </row>
    <row r="6" spans="1:31" ht="9" customHeight="1" thickBot="1" x14ac:dyDescent="0.3">
      <c r="A6" s="229"/>
      <c r="B6" s="225"/>
      <c r="C6" s="225"/>
      <c r="D6" s="225"/>
      <c r="E6" s="225"/>
      <c r="F6" s="225"/>
      <c r="G6" s="225"/>
      <c r="H6" s="225"/>
      <c r="I6" s="225"/>
      <c r="J6" s="225"/>
      <c r="K6" s="225"/>
      <c r="L6" s="225"/>
      <c r="M6" s="225"/>
      <c r="N6" s="225"/>
      <c r="O6" s="225"/>
      <c r="P6" s="225"/>
      <c r="Q6" s="225"/>
      <c r="R6" s="225"/>
      <c r="S6" s="225"/>
      <c r="T6" s="225"/>
      <c r="U6" s="225"/>
      <c r="V6" s="225"/>
      <c r="W6" s="225"/>
      <c r="X6" s="225"/>
      <c r="Y6" s="225"/>
      <c r="Z6" s="226"/>
      <c r="AA6" s="225"/>
      <c r="AB6" s="225"/>
      <c r="AD6" s="227"/>
      <c r="AE6" s="228"/>
    </row>
    <row r="7" spans="1:31" ht="15" customHeight="1" x14ac:dyDescent="0.25">
      <c r="A7" s="394" t="s">
        <v>4</v>
      </c>
      <c r="B7" s="395"/>
      <c r="C7" s="431" t="s">
        <v>151</v>
      </c>
      <c r="D7" s="394" t="s">
        <v>6</v>
      </c>
      <c r="E7" s="400"/>
      <c r="F7" s="400"/>
      <c r="G7" s="400"/>
      <c r="H7" s="395"/>
      <c r="I7" s="425">
        <v>45667</v>
      </c>
      <c r="J7" s="426"/>
      <c r="K7" s="394" t="s">
        <v>8</v>
      </c>
      <c r="L7" s="395"/>
      <c r="M7" s="417" t="s">
        <v>129</v>
      </c>
      <c r="N7" s="418"/>
      <c r="O7" s="403"/>
      <c r="P7" s="404"/>
      <c r="Q7" s="225"/>
      <c r="R7" s="225"/>
      <c r="S7" s="225"/>
      <c r="T7" s="225"/>
      <c r="U7" s="225"/>
      <c r="V7" s="225"/>
      <c r="W7" s="225"/>
      <c r="X7" s="225"/>
      <c r="Y7" s="225"/>
      <c r="Z7" s="226"/>
      <c r="AA7" s="225"/>
      <c r="AB7" s="225"/>
      <c r="AD7" s="227"/>
      <c r="AE7" s="228"/>
    </row>
    <row r="8" spans="1:31" ht="15" customHeight="1" x14ac:dyDescent="0.25">
      <c r="A8" s="396"/>
      <c r="B8" s="397"/>
      <c r="C8" s="432"/>
      <c r="D8" s="396"/>
      <c r="E8" s="401"/>
      <c r="F8" s="401"/>
      <c r="G8" s="401"/>
      <c r="H8" s="397"/>
      <c r="I8" s="427"/>
      <c r="J8" s="428"/>
      <c r="K8" s="396"/>
      <c r="L8" s="397"/>
      <c r="M8" s="434" t="s">
        <v>130</v>
      </c>
      <c r="N8" s="435"/>
      <c r="O8" s="419"/>
      <c r="P8" s="420"/>
      <c r="Q8" s="225"/>
      <c r="R8" s="225"/>
      <c r="S8" s="225"/>
      <c r="T8" s="225"/>
      <c r="U8" s="225"/>
      <c r="V8" s="225"/>
      <c r="W8" s="225"/>
      <c r="X8" s="225"/>
      <c r="Y8" s="225"/>
      <c r="Z8" s="226"/>
      <c r="AA8" s="225"/>
      <c r="AB8" s="225"/>
      <c r="AD8" s="227"/>
      <c r="AE8" s="228"/>
    </row>
    <row r="9" spans="1:31" ht="15.75" customHeight="1" thickBot="1" x14ac:dyDescent="0.3">
      <c r="A9" s="398"/>
      <c r="B9" s="399"/>
      <c r="C9" s="433"/>
      <c r="D9" s="398"/>
      <c r="E9" s="402"/>
      <c r="F9" s="402"/>
      <c r="G9" s="402"/>
      <c r="H9" s="399"/>
      <c r="I9" s="429"/>
      <c r="J9" s="430"/>
      <c r="K9" s="398"/>
      <c r="L9" s="399"/>
      <c r="M9" s="421" t="s">
        <v>131</v>
      </c>
      <c r="N9" s="422"/>
      <c r="O9" s="423" t="s">
        <v>132</v>
      </c>
      <c r="P9" s="424"/>
      <c r="Q9" s="225"/>
      <c r="R9" s="225"/>
      <c r="S9" s="225"/>
      <c r="T9" s="225"/>
      <c r="U9" s="225"/>
      <c r="V9" s="225"/>
      <c r="W9" s="225"/>
      <c r="X9" s="225"/>
      <c r="Y9" s="225"/>
      <c r="Z9" s="226"/>
      <c r="AA9" s="225"/>
      <c r="AB9" s="225"/>
      <c r="AD9" s="227"/>
      <c r="AE9" s="228"/>
    </row>
    <row r="10" spans="1:31" ht="15" customHeight="1" thickBot="1" x14ac:dyDescent="0.3">
      <c r="A10" s="230"/>
      <c r="B10" s="231"/>
      <c r="C10" s="231"/>
      <c r="D10" s="232"/>
      <c r="E10" s="232"/>
      <c r="F10" s="232"/>
      <c r="G10" s="232"/>
      <c r="H10" s="232"/>
      <c r="I10" s="233"/>
      <c r="J10" s="233"/>
      <c r="K10" s="232"/>
      <c r="L10" s="232"/>
      <c r="M10" s="234"/>
      <c r="N10" s="234"/>
      <c r="O10" s="235"/>
      <c r="P10" s="235"/>
      <c r="Q10" s="231"/>
      <c r="R10" s="231"/>
      <c r="S10" s="231"/>
      <c r="T10" s="231"/>
      <c r="U10" s="231"/>
      <c r="V10" s="231"/>
      <c r="W10" s="231"/>
      <c r="X10" s="231"/>
      <c r="Y10" s="231"/>
      <c r="Z10" s="236"/>
      <c r="AA10" s="231"/>
      <c r="AB10" s="231"/>
      <c r="AD10" s="237"/>
      <c r="AE10" s="238"/>
    </row>
    <row r="11" spans="1:31" ht="15" customHeight="1" x14ac:dyDescent="0.25">
      <c r="A11" s="394" t="s">
        <v>10</v>
      </c>
      <c r="B11" s="395"/>
      <c r="C11" s="405" t="s">
        <v>133</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7"/>
    </row>
    <row r="12" spans="1:31" ht="15" customHeight="1" x14ac:dyDescent="0.25">
      <c r="A12" s="396"/>
      <c r="B12" s="397"/>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10"/>
    </row>
    <row r="13" spans="1:31" ht="15" customHeight="1" thickBot="1" x14ac:dyDescent="0.3">
      <c r="A13" s="398"/>
      <c r="B13" s="399"/>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row>
    <row r="14" spans="1:31" ht="9" customHeight="1" thickBot="1" x14ac:dyDescent="0.3">
      <c r="A14" s="240"/>
      <c r="B14" s="241"/>
      <c r="C14" s="242"/>
      <c r="D14" s="242"/>
      <c r="E14" s="242"/>
      <c r="F14" s="242"/>
      <c r="G14" s="242"/>
      <c r="H14" s="242"/>
      <c r="I14" s="242"/>
      <c r="J14" s="242"/>
      <c r="K14" s="242"/>
      <c r="L14" s="242"/>
      <c r="M14" s="243"/>
      <c r="N14" s="243"/>
      <c r="O14" s="243"/>
      <c r="P14" s="243"/>
      <c r="Q14" s="243"/>
      <c r="R14" s="244"/>
      <c r="S14" s="244"/>
      <c r="T14" s="244"/>
      <c r="U14" s="244"/>
      <c r="V14" s="244"/>
      <c r="W14" s="244"/>
      <c r="X14" s="244"/>
      <c r="Y14" s="232"/>
      <c r="Z14" s="232"/>
      <c r="AA14" s="232"/>
      <c r="AB14" s="232"/>
      <c r="AD14" s="232"/>
      <c r="AE14" s="239"/>
    </row>
    <row r="15" spans="1:31" ht="62.1" customHeight="1" thickBot="1" x14ac:dyDescent="0.3">
      <c r="A15" s="374" t="s">
        <v>12</v>
      </c>
      <c r="B15" s="375"/>
      <c r="C15" s="414" t="s">
        <v>134</v>
      </c>
      <c r="D15" s="415"/>
      <c r="E15" s="415"/>
      <c r="F15" s="415"/>
      <c r="G15" s="415"/>
      <c r="H15" s="415"/>
      <c r="I15" s="415"/>
      <c r="J15" s="415"/>
      <c r="K15" s="416"/>
      <c r="L15" s="365" t="s">
        <v>14</v>
      </c>
      <c r="M15" s="366"/>
      <c r="N15" s="366"/>
      <c r="O15" s="366"/>
      <c r="P15" s="366"/>
      <c r="Q15" s="367"/>
      <c r="R15" s="368" t="s">
        <v>135</v>
      </c>
      <c r="S15" s="369"/>
      <c r="T15" s="369"/>
      <c r="U15" s="369"/>
      <c r="V15" s="369"/>
      <c r="W15" s="369"/>
      <c r="X15" s="370"/>
      <c r="Y15" s="365" t="s">
        <v>15</v>
      </c>
      <c r="Z15" s="367"/>
      <c r="AA15" s="355" t="s">
        <v>191</v>
      </c>
      <c r="AB15" s="356"/>
      <c r="AC15" s="356"/>
      <c r="AD15" s="356"/>
      <c r="AE15" s="357"/>
    </row>
    <row r="16" spans="1:31" ht="9" customHeight="1" thickBot="1" x14ac:dyDescent="0.3">
      <c r="A16" s="229"/>
      <c r="B16" s="225"/>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D16" s="227"/>
      <c r="AE16" s="228"/>
    </row>
    <row r="17" spans="1:33" s="245" customFormat="1" ht="37.5" customHeight="1" thickBot="1" x14ac:dyDescent="0.3">
      <c r="A17" s="374" t="s">
        <v>17</v>
      </c>
      <c r="B17" s="375"/>
      <c r="C17" s="355" t="s">
        <v>196</v>
      </c>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7"/>
    </row>
    <row r="18" spans="1:33" ht="16.5" customHeight="1" thickBot="1" x14ac:dyDescent="0.3">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D18" s="247"/>
      <c r="AE18" s="248"/>
    </row>
    <row r="19" spans="1:33" ht="32.1" customHeight="1" thickBot="1" x14ac:dyDescent="0.3">
      <c r="A19" s="365" t="s">
        <v>138</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7"/>
      <c r="AF19" s="249"/>
    </row>
    <row r="20" spans="1:33" ht="32.1" customHeight="1" thickBot="1" x14ac:dyDescent="0.3">
      <c r="A20" s="250" t="s">
        <v>19</v>
      </c>
      <c r="B20" s="362" t="s">
        <v>139</v>
      </c>
      <c r="C20" s="363"/>
      <c r="D20" s="363"/>
      <c r="E20" s="363"/>
      <c r="F20" s="363"/>
      <c r="G20" s="363"/>
      <c r="H20" s="363"/>
      <c r="I20" s="363"/>
      <c r="J20" s="363"/>
      <c r="K20" s="363"/>
      <c r="L20" s="363"/>
      <c r="M20" s="363"/>
      <c r="N20" s="363"/>
      <c r="O20" s="364"/>
      <c r="P20" s="365" t="s">
        <v>140</v>
      </c>
      <c r="Q20" s="366"/>
      <c r="R20" s="366"/>
      <c r="S20" s="366"/>
      <c r="T20" s="366"/>
      <c r="U20" s="366"/>
      <c r="V20" s="366"/>
      <c r="W20" s="366"/>
      <c r="X20" s="366"/>
      <c r="Y20" s="366"/>
      <c r="Z20" s="366"/>
      <c r="AA20" s="366"/>
      <c r="AB20" s="366"/>
      <c r="AC20" s="366"/>
      <c r="AD20" s="366"/>
      <c r="AE20" s="367"/>
      <c r="AF20" s="249"/>
    </row>
    <row r="21" spans="1:33" ht="32.1" customHeight="1" thickBot="1" x14ac:dyDescent="0.3">
      <c r="A21" s="230"/>
      <c r="B21" s="251" t="s">
        <v>141</v>
      </c>
      <c r="C21" s="252" t="s">
        <v>142</v>
      </c>
      <c r="D21" s="252" t="s">
        <v>143</v>
      </c>
      <c r="E21" s="252" t="s">
        <v>144</v>
      </c>
      <c r="F21" s="252" t="s">
        <v>145</v>
      </c>
      <c r="G21" s="252" t="s">
        <v>146</v>
      </c>
      <c r="H21" s="252" t="s">
        <v>128</v>
      </c>
      <c r="I21" s="252" t="s">
        <v>147</v>
      </c>
      <c r="J21" s="252" t="s">
        <v>148</v>
      </c>
      <c r="K21" s="252" t="s">
        <v>149</v>
      </c>
      <c r="L21" s="252" t="s">
        <v>150</v>
      </c>
      <c r="M21" s="252" t="s">
        <v>151</v>
      </c>
      <c r="N21" s="252" t="s">
        <v>102</v>
      </c>
      <c r="O21" s="253" t="s">
        <v>100</v>
      </c>
      <c r="P21" s="254"/>
      <c r="Q21" s="251" t="s">
        <v>141</v>
      </c>
      <c r="R21" s="252" t="s">
        <v>142</v>
      </c>
      <c r="S21" s="252" t="s">
        <v>143</v>
      </c>
      <c r="T21" s="252" t="s">
        <v>144</v>
      </c>
      <c r="U21" s="252" t="s">
        <v>145</v>
      </c>
      <c r="V21" s="252" t="s">
        <v>146</v>
      </c>
      <c r="W21" s="252" t="s">
        <v>128</v>
      </c>
      <c r="X21" s="252" t="s">
        <v>147</v>
      </c>
      <c r="Y21" s="252" t="s">
        <v>148</v>
      </c>
      <c r="Z21" s="252" t="s">
        <v>149</v>
      </c>
      <c r="AA21" s="252" t="s">
        <v>150</v>
      </c>
      <c r="AB21" s="252" t="s">
        <v>151</v>
      </c>
      <c r="AC21" s="252" t="s">
        <v>102</v>
      </c>
      <c r="AD21" s="252" t="s">
        <v>152</v>
      </c>
      <c r="AE21" s="253" t="s">
        <v>153</v>
      </c>
      <c r="AF21" s="255"/>
    </row>
    <row r="22" spans="1:33" ht="32.1" customHeight="1" x14ac:dyDescent="0.25">
      <c r="A22" s="256" t="s">
        <v>31</v>
      </c>
      <c r="B22" s="257"/>
      <c r="C22" s="258"/>
      <c r="D22" s="258"/>
      <c r="E22" s="258"/>
      <c r="F22" s="258"/>
      <c r="G22" s="258"/>
      <c r="H22" s="258"/>
      <c r="I22" s="258"/>
      <c r="J22" s="258"/>
      <c r="K22" s="258"/>
      <c r="L22" s="258"/>
      <c r="M22" s="258"/>
      <c r="N22" s="258">
        <f>SUM(B22:M22)</f>
        <v>0</v>
      </c>
      <c r="O22" s="259"/>
      <c r="P22" s="256" t="s">
        <v>27</v>
      </c>
      <c r="Q22" s="260"/>
      <c r="R22" s="261"/>
      <c r="S22" s="261"/>
      <c r="T22" s="261"/>
      <c r="U22" s="261"/>
      <c r="V22" s="261"/>
      <c r="W22" s="261"/>
      <c r="X22" s="309">
        <v>847699000</v>
      </c>
      <c r="Y22" s="309"/>
      <c r="Z22" s="309"/>
      <c r="AA22" s="309"/>
      <c r="AB22" s="309">
        <v>100801000</v>
      </c>
      <c r="AC22" s="315">
        <f>SUM(Q22:AB22)</f>
        <v>948500000</v>
      </c>
      <c r="AD22" s="170"/>
      <c r="AE22" s="263"/>
      <c r="AF22" s="255"/>
    </row>
    <row r="23" spans="1:33" ht="32.1" customHeight="1" x14ac:dyDescent="0.25">
      <c r="A23" s="265" t="s">
        <v>21</v>
      </c>
      <c r="B23" s="266"/>
      <c r="C23" s="267"/>
      <c r="D23" s="267"/>
      <c r="E23" s="267"/>
      <c r="F23" s="267"/>
      <c r="G23" s="267"/>
      <c r="H23" s="267"/>
      <c r="I23" s="267"/>
      <c r="J23" s="267"/>
      <c r="K23" s="267"/>
      <c r="L23" s="267"/>
      <c r="M23" s="267"/>
      <c r="N23" s="267">
        <f>SUM(B23:M23)</f>
        <v>0</v>
      </c>
      <c r="O23" s="268" t="str">
        <f>IFERROR(N23/(SUMIF(B23:M23,"&gt;0",B22:M22))," ")</f>
        <v xml:space="preserve"> </v>
      </c>
      <c r="P23" s="265" t="s">
        <v>29</v>
      </c>
      <c r="Q23" s="266"/>
      <c r="R23" s="267"/>
      <c r="S23" s="267"/>
      <c r="T23" s="267"/>
      <c r="U23" s="267"/>
      <c r="V23" s="267"/>
      <c r="W23" s="267">
        <v>0</v>
      </c>
      <c r="X23" s="309"/>
      <c r="Y23" s="309">
        <v>832978000</v>
      </c>
      <c r="Z23" s="309">
        <v>-44605067</v>
      </c>
      <c r="AA23" s="309">
        <v>-1607400</v>
      </c>
      <c r="AB23" s="309">
        <v>160658933</v>
      </c>
      <c r="AC23" s="309">
        <f>SUM(X23:AB23)</f>
        <v>947424466</v>
      </c>
      <c r="AD23" s="269">
        <f>AC23/AC22</f>
        <v>0.99886606852925675</v>
      </c>
      <c r="AE23" s="270">
        <v>0.99886606852925675</v>
      </c>
      <c r="AF23" s="255"/>
    </row>
    <row r="24" spans="1:33" ht="32.1" customHeight="1" x14ac:dyDescent="0.25">
      <c r="A24" s="265" t="s">
        <v>23</v>
      </c>
      <c r="B24" s="266">
        <f>+B22-B23</f>
        <v>0</v>
      </c>
      <c r="C24" s="267">
        <f t="shared" ref="C24:M24" si="0">+C22-C23</f>
        <v>0</v>
      </c>
      <c r="D24" s="267">
        <f t="shared" si="0"/>
        <v>0</v>
      </c>
      <c r="E24" s="267">
        <f t="shared" si="0"/>
        <v>0</v>
      </c>
      <c r="F24" s="267">
        <f t="shared" si="0"/>
        <v>0</v>
      </c>
      <c r="G24" s="267">
        <f t="shared" si="0"/>
        <v>0</v>
      </c>
      <c r="H24" s="267">
        <f t="shared" si="0"/>
        <v>0</v>
      </c>
      <c r="I24" s="267">
        <f t="shared" si="0"/>
        <v>0</v>
      </c>
      <c r="J24" s="267">
        <f t="shared" si="0"/>
        <v>0</v>
      </c>
      <c r="K24" s="267">
        <f t="shared" si="0"/>
        <v>0</v>
      </c>
      <c r="L24" s="267">
        <f t="shared" si="0"/>
        <v>0</v>
      </c>
      <c r="M24" s="267">
        <f t="shared" si="0"/>
        <v>0</v>
      </c>
      <c r="N24" s="267">
        <f>SUM(B24:M24)</f>
        <v>0</v>
      </c>
      <c r="O24" s="271"/>
      <c r="P24" s="265" t="s">
        <v>31</v>
      </c>
      <c r="Q24" s="266"/>
      <c r="R24" s="267"/>
      <c r="S24" s="267"/>
      <c r="T24" s="267"/>
      <c r="U24" s="267"/>
      <c r="V24" s="267"/>
      <c r="W24" s="267"/>
      <c r="X24" s="309"/>
      <c r="Y24" s="316">
        <v>166715000</v>
      </c>
      <c r="Z24" s="316">
        <v>170246000</v>
      </c>
      <c r="AA24" s="316">
        <v>170246000</v>
      </c>
      <c r="AB24" s="316">
        <v>441293000</v>
      </c>
      <c r="AC24" s="309">
        <f>SUM(X24:AB24)</f>
        <v>948500000</v>
      </c>
      <c r="AD24" s="267"/>
      <c r="AE24" s="272"/>
      <c r="AF24" s="255"/>
    </row>
    <row r="25" spans="1:33" ht="32.1" customHeight="1" thickBot="1" x14ac:dyDescent="0.3">
      <c r="A25" s="273" t="s">
        <v>25</v>
      </c>
      <c r="B25" s="274"/>
      <c r="C25" s="275"/>
      <c r="D25" s="275"/>
      <c r="E25" s="275"/>
      <c r="F25" s="275"/>
      <c r="G25" s="275"/>
      <c r="H25" s="275"/>
      <c r="I25" s="275"/>
      <c r="J25" s="275"/>
      <c r="K25" s="275"/>
      <c r="L25" s="275"/>
      <c r="M25" s="275"/>
      <c r="N25" s="275">
        <f>SUM(B25:M25)</f>
        <v>0</v>
      </c>
      <c r="O25" s="276" t="str">
        <f>IFERROR(N25/(SUMIF(B25:M25,"&gt;0",B24:M24))," ")</f>
        <v xml:space="preserve"> </v>
      </c>
      <c r="P25" s="273" t="s">
        <v>25</v>
      </c>
      <c r="Q25" s="274"/>
      <c r="R25" s="275"/>
      <c r="S25" s="275"/>
      <c r="T25" s="275"/>
      <c r="U25" s="275"/>
      <c r="V25" s="275"/>
      <c r="W25" s="275"/>
      <c r="X25" s="275"/>
      <c r="Y25" s="275">
        <v>112531333</v>
      </c>
      <c r="Z25" s="275">
        <v>161503600</v>
      </c>
      <c r="AA25" s="275">
        <v>169948933</v>
      </c>
      <c r="AB25" s="275">
        <v>320628600</v>
      </c>
      <c r="AC25" s="317">
        <f>SUM(X25:AB25)</f>
        <v>764612466</v>
      </c>
      <c r="AD25" s="312">
        <f>AC25/AC24</f>
        <v>0.8061280611491829</v>
      </c>
      <c r="AE25" s="313">
        <v>0.8061280611491829</v>
      </c>
      <c r="AF25" s="255"/>
    </row>
    <row r="26" spans="1:33" s="279" customFormat="1" ht="16.5" customHeight="1" thickBot="1" x14ac:dyDescent="0.3"/>
    <row r="27" spans="1:33" ht="33.950000000000003" customHeight="1" x14ac:dyDescent="0.25">
      <c r="A27" s="436" t="s">
        <v>154</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8"/>
    </row>
    <row r="28" spans="1:33" ht="15" customHeight="1" x14ac:dyDescent="0.25">
      <c r="A28" s="373" t="s">
        <v>34</v>
      </c>
      <c r="B28" s="358" t="s">
        <v>36</v>
      </c>
      <c r="C28" s="358"/>
      <c r="D28" s="358" t="s">
        <v>155</v>
      </c>
      <c r="E28" s="358"/>
      <c r="F28" s="358"/>
      <c r="G28" s="358"/>
      <c r="H28" s="358"/>
      <c r="I28" s="358"/>
      <c r="J28" s="358"/>
      <c r="K28" s="358"/>
      <c r="L28" s="358"/>
      <c r="M28" s="358"/>
      <c r="N28" s="358"/>
      <c r="O28" s="358"/>
      <c r="P28" s="358" t="s">
        <v>102</v>
      </c>
      <c r="Q28" s="358" t="s">
        <v>156</v>
      </c>
      <c r="R28" s="358"/>
      <c r="S28" s="358"/>
      <c r="T28" s="358"/>
      <c r="U28" s="358"/>
      <c r="V28" s="358"/>
      <c r="W28" s="358"/>
      <c r="X28" s="358"/>
      <c r="Y28" s="358" t="s">
        <v>157</v>
      </c>
      <c r="Z28" s="358"/>
      <c r="AA28" s="358"/>
      <c r="AB28" s="358"/>
      <c r="AC28" s="358"/>
      <c r="AD28" s="358"/>
      <c r="AE28" s="359"/>
    </row>
    <row r="29" spans="1:33" ht="27" customHeight="1" x14ac:dyDescent="0.25">
      <c r="A29" s="373"/>
      <c r="B29" s="358"/>
      <c r="C29" s="358"/>
      <c r="D29" s="280" t="s">
        <v>141</v>
      </c>
      <c r="E29" s="280" t="s">
        <v>142</v>
      </c>
      <c r="F29" s="280" t="s">
        <v>143</v>
      </c>
      <c r="G29" s="280" t="s">
        <v>144</v>
      </c>
      <c r="H29" s="280" t="s">
        <v>145</v>
      </c>
      <c r="I29" s="280" t="s">
        <v>146</v>
      </c>
      <c r="J29" s="280" t="s">
        <v>128</v>
      </c>
      <c r="K29" s="280" t="s">
        <v>147</v>
      </c>
      <c r="L29" s="280" t="s">
        <v>148</v>
      </c>
      <c r="M29" s="280" t="s">
        <v>149</v>
      </c>
      <c r="N29" s="280" t="s">
        <v>150</v>
      </c>
      <c r="O29" s="280" t="s">
        <v>151</v>
      </c>
      <c r="P29" s="358"/>
      <c r="Q29" s="358"/>
      <c r="R29" s="358"/>
      <c r="S29" s="358"/>
      <c r="T29" s="358"/>
      <c r="U29" s="358"/>
      <c r="V29" s="358"/>
      <c r="W29" s="358"/>
      <c r="X29" s="358"/>
      <c r="Y29" s="358"/>
      <c r="Z29" s="358"/>
      <c r="AA29" s="358"/>
      <c r="AB29" s="358"/>
      <c r="AC29" s="358"/>
      <c r="AD29" s="358"/>
      <c r="AE29" s="359"/>
    </row>
    <row r="30" spans="1:33" ht="111.95" customHeight="1" thickBot="1" x14ac:dyDescent="0.3">
      <c r="A30" s="170"/>
      <c r="B30" s="371"/>
      <c r="C30" s="371"/>
      <c r="D30" s="221"/>
      <c r="E30" s="221"/>
      <c r="F30" s="221"/>
      <c r="G30" s="221"/>
      <c r="H30" s="221"/>
      <c r="I30" s="221"/>
      <c r="J30" s="221"/>
      <c r="K30" s="221"/>
      <c r="L30" s="221"/>
      <c r="M30" s="221"/>
      <c r="N30" s="221"/>
      <c r="O30" s="221"/>
      <c r="P30" s="281">
        <f>SUM(D30:O30)</f>
        <v>0</v>
      </c>
      <c r="Q30" s="360"/>
      <c r="R30" s="360"/>
      <c r="S30" s="360"/>
      <c r="T30" s="360"/>
      <c r="U30" s="360"/>
      <c r="V30" s="360"/>
      <c r="W30" s="360"/>
      <c r="X30" s="360"/>
      <c r="Y30" s="360"/>
      <c r="Z30" s="360"/>
      <c r="AA30" s="360"/>
      <c r="AB30" s="360"/>
      <c r="AC30" s="360"/>
      <c r="AD30" s="360"/>
      <c r="AE30" s="361"/>
      <c r="AF30" s="282"/>
      <c r="AG30" s="282"/>
    </row>
    <row r="31" spans="1:33" ht="12" customHeight="1" thickBot="1" x14ac:dyDescent="0.3">
      <c r="A31" s="283"/>
      <c r="B31" s="284"/>
      <c r="C31" s="284"/>
      <c r="D31" s="232"/>
      <c r="E31" s="232"/>
      <c r="F31" s="232"/>
      <c r="G31" s="232"/>
      <c r="H31" s="232"/>
      <c r="I31" s="232"/>
      <c r="J31" s="232"/>
      <c r="K31" s="232"/>
      <c r="L31" s="232"/>
      <c r="M31" s="232"/>
      <c r="N31" s="232"/>
      <c r="O31" s="232"/>
      <c r="P31" s="285"/>
      <c r="Q31" s="286"/>
      <c r="R31" s="286"/>
      <c r="S31" s="286"/>
      <c r="T31" s="286"/>
      <c r="U31" s="286"/>
      <c r="V31" s="286"/>
      <c r="W31" s="286"/>
      <c r="X31" s="286"/>
      <c r="Y31" s="286"/>
      <c r="Z31" s="286"/>
      <c r="AA31" s="286"/>
      <c r="AB31" s="286"/>
      <c r="AC31" s="286"/>
      <c r="AD31" s="286"/>
      <c r="AE31" s="287"/>
      <c r="AF31" s="282"/>
      <c r="AG31" s="282"/>
    </row>
    <row r="32" spans="1:33" ht="45" customHeight="1" x14ac:dyDescent="0.25">
      <c r="A32" s="405"/>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7"/>
      <c r="AF32" s="282"/>
      <c r="AG32" s="282"/>
    </row>
    <row r="33" spans="1:41" ht="23.1" customHeight="1" x14ac:dyDescent="0.25">
      <c r="A33" s="373" t="s">
        <v>44</v>
      </c>
      <c r="B33" s="358" t="s">
        <v>46</v>
      </c>
      <c r="C33" s="358" t="s">
        <v>36</v>
      </c>
      <c r="D33" s="358" t="s">
        <v>159</v>
      </c>
      <c r="E33" s="358"/>
      <c r="F33" s="358"/>
      <c r="G33" s="358"/>
      <c r="H33" s="358"/>
      <c r="I33" s="358"/>
      <c r="J33" s="358"/>
      <c r="K33" s="358"/>
      <c r="L33" s="358"/>
      <c r="M33" s="358"/>
      <c r="N33" s="358"/>
      <c r="O33" s="358"/>
      <c r="P33" s="358"/>
      <c r="Q33" s="358" t="s">
        <v>160</v>
      </c>
      <c r="R33" s="358"/>
      <c r="S33" s="358"/>
      <c r="T33" s="358"/>
      <c r="U33" s="358"/>
      <c r="V33" s="358"/>
      <c r="W33" s="358"/>
      <c r="X33" s="358"/>
      <c r="Y33" s="358"/>
      <c r="Z33" s="358"/>
      <c r="AA33" s="358"/>
      <c r="AB33" s="358"/>
      <c r="AC33" s="358"/>
      <c r="AD33" s="358"/>
      <c r="AE33" s="359"/>
      <c r="AF33" s="282"/>
      <c r="AG33" s="288"/>
      <c r="AH33" s="289"/>
      <c r="AI33" s="289"/>
      <c r="AJ33" s="289"/>
      <c r="AK33" s="289"/>
      <c r="AL33" s="289"/>
      <c r="AM33" s="289"/>
      <c r="AN33" s="289"/>
      <c r="AO33" s="289"/>
    </row>
    <row r="34" spans="1:41" ht="27" customHeight="1" x14ac:dyDescent="0.25">
      <c r="A34" s="373"/>
      <c r="B34" s="358"/>
      <c r="C34" s="442"/>
      <c r="D34" s="280" t="s">
        <v>141</v>
      </c>
      <c r="E34" s="280" t="s">
        <v>142</v>
      </c>
      <c r="F34" s="280" t="s">
        <v>143</v>
      </c>
      <c r="G34" s="280" t="s">
        <v>144</v>
      </c>
      <c r="H34" s="280" t="s">
        <v>145</v>
      </c>
      <c r="I34" s="280" t="s">
        <v>146</v>
      </c>
      <c r="J34" s="280" t="s">
        <v>128</v>
      </c>
      <c r="K34" s="280" t="s">
        <v>147</v>
      </c>
      <c r="L34" s="280" t="s">
        <v>148</v>
      </c>
      <c r="M34" s="280" t="s">
        <v>149</v>
      </c>
      <c r="N34" s="280" t="s">
        <v>150</v>
      </c>
      <c r="O34" s="280" t="s">
        <v>151</v>
      </c>
      <c r="P34" s="280" t="s">
        <v>102</v>
      </c>
      <c r="Q34" s="439" t="s">
        <v>52</v>
      </c>
      <c r="R34" s="440"/>
      <c r="S34" s="440"/>
      <c r="T34" s="441"/>
      <c r="U34" s="358" t="s">
        <v>54</v>
      </c>
      <c r="V34" s="358"/>
      <c r="W34" s="358"/>
      <c r="X34" s="358"/>
      <c r="Y34" s="358" t="s">
        <v>56</v>
      </c>
      <c r="Z34" s="358"/>
      <c r="AA34" s="358"/>
      <c r="AB34" s="358"/>
      <c r="AC34" s="358" t="s">
        <v>58</v>
      </c>
      <c r="AD34" s="358"/>
      <c r="AE34" s="359"/>
      <c r="AF34" s="282"/>
      <c r="AG34" s="288"/>
      <c r="AH34" s="289"/>
      <c r="AI34" s="289"/>
      <c r="AJ34" s="289"/>
      <c r="AK34" s="289"/>
      <c r="AL34" s="289"/>
      <c r="AM34" s="289"/>
      <c r="AN34" s="289"/>
      <c r="AO34" s="289"/>
    </row>
    <row r="35" spans="1:41" ht="104.1" customHeight="1" x14ac:dyDescent="0.25">
      <c r="A35" s="443" t="s">
        <v>196</v>
      </c>
      <c r="B35" s="491">
        <f>SUM(B41:B44)</f>
        <v>0.1</v>
      </c>
      <c r="C35" s="291" t="s">
        <v>48</v>
      </c>
      <c r="D35" s="292"/>
      <c r="E35" s="292"/>
      <c r="F35" s="292"/>
      <c r="G35" s="292"/>
      <c r="H35" s="292"/>
      <c r="I35" s="292"/>
      <c r="J35" s="318">
        <v>75</v>
      </c>
      <c r="K35" s="318">
        <v>75</v>
      </c>
      <c r="L35" s="318">
        <v>75</v>
      </c>
      <c r="M35" s="318">
        <v>75</v>
      </c>
      <c r="N35" s="318">
        <v>75</v>
      </c>
      <c r="O35" s="318">
        <v>75</v>
      </c>
      <c r="P35" s="293">
        <f>SUM(D35:O35)</f>
        <v>450</v>
      </c>
      <c r="Q35" s="634" t="s">
        <v>725</v>
      </c>
      <c r="R35" s="635"/>
      <c r="S35" s="635"/>
      <c r="T35" s="653"/>
      <c r="U35" s="634" t="s">
        <v>661</v>
      </c>
      <c r="V35" s="635"/>
      <c r="W35" s="635"/>
      <c r="X35" s="653"/>
      <c r="Y35" s="634" t="s">
        <v>187</v>
      </c>
      <c r="Z35" s="635"/>
      <c r="AA35" s="635"/>
      <c r="AB35" s="653"/>
      <c r="AC35" s="634" t="s">
        <v>605</v>
      </c>
      <c r="AD35" s="635"/>
      <c r="AE35" s="636"/>
      <c r="AF35" s="282"/>
      <c r="AG35" s="288"/>
      <c r="AH35" s="289"/>
      <c r="AI35" s="289"/>
      <c r="AJ35" s="289"/>
      <c r="AK35" s="289"/>
      <c r="AL35" s="289"/>
      <c r="AM35" s="289"/>
      <c r="AN35" s="289"/>
      <c r="AO35" s="289"/>
    </row>
    <row r="36" spans="1:41" ht="104.1" customHeight="1" thickBot="1" x14ac:dyDescent="0.3">
      <c r="A36" s="444"/>
      <c r="B36" s="492"/>
      <c r="C36" s="295" t="s">
        <v>50</v>
      </c>
      <c r="D36" s="296"/>
      <c r="E36" s="296"/>
      <c r="F36" s="296"/>
      <c r="G36" s="297"/>
      <c r="H36" s="297"/>
      <c r="I36" s="297"/>
      <c r="J36" s="319">
        <v>71</v>
      </c>
      <c r="K36" s="319">
        <v>110</v>
      </c>
      <c r="L36" s="319">
        <v>78</v>
      </c>
      <c r="M36" s="319">
        <v>73</v>
      </c>
      <c r="N36" s="319">
        <v>61</v>
      </c>
      <c r="O36" s="319">
        <v>70</v>
      </c>
      <c r="P36" s="320">
        <f>SUM(D36:O36)</f>
        <v>463</v>
      </c>
      <c r="Q36" s="637"/>
      <c r="R36" s="638"/>
      <c r="S36" s="638"/>
      <c r="T36" s="654"/>
      <c r="U36" s="637"/>
      <c r="V36" s="638"/>
      <c r="W36" s="638"/>
      <c r="X36" s="654"/>
      <c r="Y36" s="637"/>
      <c r="Z36" s="638"/>
      <c r="AA36" s="638"/>
      <c r="AB36" s="654"/>
      <c r="AC36" s="637"/>
      <c r="AD36" s="638"/>
      <c r="AE36" s="639"/>
      <c r="AF36" s="282"/>
      <c r="AG36" s="288"/>
      <c r="AH36" s="289"/>
      <c r="AI36" s="289"/>
      <c r="AJ36" s="289"/>
      <c r="AK36" s="289"/>
      <c r="AL36" s="289"/>
      <c r="AM36" s="289"/>
      <c r="AN36" s="289"/>
      <c r="AO36" s="289"/>
    </row>
    <row r="37" spans="1:41" s="279" customFormat="1" ht="17.25" customHeight="1" thickBot="1" x14ac:dyDescent="0.3"/>
    <row r="38" spans="1:41" ht="45" customHeight="1" thickBot="1" x14ac:dyDescent="0.3">
      <c r="A38" s="405" t="s">
        <v>162</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7"/>
      <c r="AG38" s="289"/>
      <c r="AH38" s="289"/>
      <c r="AI38" s="289"/>
      <c r="AJ38" s="289"/>
      <c r="AK38" s="289"/>
      <c r="AL38" s="289"/>
      <c r="AM38" s="289"/>
      <c r="AN38" s="289"/>
      <c r="AO38" s="289"/>
    </row>
    <row r="39" spans="1:41" ht="26.1" customHeight="1" x14ac:dyDescent="0.25">
      <c r="A39" s="447" t="s">
        <v>60</v>
      </c>
      <c r="B39" s="448" t="s">
        <v>163</v>
      </c>
      <c r="C39" s="452" t="s">
        <v>164</v>
      </c>
      <c r="D39" s="454" t="s">
        <v>165</v>
      </c>
      <c r="E39" s="455"/>
      <c r="F39" s="455"/>
      <c r="G39" s="455"/>
      <c r="H39" s="455"/>
      <c r="I39" s="455"/>
      <c r="J39" s="455"/>
      <c r="K39" s="455"/>
      <c r="L39" s="455"/>
      <c r="M39" s="455"/>
      <c r="N39" s="455"/>
      <c r="O39" s="455"/>
      <c r="P39" s="456"/>
      <c r="Q39" s="448" t="s">
        <v>166</v>
      </c>
      <c r="R39" s="448"/>
      <c r="S39" s="448"/>
      <c r="T39" s="448"/>
      <c r="U39" s="448"/>
      <c r="V39" s="448"/>
      <c r="W39" s="448"/>
      <c r="X39" s="448"/>
      <c r="Y39" s="448"/>
      <c r="Z39" s="448"/>
      <c r="AA39" s="448"/>
      <c r="AB39" s="448"/>
      <c r="AC39" s="448"/>
      <c r="AD39" s="448"/>
      <c r="AE39" s="467"/>
      <c r="AG39" s="289"/>
      <c r="AH39" s="289"/>
      <c r="AI39" s="289"/>
      <c r="AJ39" s="289"/>
      <c r="AK39" s="289"/>
      <c r="AL39" s="289"/>
      <c r="AM39" s="289"/>
      <c r="AN39" s="289"/>
      <c r="AO39" s="289"/>
    </row>
    <row r="40" spans="1:41" ht="26.1" customHeight="1" x14ac:dyDescent="0.25">
      <c r="A40" s="373"/>
      <c r="B40" s="358"/>
      <c r="C40" s="453"/>
      <c r="D40" s="280" t="s">
        <v>167</v>
      </c>
      <c r="E40" s="280" t="s">
        <v>168</v>
      </c>
      <c r="F40" s="280" t="s">
        <v>169</v>
      </c>
      <c r="G40" s="280" t="s">
        <v>170</v>
      </c>
      <c r="H40" s="280" t="s">
        <v>171</v>
      </c>
      <c r="I40" s="280" t="s">
        <v>172</v>
      </c>
      <c r="J40" s="280" t="s">
        <v>173</v>
      </c>
      <c r="K40" s="280" t="s">
        <v>174</v>
      </c>
      <c r="L40" s="280" t="s">
        <v>175</v>
      </c>
      <c r="M40" s="280" t="s">
        <v>176</v>
      </c>
      <c r="N40" s="280" t="s">
        <v>177</v>
      </c>
      <c r="O40" s="280" t="s">
        <v>178</v>
      </c>
      <c r="P40" s="280" t="s">
        <v>179</v>
      </c>
      <c r="Q40" s="439" t="s">
        <v>180</v>
      </c>
      <c r="R40" s="440"/>
      <c r="S40" s="440"/>
      <c r="T40" s="440"/>
      <c r="U40" s="440"/>
      <c r="V40" s="440"/>
      <c r="W40" s="440"/>
      <c r="X40" s="441"/>
      <c r="Y40" s="439" t="s">
        <v>68</v>
      </c>
      <c r="Z40" s="440"/>
      <c r="AA40" s="440"/>
      <c r="AB40" s="440"/>
      <c r="AC40" s="440"/>
      <c r="AD40" s="440"/>
      <c r="AE40" s="479"/>
      <c r="AG40" s="299"/>
      <c r="AH40" s="299"/>
      <c r="AI40" s="299"/>
      <c r="AJ40" s="299"/>
      <c r="AK40" s="299"/>
      <c r="AL40" s="299"/>
      <c r="AM40" s="299"/>
      <c r="AN40" s="299"/>
      <c r="AO40" s="299"/>
    </row>
    <row r="41" spans="1:41" ht="154.5" customHeight="1" x14ac:dyDescent="0.25">
      <c r="A41" s="648" t="s">
        <v>197</v>
      </c>
      <c r="B41" s="489">
        <v>0.05</v>
      </c>
      <c r="C41" s="300" t="s">
        <v>48</v>
      </c>
      <c r="D41" s="301"/>
      <c r="E41" s="301"/>
      <c r="F41" s="301"/>
      <c r="G41" s="301"/>
      <c r="H41" s="301"/>
      <c r="I41" s="301"/>
      <c r="J41" s="302">
        <v>0.16</v>
      </c>
      <c r="K41" s="302">
        <v>0.16</v>
      </c>
      <c r="L41" s="302">
        <v>0.17</v>
      </c>
      <c r="M41" s="302">
        <v>0.17</v>
      </c>
      <c r="N41" s="302">
        <v>0.17</v>
      </c>
      <c r="O41" s="302">
        <v>0.17</v>
      </c>
      <c r="P41" s="303">
        <f>SUM(D41:O41)</f>
        <v>1</v>
      </c>
      <c r="Q41" s="640" t="s">
        <v>663</v>
      </c>
      <c r="R41" s="641"/>
      <c r="S41" s="641"/>
      <c r="T41" s="641"/>
      <c r="U41" s="641"/>
      <c r="V41" s="641"/>
      <c r="W41" s="641"/>
      <c r="X41" s="642"/>
      <c r="Y41" s="476" t="s">
        <v>754</v>
      </c>
      <c r="Z41" s="484"/>
      <c r="AA41" s="484"/>
      <c r="AB41" s="484"/>
      <c r="AC41" s="484"/>
      <c r="AD41" s="484"/>
      <c r="AE41" s="646"/>
      <c r="AG41" s="304"/>
      <c r="AH41" s="304"/>
      <c r="AI41" s="304"/>
      <c r="AJ41" s="304"/>
      <c r="AK41" s="304"/>
      <c r="AL41" s="304"/>
      <c r="AM41" s="304"/>
      <c r="AN41" s="304"/>
      <c r="AO41" s="304"/>
    </row>
    <row r="42" spans="1:41" ht="154.5" customHeight="1" x14ac:dyDescent="0.25">
      <c r="A42" s="649"/>
      <c r="B42" s="489"/>
      <c r="C42" s="305" t="s">
        <v>50</v>
      </c>
      <c r="D42" s="306"/>
      <c r="E42" s="306"/>
      <c r="F42" s="306"/>
      <c r="G42" s="306"/>
      <c r="H42" s="306"/>
      <c r="I42" s="306"/>
      <c r="J42" s="306">
        <v>0.16</v>
      </c>
      <c r="K42" s="306">
        <v>0.16</v>
      </c>
      <c r="L42" s="306">
        <v>0.17</v>
      </c>
      <c r="M42" s="306">
        <v>0.17</v>
      </c>
      <c r="N42" s="306">
        <v>0.17</v>
      </c>
      <c r="O42" s="306">
        <v>0.17</v>
      </c>
      <c r="P42" s="303">
        <f>SUM(D42:O42)</f>
        <v>1</v>
      </c>
      <c r="Q42" s="650"/>
      <c r="R42" s="651"/>
      <c r="S42" s="651"/>
      <c r="T42" s="651"/>
      <c r="U42" s="651"/>
      <c r="V42" s="651"/>
      <c r="W42" s="651"/>
      <c r="X42" s="652"/>
      <c r="Y42" s="486"/>
      <c r="Z42" s="487"/>
      <c r="AA42" s="487"/>
      <c r="AB42" s="487"/>
      <c r="AC42" s="487"/>
      <c r="AD42" s="487"/>
      <c r="AE42" s="647"/>
    </row>
    <row r="43" spans="1:41" ht="162" customHeight="1" x14ac:dyDescent="0.25">
      <c r="A43" s="449" t="s">
        <v>198</v>
      </c>
      <c r="B43" s="489">
        <v>0.05</v>
      </c>
      <c r="C43" s="300" t="s">
        <v>48</v>
      </c>
      <c r="D43" s="301"/>
      <c r="E43" s="301"/>
      <c r="F43" s="301"/>
      <c r="G43" s="301"/>
      <c r="H43" s="301"/>
      <c r="I43" s="301"/>
      <c r="J43" s="302">
        <v>0.16</v>
      </c>
      <c r="K43" s="302">
        <v>0.16</v>
      </c>
      <c r="L43" s="302">
        <v>0.17</v>
      </c>
      <c r="M43" s="302">
        <v>0.17</v>
      </c>
      <c r="N43" s="302">
        <v>0.17</v>
      </c>
      <c r="O43" s="302">
        <v>0.17</v>
      </c>
      <c r="P43" s="303">
        <f>SUM(D43:O43)</f>
        <v>1</v>
      </c>
      <c r="Q43" s="640" t="s">
        <v>729</v>
      </c>
      <c r="R43" s="641"/>
      <c r="S43" s="641"/>
      <c r="T43" s="641"/>
      <c r="U43" s="641"/>
      <c r="V43" s="641"/>
      <c r="W43" s="641"/>
      <c r="X43" s="642"/>
      <c r="Y43" s="628" t="s">
        <v>664</v>
      </c>
      <c r="Z43" s="629"/>
      <c r="AA43" s="629"/>
      <c r="AB43" s="629"/>
      <c r="AC43" s="629"/>
      <c r="AD43" s="629"/>
      <c r="AE43" s="630"/>
    </row>
    <row r="44" spans="1:41" ht="162" customHeight="1" thickBot="1" x14ac:dyDescent="0.3">
      <c r="A44" s="468"/>
      <c r="B44" s="490"/>
      <c r="C44" s="321" t="s">
        <v>50</v>
      </c>
      <c r="D44" s="322"/>
      <c r="E44" s="322"/>
      <c r="F44" s="322"/>
      <c r="G44" s="322"/>
      <c r="H44" s="322"/>
      <c r="I44" s="322"/>
      <c r="J44" s="322">
        <v>0.16</v>
      </c>
      <c r="K44" s="322">
        <v>0.16</v>
      </c>
      <c r="L44" s="322">
        <v>0.17</v>
      </c>
      <c r="M44" s="322">
        <v>0.17</v>
      </c>
      <c r="N44" s="322">
        <v>0.17</v>
      </c>
      <c r="O44" s="322">
        <v>0.17</v>
      </c>
      <c r="P44" s="294">
        <f>SUM(D44:O44)</f>
        <v>1</v>
      </c>
      <c r="Q44" s="643"/>
      <c r="R44" s="644"/>
      <c r="S44" s="644"/>
      <c r="T44" s="644"/>
      <c r="U44" s="644"/>
      <c r="V44" s="644"/>
      <c r="W44" s="644"/>
      <c r="X44" s="645"/>
      <c r="Y44" s="631"/>
      <c r="Z44" s="632"/>
      <c r="AA44" s="632"/>
      <c r="AB44" s="632"/>
      <c r="AC44" s="632"/>
      <c r="AD44" s="632"/>
      <c r="AE44" s="633"/>
    </row>
    <row r="45" spans="1:41" x14ac:dyDescent="0.25">
      <c r="A45" s="2" t="s">
        <v>185</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Q41:X42"/>
    <mergeCell ref="A35:A36"/>
    <mergeCell ref="B35:B36"/>
    <mergeCell ref="Q35:T36"/>
    <mergeCell ref="U35:X36"/>
    <mergeCell ref="Y43:AE44"/>
    <mergeCell ref="AC35:AE36"/>
    <mergeCell ref="A43:A44"/>
    <mergeCell ref="B43:B44"/>
    <mergeCell ref="Q43:X44"/>
    <mergeCell ref="Y41:AE42"/>
    <mergeCell ref="A38:AE38"/>
    <mergeCell ref="A39:A40"/>
    <mergeCell ref="B39:B40"/>
    <mergeCell ref="C39:C40"/>
    <mergeCell ref="D39:P39"/>
    <mergeCell ref="Q39:AE39"/>
    <mergeCell ref="Q40:X40"/>
    <mergeCell ref="Y40:AE40"/>
    <mergeCell ref="A41:A42"/>
    <mergeCell ref="B41:B42"/>
  </mergeCells>
  <dataValidations count="3">
    <dataValidation type="textLength" operator="lessThanOrEqual" allowBlank="1" showInputMessage="1" showErrorMessage="1" errorTitle="Máximo 2.000 caracteres" error="Máximo 2.000 caracteres" sqref="Y35 AC35 Q35 Q41 Q43" xr:uid="{E6C6AD46-1DDF-46F9-8FD1-B7739F2C10DF}">
      <formula1>2000</formula1>
    </dataValidation>
    <dataValidation type="textLength" operator="lessThanOrEqual" allowBlank="1" showInputMessage="1" showErrorMessage="1" errorTitle="Máximo 2.000 caracteres" error="Máximo 2.000 caracteres" promptTitle="2.000 caracteres" sqref="Q30:Q31" xr:uid="{1B8C887B-C941-4A5E-882F-1DD9C4C4FD07}">
      <formula1>2000</formula1>
    </dataValidation>
    <dataValidation type="list" allowBlank="1" showInputMessage="1" showErrorMessage="1" sqref="C7:C9" xr:uid="{4DBCEFD8-4505-488F-8EAE-9CCC33A786BF}">
      <formula1>$B$21:$M$21</formula1>
    </dataValidation>
  </dataValidations>
  <hyperlinks>
    <hyperlink ref="Y43" r:id="rId1" xr:uid="{894A910D-8E85-41B2-9ABF-784B4E4F2B44}"/>
    <hyperlink ref="Y41" r:id="rId2" xr:uid="{D1396203-5777-4475-8227-13100485ECD9}"/>
  </hyperlinks>
  <pageMargins left="0.25" right="0.25" top="0.75" bottom="0.75" header="0.3" footer="0.3"/>
  <pageSetup scale="20"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9BDC8D85-694E-47F0-99B0-CA790D42B14E}">
          <x14:formula1>
            <xm:f>listas!$D$2:$D$15</xm:f>
          </x14:formula1>
          <xm:sqref>C11:AE13</xm:sqref>
        </x14:dataValidation>
        <x14:dataValidation type="list" allowBlank="1" showInputMessage="1" showErrorMessage="1" xr:uid="{89B11DE2-8F2A-43A5-B681-34E5E5DB6D48}">
          <x14:formula1>
            <xm:f>listas!$A$2:$A$6</xm:f>
          </x14:formula1>
          <xm:sqref>C15:K15</xm:sqref>
        </x14:dataValidation>
        <x14:dataValidation type="list" allowBlank="1" showInputMessage="1" showErrorMessage="1" xr:uid="{53C67EB5-AC38-4C57-A715-884293C38085}">
          <x14:formula1>
            <xm:f>listas!$B$2:$B$8</xm:f>
          </x14:formula1>
          <xm:sqref>R15:X15</xm:sqref>
        </x14:dataValidation>
        <x14:dataValidation type="list" allowBlank="1" showInputMessage="1" showErrorMessage="1" xr:uid="{CA578091-0A9F-40E5-8F49-0BAE7AE993F4}">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A77FC-B730-419B-9870-DAB5EF4C91DA}">
  <sheetPr>
    <tabColor theme="7" tint="0.39997558519241921"/>
    <pageSetUpPr fitToPage="1"/>
  </sheetPr>
  <dimension ref="A1:AO47"/>
  <sheetViews>
    <sheetView showGridLines="0" zoomScale="60" zoomScaleNormal="60" workbookViewId="0">
      <selection activeCell="A7" sqref="A7:B9"/>
    </sheetView>
  </sheetViews>
  <sheetFormatPr baseColWidth="10" defaultColWidth="10.85546875" defaultRowHeight="15" x14ac:dyDescent="0.25"/>
  <cols>
    <col min="1" max="1" width="38.42578125" style="2" customWidth="1"/>
    <col min="2" max="15" width="20.5703125" style="2" customWidth="1"/>
    <col min="16" max="16" width="32.42578125" style="2" customWidth="1"/>
    <col min="17" max="27" width="18.140625" style="2" customWidth="1"/>
    <col min="28" max="28" width="22.570312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5703125" style="2" customWidth="1"/>
    <col min="37" max="37" width="18.42578125" style="2" bestFit="1" customWidth="1"/>
    <col min="38" max="38" width="4.570312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222"/>
      <c r="B5" s="223"/>
      <c r="C5" s="224"/>
      <c r="D5" s="225"/>
      <c r="E5" s="225"/>
      <c r="F5" s="225"/>
      <c r="G5" s="225"/>
      <c r="H5" s="225"/>
      <c r="I5" s="225"/>
      <c r="J5" s="225"/>
      <c r="K5" s="225"/>
      <c r="L5" s="225"/>
      <c r="M5" s="225"/>
      <c r="N5" s="225"/>
      <c r="O5" s="225"/>
      <c r="P5" s="225"/>
      <c r="Q5" s="225"/>
      <c r="R5" s="225"/>
      <c r="S5" s="225"/>
      <c r="T5" s="225"/>
      <c r="U5" s="225"/>
      <c r="V5" s="225"/>
      <c r="W5" s="225"/>
      <c r="X5" s="225"/>
      <c r="Y5" s="225"/>
      <c r="Z5" s="226"/>
      <c r="AA5" s="225"/>
      <c r="AB5" s="225"/>
      <c r="AD5" s="227"/>
      <c r="AE5" s="228"/>
    </row>
    <row r="6" spans="1:31" ht="9" customHeight="1" thickBot="1" x14ac:dyDescent="0.3">
      <c r="A6" s="229"/>
      <c r="B6" s="225"/>
      <c r="C6" s="225"/>
      <c r="D6" s="225"/>
      <c r="E6" s="225"/>
      <c r="F6" s="225"/>
      <c r="G6" s="225"/>
      <c r="H6" s="225"/>
      <c r="I6" s="225"/>
      <c r="J6" s="225"/>
      <c r="K6" s="225"/>
      <c r="L6" s="225"/>
      <c r="M6" s="225"/>
      <c r="N6" s="225"/>
      <c r="O6" s="225"/>
      <c r="P6" s="225"/>
      <c r="Q6" s="225"/>
      <c r="R6" s="225"/>
      <c r="S6" s="225"/>
      <c r="T6" s="225"/>
      <c r="U6" s="225"/>
      <c r="V6" s="225"/>
      <c r="W6" s="225"/>
      <c r="X6" s="225"/>
      <c r="Y6" s="225"/>
      <c r="Z6" s="226"/>
      <c r="AA6" s="225"/>
      <c r="AB6" s="225"/>
      <c r="AD6" s="227"/>
      <c r="AE6" s="228"/>
    </row>
    <row r="7" spans="1:31" ht="15" customHeight="1" x14ac:dyDescent="0.25">
      <c r="A7" s="394" t="s">
        <v>4</v>
      </c>
      <c r="B7" s="395"/>
      <c r="C7" s="431" t="s">
        <v>151</v>
      </c>
      <c r="D7" s="394" t="s">
        <v>6</v>
      </c>
      <c r="E7" s="400"/>
      <c r="F7" s="400"/>
      <c r="G7" s="400"/>
      <c r="H7" s="395"/>
      <c r="I7" s="425">
        <v>45667</v>
      </c>
      <c r="J7" s="426"/>
      <c r="K7" s="394" t="s">
        <v>8</v>
      </c>
      <c r="L7" s="395"/>
      <c r="M7" s="417" t="s">
        <v>129</v>
      </c>
      <c r="N7" s="418"/>
      <c r="O7" s="403"/>
      <c r="P7" s="404"/>
      <c r="Q7" s="225"/>
      <c r="R7" s="225"/>
      <c r="S7" s="225"/>
      <c r="T7" s="225"/>
      <c r="U7" s="225"/>
      <c r="V7" s="225"/>
      <c r="W7" s="225"/>
      <c r="X7" s="225"/>
      <c r="Y7" s="225"/>
      <c r="Z7" s="226"/>
      <c r="AA7" s="225"/>
      <c r="AB7" s="225"/>
      <c r="AD7" s="227"/>
      <c r="AE7" s="228"/>
    </row>
    <row r="8" spans="1:31" ht="15" customHeight="1" x14ac:dyDescent="0.25">
      <c r="A8" s="396"/>
      <c r="B8" s="397"/>
      <c r="C8" s="432"/>
      <c r="D8" s="396"/>
      <c r="E8" s="401"/>
      <c r="F8" s="401"/>
      <c r="G8" s="401"/>
      <c r="H8" s="397"/>
      <c r="I8" s="427"/>
      <c r="J8" s="428"/>
      <c r="K8" s="396"/>
      <c r="L8" s="397"/>
      <c r="M8" s="434" t="s">
        <v>130</v>
      </c>
      <c r="N8" s="435"/>
      <c r="O8" s="419"/>
      <c r="P8" s="420"/>
      <c r="Q8" s="225"/>
      <c r="R8" s="225"/>
      <c r="S8" s="225"/>
      <c r="T8" s="225"/>
      <c r="U8" s="225"/>
      <c r="V8" s="225"/>
      <c r="W8" s="225"/>
      <c r="X8" s="225"/>
      <c r="Y8" s="225"/>
      <c r="Z8" s="226"/>
      <c r="AA8" s="225"/>
      <c r="AB8" s="225"/>
      <c r="AD8" s="227"/>
      <c r="AE8" s="228"/>
    </row>
    <row r="9" spans="1:31" ht="15.75" customHeight="1" thickBot="1" x14ac:dyDescent="0.3">
      <c r="A9" s="398"/>
      <c r="B9" s="399"/>
      <c r="C9" s="433"/>
      <c r="D9" s="398"/>
      <c r="E9" s="402"/>
      <c r="F9" s="402"/>
      <c r="G9" s="402"/>
      <c r="H9" s="399"/>
      <c r="I9" s="429"/>
      <c r="J9" s="430"/>
      <c r="K9" s="398"/>
      <c r="L9" s="399"/>
      <c r="M9" s="421" t="s">
        <v>131</v>
      </c>
      <c r="N9" s="422"/>
      <c r="O9" s="423" t="s">
        <v>132</v>
      </c>
      <c r="P9" s="424"/>
      <c r="Q9" s="225"/>
      <c r="R9" s="225"/>
      <c r="S9" s="225"/>
      <c r="T9" s="225"/>
      <c r="U9" s="225"/>
      <c r="V9" s="225"/>
      <c r="W9" s="225"/>
      <c r="X9" s="225"/>
      <c r="Y9" s="225"/>
      <c r="Z9" s="226"/>
      <c r="AA9" s="225"/>
      <c r="AB9" s="225"/>
      <c r="AD9" s="227"/>
      <c r="AE9" s="228"/>
    </row>
    <row r="10" spans="1:31" ht="15" customHeight="1" thickBot="1" x14ac:dyDescent="0.3">
      <c r="A10" s="230"/>
      <c r="B10" s="231"/>
      <c r="C10" s="231"/>
      <c r="D10" s="232"/>
      <c r="E10" s="232"/>
      <c r="F10" s="232"/>
      <c r="G10" s="232"/>
      <c r="H10" s="232"/>
      <c r="I10" s="233"/>
      <c r="J10" s="233"/>
      <c r="K10" s="232"/>
      <c r="L10" s="232"/>
      <c r="M10" s="234"/>
      <c r="N10" s="234"/>
      <c r="O10" s="235"/>
      <c r="P10" s="235"/>
      <c r="Q10" s="231"/>
      <c r="R10" s="231"/>
      <c r="S10" s="231"/>
      <c r="T10" s="231"/>
      <c r="U10" s="231"/>
      <c r="V10" s="231"/>
      <c r="W10" s="231"/>
      <c r="X10" s="231"/>
      <c r="Y10" s="231"/>
      <c r="Z10" s="236"/>
      <c r="AA10" s="231"/>
      <c r="AB10" s="231"/>
      <c r="AD10" s="237"/>
      <c r="AE10" s="238"/>
    </row>
    <row r="11" spans="1:31" ht="15" customHeight="1" x14ac:dyDescent="0.25">
      <c r="A11" s="394" t="s">
        <v>10</v>
      </c>
      <c r="B11" s="395"/>
      <c r="C11" s="405" t="s">
        <v>133</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7"/>
    </row>
    <row r="12" spans="1:31" ht="15" customHeight="1" x14ac:dyDescent="0.25">
      <c r="A12" s="396"/>
      <c r="B12" s="397"/>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10"/>
    </row>
    <row r="13" spans="1:31" ht="15" customHeight="1" thickBot="1" x14ac:dyDescent="0.3">
      <c r="A13" s="398"/>
      <c r="B13" s="399"/>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row>
    <row r="14" spans="1:31" ht="9" customHeight="1" thickBot="1" x14ac:dyDescent="0.3">
      <c r="A14" s="240"/>
      <c r="B14" s="241"/>
      <c r="C14" s="242"/>
      <c r="D14" s="242"/>
      <c r="E14" s="242"/>
      <c r="F14" s="242"/>
      <c r="G14" s="242"/>
      <c r="H14" s="242"/>
      <c r="I14" s="242"/>
      <c r="J14" s="242"/>
      <c r="K14" s="242"/>
      <c r="L14" s="242"/>
      <c r="M14" s="243"/>
      <c r="N14" s="243"/>
      <c r="O14" s="243"/>
      <c r="P14" s="243"/>
      <c r="Q14" s="243"/>
      <c r="R14" s="244"/>
      <c r="S14" s="244"/>
      <c r="T14" s="244"/>
      <c r="U14" s="244"/>
      <c r="V14" s="244"/>
      <c r="W14" s="244"/>
      <c r="X14" s="244"/>
      <c r="Y14" s="232"/>
      <c r="Z14" s="232"/>
      <c r="AA14" s="232"/>
      <c r="AB14" s="232"/>
      <c r="AD14" s="232"/>
      <c r="AE14" s="239"/>
    </row>
    <row r="15" spans="1:31" ht="62.1" customHeight="1" thickBot="1" x14ac:dyDescent="0.3">
      <c r="A15" s="374" t="s">
        <v>12</v>
      </c>
      <c r="B15" s="375"/>
      <c r="C15" s="414" t="s">
        <v>134</v>
      </c>
      <c r="D15" s="415"/>
      <c r="E15" s="415"/>
      <c r="F15" s="415"/>
      <c r="G15" s="415"/>
      <c r="H15" s="415"/>
      <c r="I15" s="415"/>
      <c r="J15" s="415"/>
      <c r="K15" s="416"/>
      <c r="L15" s="365" t="s">
        <v>14</v>
      </c>
      <c r="M15" s="366"/>
      <c r="N15" s="366"/>
      <c r="O15" s="366"/>
      <c r="P15" s="366"/>
      <c r="Q15" s="367"/>
      <c r="R15" s="368" t="s">
        <v>135</v>
      </c>
      <c r="S15" s="369"/>
      <c r="T15" s="369"/>
      <c r="U15" s="369"/>
      <c r="V15" s="369"/>
      <c r="W15" s="369"/>
      <c r="X15" s="370"/>
      <c r="Y15" s="365" t="s">
        <v>15</v>
      </c>
      <c r="Z15" s="367"/>
      <c r="AA15" s="355" t="s">
        <v>191</v>
      </c>
      <c r="AB15" s="356"/>
      <c r="AC15" s="356"/>
      <c r="AD15" s="356"/>
      <c r="AE15" s="357"/>
    </row>
    <row r="16" spans="1:31" ht="9" customHeight="1" thickBot="1" x14ac:dyDescent="0.3">
      <c r="A16" s="229"/>
      <c r="B16" s="225"/>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D16" s="227"/>
      <c r="AE16" s="228"/>
    </row>
    <row r="17" spans="1:33" s="245" customFormat="1" ht="37.5" customHeight="1" thickBot="1" x14ac:dyDescent="0.3">
      <c r="A17" s="374" t="s">
        <v>17</v>
      </c>
      <c r="B17" s="375"/>
      <c r="C17" s="355" t="s">
        <v>199</v>
      </c>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7"/>
    </row>
    <row r="18" spans="1:33" ht="16.5" customHeight="1" thickBot="1" x14ac:dyDescent="0.3">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D18" s="247"/>
      <c r="AE18" s="248"/>
    </row>
    <row r="19" spans="1:33" ht="32.1" customHeight="1" thickBot="1" x14ac:dyDescent="0.3">
      <c r="A19" s="365" t="s">
        <v>138</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7"/>
      <c r="AF19" s="249"/>
    </row>
    <row r="20" spans="1:33" ht="32.1" customHeight="1" thickBot="1" x14ac:dyDescent="0.3">
      <c r="A20" s="250" t="s">
        <v>19</v>
      </c>
      <c r="B20" s="362" t="s">
        <v>139</v>
      </c>
      <c r="C20" s="363"/>
      <c r="D20" s="363"/>
      <c r="E20" s="363"/>
      <c r="F20" s="363"/>
      <c r="G20" s="363"/>
      <c r="H20" s="363"/>
      <c r="I20" s="363"/>
      <c r="J20" s="363"/>
      <c r="K20" s="363"/>
      <c r="L20" s="363"/>
      <c r="M20" s="363"/>
      <c r="N20" s="363"/>
      <c r="O20" s="364"/>
      <c r="P20" s="365" t="s">
        <v>140</v>
      </c>
      <c r="Q20" s="366"/>
      <c r="R20" s="366"/>
      <c r="S20" s="366"/>
      <c r="T20" s="366"/>
      <c r="U20" s="366"/>
      <c r="V20" s="366"/>
      <c r="W20" s="366"/>
      <c r="X20" s="366"/>
      <c r="Y20" s="366"/>
      <c r="Z20" s="366"/>
      <c r="AA20" s="366"/>
      <c r="AB20" s="366"/>
      <c r="AC20" s="366"/>
      <c r="AD20" s="366"/>
      <c r="AE20" s="367"/>
      <c r="AF20" s="249"/>
    </row>
    <row r="21" spans="1:33" ht="32.1" customHeight="1" thickBot="1" x14ac:dyDescent="0.3">
      <c r="A21" s="230"/>
      <c r="B21" s="251" t="s">
        <v>141</v>
      </c>
      <c r="C21" s="252" t="s">
        <v>142</v>
      </c>
      <c r="D21" s="252" t="s">
        <v>143</v>
      </c>
      <c r="E21" s="252" t="s">
        <v>144</v>
      </c>
      <c r="F21" s="252" t="s">
        <v>145</v>
      </c>
      <c r="G21" s="252" t="s">
        <v>146</v>
      </c>
      <c r="H21" s="252" t="s">
        <v>128</v>
      </c>
      <c r="I21" s="252" t="s">
        <v>147</v>
      </c>
      <c r="J21" s="252" t="s">
        <v>148</v>
      </c>
      <c r="K21" s="252" t="s">
        <v>149</v>
      </c>
      <c r="L21" s="252" t="s">
        <v>150</v>
      </c>
      <c r="M21" s="252" t="s">
        <v>151</v>
      </c>
      <c r="N21" s="252" t="s">
        <v>102</v>
      </c>
      <c r="O21" s="253" t="s">
        <v>100</v>
      </c>
      <c r="P21" s="254"/>
      <c r="Q21" s="251" t="s">
        <v>141</v>
      </c>
      <c r="R21" s="252" t="s">
        <v>142</v>
      </c>
      <c r="S21" s="252" t="s">
        <v>143</v>
      </c>
      <c r="T21" s="252" t="s">
        <v>144</v>
      </c>
      <c r="U21" s="252" t="s">
        <v>145</v>
      </c>
      <c r="V21" s="252" t="s">
        <v>146</v>
      </c>
      <c r="W21" s="252" t="s">
        <v>128</v>
      </c>
      <c r="X21" s="252" t="s">
        <v>147</v>
      </c>
      <c r="Y21" s="252" t="s">
        <v>148</v>
      </c>
      <c r="Z21" s="252" t="s">
        <v>149</v>
      </c>
      <c r="AA21" s="252" t="s">
        <v>150</v>
      </c>
      <c r="AB21" s="252" t="s">
        <v>151</v>
      </c>
      <c r="AC21" s="252" t="s">
        <v>102</v>
      </c>
      <c r="AD21" s="252" t="s">
        <v>152</v>
      </c>
      <c r="AE21" s="253" t="s">
        <v>153</v>
      </c>
      <c r="AF21" s="255"/>
    </row>
    <row r="22" spans="1:33" ht="32.1" customHeight="1" x14ac:dyDescent="0.25">
      <c r="A22" s="256" t="s">
        <v>31</v>
      </c>
      <c r="B22" s="257"/>
      <c r="C22" s="258"/>
      <c r="D22" s="258"/>
      <c r="E22" s="258"/>
      <c r="F22" s="258"/>
      <c r="G22" s="258"/>
      <c r="H22" s="258"/>
      <c r="I22" s="258"/>
      <c r="J22" s="258"/>
      <c r="K22" s="258"/>
      <c r="L22" s="258"/>
      <c r="M22" s="258"/>
      <c r="N22" s="258">
        <f>SUM(B22:M22)</f>
        <v>0</v>
      </c>
      <c r="O22" s="259"/>
      <c r="P22" s="256" t="s">
        <v>27</v>
      </c>
      <c r="Q22" s="260"/>
      <c r="R22" s="261"/>
      <c r="S22" s="261"/>
      <c r="T22" s="261"/>
      <c r="U22" s="261"/>
      <c r="V22" s="261"/>
      <c r="W22" s="261"/>
      <c r="X22" s="315">
        <v>289071000</v>
      </c>
      <c r="Y22" s="315"/>
      <c r="Z22" s="315"/>
      <c r="AA22" s="315"/>
      <c r="AB22" s="315">
        <f>-26000000-27954000</f>
        <v>-53954000</v>
      </c>
      <c r="AC22" s="315">
        <f>SUM(Q22:AB22)</f>
        <v>235117000</v>
      </c>
      <c r="AD22" s="170"/>
      <c r="AE22" s="263"/>
      <c r="AF22" s="255"/>
    </row>
    <row r="23" spans="1:33" ht="32.1" customHeight="1" x14ac:dyDescent="0.25">
      <c r="A23" s="265" t="s">
        <v>21</v>
      </c>
      <c r="B23" s="266"/>
      <c r="C23" s="267"/>
      <c r="D23" s="267"/>
      <c r="E23" s="267"/>
      <c r="F23" s="267"/>
      <c r="G23" s="267"/>
      <c r="H23" s="267"/>
      <c r="I23" s="267"/>
      <c r="J23" s="267"/>
      <c r="K23" s="267"/>
      <c r="L23" s="267"/>
      <c r="M23" s="267"/>
      <c r="N23" s="267">
        <f>SUM(B23:M23)</f>
        <v>0</v>
      </c>
      <c r="O23" s="268" t="str">
        <f>IFERROR(N23/(SUMIF(B23:M23,"&gt;0",B22:M22))," ")</f>
        <v xml:space="preserve"> </v>
      </c>
      <c r="P23" s="265" t="s">
        <v>29</v>
      </c>
      <c r="Q23" s="266"/>
      <c r="R23" s="267"/>
      <c r="S23" s="267"/>
      <c r="T23" s="267"/>
      <c r="U23" s="267"/>
      <c r="V23" s="267"/>
      <c r="W23" s="267">
        <v>0</v>
      </c>
      <c r="X23" s="309">
        <v>107994000</v>
      </c>
      <c r="Y23" s="309">
        <v>132469500</v>
      </c>
      <c r="Z23" s="309">
        <v>20653500</v>
      </c>
      <c r="AA23" s="309">
        <v>-27595700</v>
      </c>
      <c r="AB23" s="309">
        <v>-4327400</v>
      </c>
      <c r="AC23" s="315">
        <f>SUM(Q23:AB23)</f>
        <v>229193900</v>
      </c>
      <c r="AD23" s="269">
        <f>AC23/AC22</f>
        <v>0.97480786161783284</v>
      </c>
      <c r="AE23" s="270">
        <v>0.97480786161783284</v>
      </c>
      <c r="AF23" s="255"/>
    </row>
    <row r="24" spans="1:33" ht="32.1" customHeight="1" x14ac:dyDescent="0.25">
      <c r="A24" s="265" t="s">
        <v>23</v>
      </c>
      <c r="B24" s="266">
        <f>+B22-B23</f>
        <v>0</v>
      </c>
      <c r="C24" s="267">
        <f t="shared" ref="C24:M24" si="0">+C22-C23</f>
        <v>0</v>
      </c>
      <c r="D24" s="267">
        <f t="shared" si="0"/>
        <v>0</v>
      </c>
      <c r="E24" s="267">
        <f t="shared" si="0"/>
        <v>0</v>
      </c>
      <c r="F24" s="267">
        <f t="shared" si="0"/>
        <v>0</v>
      </c>
      <c r="G24" s="267">
        <f t="shared" si="0"/>
        <v>0</v>
      </c>
      <c r="H24" s="267">
        <f t="shared" si="0"/>
        <v>0</v>
      </c>
      <c r="I24" s="267">
        <f t="shared" si="0"/>
        <v>0</v>
      </c>
      <c r="J24" s="267">
        <f t="shared" si="0"/>
        <v>0</v>
      </c>
      <c r="K24" s="267">
        <f t="shared" si="0"/>
        <v>0</v>
      </c>
      <c r="L24" s="267">
        <f t="shared" si="0"/>
        <v>0</v>
      </c>
      <c r="M24" s="267">
        <f t="shared" si="0"/>
        <v>0</v>
      </c>
      <c r="N24" s="267">
        <f>SUM(B24:M24)</f>
        <v>0</v>
      </c>
      <c r="O24" s="271"/>
      <c r="P24" s="265" t="s">
        <v>31</v>
      </c>
      <c r="Q24" s="266"/>
      <c r="R24" s="267"/>
      <c r="S24" s="267"/>
      <c r="T24" s="267"/>
      <c r="U24" s="267"/>
      <c r="V24" s="267"/>
      <c r="W24" s="267"/>
      <c r="X24" s="309"/>
      <c r="Y24" s="309">
        <v>37191000</v>
      </c>
      <c r="Z24" s="309">
        <v>62970000</v>
      </c>
      <c r="AA24" s="309">
        <v>62970000</v>
      </c>
      <c r="AB24" s="309">
        <v>71986000</v>
      </c>
      <c r="AC24" s="315">
        <f>SUM(Q24:AB24)</f>
        <v>235117000</v>
      </c>
      <c r="AD24" s="267"/>
      <c r="AE24" s="272"/>
      <c r="AF24" s="255"/>
    </row>
    <row r="25" spans="1:33" ht="32.1" customHeight="1" thickBot="1" x14ac:dyDescent="0.3">
      <c r="A25" s="273" t="s">
        <v>25</v>
      </c>
      <c r="B25" s="274"/>
      <c r="C25" s="275"/>
      <c r="D25" s="275"/>
      <c r="E25" s="275"/>
      <c r="F25" s="275"/>
      <c r="G25" s="275"/>
      <c r="H25" s="275"/>
      <c r="I25" s="275"/>
      <c r="J25" s="275"/>
      <c r="K25" s="275"/>
      <c r="L25" s="275"/>
      <c r="M25" s="275"/>
      <c r="N25" s="275">
        <f>SUM(B25:M25)</f>
        <v>0</v>
      </c>
      <c r="O25" s="276" t="str">
        <f>IFERROR(N25/(SUMIF(B25:M25,"&gt;0",B24:M24))," ")</f>
        <v xml:space="preserve"> </v>
      </c>
      <c r="P25" s="273" t="s">
        <v>25</v>
      </c>
      <c r="Q25" s="274"/>
      <c r="R25" s="275"/>
      <c r="S25" s="275"/>
      <c r="T25" s="275"/>
      <c r="U25" s="275"/>
      <c r="V25" s="275"/>
      <c r="W25" s="275"/>
      <c r="X25" s="275"/>
      <c r="Y25" s="275"/>
      <c r="Z25" s="275">
        <v>32115000</v>
      </c>
      <c r="AA25" s="275">
        <v>71138900</v>
      </c>
      <c r="AB25" s="275">
        <v>118878000</v>
      </c>
      <c r="AC25" s="323">
        <f>SUM(Q25:AB25)</f>
        <v>222131900</v>
      </c>
      <c r="AD25" s="312">
        <f>AC25/AC24</f>
        <v>0.94477175193627005</v>
      </c>
      <c r="AE25" s="313">
        <v>0.94477175193627005</v>
      </c>
      <c r="AF25" s="255"/>
    </row>
    <row r="26" spans="1:33" s="279" customFormat="1" ht="16.5" customHeight="1" thickBot="1" x14ac:dyDescent="0.3"/>
    <row r="27" spans="1:33" ht="33.950000000000003" customHeight="1" x14ac:dyDescent="0.25">
      <c r="A27" s="436" t="s">
        <v>154</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8"/>
    </row>
    <row r="28" spans="1:33" ht="15" customHeight="1" x14ac:dyDescent="0.25">
      <c r="A28" s="373" t="s">
        <v>34</v>
      </c>
      <c r="B28" s="358" t="s">
        <v>36</v>
      </c>
      <c r="C28" s="358"/>
      <c r="D28" s="358" t="s">
        <v>155</v>
      </c>
      <c r="E28" s="358"/>
      <c r="F28" s="358"/>
      <c r="G28" s="358"/>
      <c r="H28" s="358"/>
      <c r="I28" s="358"/>
      <c r="J28" s="358"/>
      <c r="K28" s="358"/>
      <c r="L28" s="358"/>
      <c r="M28" s="358"/>
      <c r="N28" s="358"/>
      <c r="O28" s="358"/>
      <c r="P28" s="358" t="s">
        <v>102</v>
      </c>
      <c r="Q28" s="358" t="s">
        <v>156</v>
      </c>
      <c r="R28" s="358"/>
      <c r="S28" s="358"/>
      <c r="T28" s="358"/>
      <c r="U28" s="358"/>
      <c r="V28" s="358"/>
      <c r="W28" s="358"/>
      <c r="X28" s="358"/>
      <c r="Y28" s="358" t="s">
        <v>157</v>
      </c>
      <c r="Z28" s="358"/>
      <c r="AA28" s="358"/>
      <c r="AB28" s="358"/>
      <c r="AC28" s="358"/>
      <c r="AD28" s="358"/>
      <c r="AE28" s="359"/>
    </row>
    <row r="29" spans="1:33" ht="27" customHeight="1" x14ac:dyDescent="0.25">
      <c r="A29" s="373"/>
      <c r="B29" s="358"/>
      <c r="C29" s="358"/>
      <c r="D29" s="280" t="s">
        <v>141</v>
      </c>
      <c r="E29" s="280" t="s">
        <v>142</v>
      </c>
      <c r="F29" s="280" t="s">
        <v>143</v>
      </c>
      <c r="G29" s="280" t="s">
        <v>144</v>
      </c>
      <c r="H29" s="280" t="s">
        <v>145</v>
      </c>
      <c r="I29" s="280" t="s">
        <v>146</v>
      </c>
      <c r="J29" s="280" t="s">
        <v>128</v>
      </c>
      <c r="K29" s="280" t="s">
        <v>147</v>
      </c>
      <c r="L29" s="280" t="s">
        <v>148</v>
      </c>
      <c r="M29" s="280" t="s">
        <v>149</v>
      </c>
      <c r="N29" s="280" t="s">
        <v>150</v>
      </c>
      <c r="O29" s="280" t="s">
        <v>151</v>
      </c>
      <c r="P29" s="358"/>
      <c r="Q29" s="358"/>
      <c r="R29" s="358"/>
      <c r="S29" s="358"/>
      <c r="T29" s="358"/>
      <c r="U29" s="358"/>
      <c r="V29" s="358"/>
      <c r="W29" s="358"/>
      <c r="X29" s="358"/>
      <c r="Y29" s="358"/>
      <c r="Z29" s="358"/>
      <c r="AA29" s="358"/>
      <c r="AB29" s="358"/>
      <c r="AC29" s="358"/>
      <c r="AD29" s="358"/>
      <c r="AE29" s="359"/>
    </row>
    <row r="30" spans="1:33" ht="218.25" customHeight="1" thickBot="1" x14ac:dyDescent="0.3">
      <c r="A30" s="170"/>
      <c r="B30" s="371"/>
      <c r="C30" s="371"/>
      <c r="D30" s="221"/>
      <c r="E30" s="221"/>
      <c r="F30" s="221"/>
      <c r="G30" s="221"/>
      <c r="H30" s="221"/>
      <c r="I30" s="221"/>
      <c r="J30" s="221"/>
      <c r="K30" s="221"/>
      <c r="L30" s="221"/>
      <c r="M30" s="221"/>
      <c r="N30" s="221"/>
      <c r="O30" s="221"/>
      <c r="P30" s="281">
        <f>SUM(D30:O30)</f>
        <v>0</v>
      </c>
      <c r="Q30" s="678"/>
      <c r="R30" s="678"/>
      <c r="S30" s="678"/>
      <c r="T30" s="678"/>
      <c r="U30" s="678"/>
      <c r="V30" s="678"/>
      <c r="W30" s="678"/>
      <c r="X30" s="678"/>
      <c r="Y30" s="679"/>
      <c r="Z30" s="679"/>
      <c r="AA30" s="679"/>
      <c r="AB30" s="679"/>
      <c r="AC30" s="679"/>
      <c r="AD30" s="679"/>
      <c r="AE30" s="680"/>
      <c r="AF30" s="282"/>
      <c r="AG30" s="282"/>
    </row>
    <row r="31" spans="1:33" ht="12" customHeight="1" thickBot="1" x14ac:dyDescent="0.3">
      <c r="A31" s="283"/>
      <c r="B31" s="284"/>
      <c r="C31" s="284"/>
      <c r="D31" s="232"/>
      <c r="E31" s="232"/>
      <c r="F31" s="232"/>
      <c r="G31" s="232"/>
      <c r="H31" s="232"/>
      <c r="I31" s="232"/>
      <c r="J31" s="232"/>
      <c r="K31" s="232"/>
      <c r="L31" s="232"/>
      <c r="M31" s="232"/>
      <c r="N31" s="232"/>
      <c r="O31" s="232"/>
      <c r="P31" s="285"/>
      <c r="Q31" s="286"/>
      <c r="R31" s="286"/>
      <c r="S31" s="286"/>
      <c r="T31" s="286"/>
      <c r="U31" s="286"/>
      <c r="V31" s="286"/>
      <c r="W31" s="286"/>
      <c r="X31" s="286"/>
      <c r="Y31" s="286"/>
      <c r="Z31" s="286"/>
      <c r="AA31" s="286"/>
      <c r="AB31" s="286"/>
      <c r="AC31" s="286"/>
      <c r="AD31" s="286"/>
      <c r="AE31" s="287"/>
      <c r="AF31" s="282"/>
      <c r="AG31" s="282"/>
    </row>
    <row r="32" spans="1:33" ht="45" customHeight="1" x14ac:dyDescent="0.25">
      <c r="A32" s="405" t="s">
        <v>158</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7"/>
      <c r="AF32" s="282"/>
      <c r="AG32" s="282"/>
    </row>
    <row r="33" spans="1:41" ht="23.1" customHeight="1" x14ac:dyDescent="0.25">
      <c r="A33" s="373" t="s">
        <v>44</v>
      </c>
      <c r="B33" s="358" t="s">
        <v>46</v>
      </c>
      <c r="C33" s="358" t="s">
        <v>36</v>
      </c>
      <c r="D33" s="358" t="s">
        <v>159</v>
      </c>
      <c r="E33" s="358"/>
      <c r="F33" s="358"/>
      <c r="G33" s="358"/>
      <c r="H33" s="358"/>
      <c r="I33" s="358"/>
      <c r="J33" s="358"/>
      <c r="K33" s="358"/>
      <c r="L33" s="358"/>
      <c r="M33" s="358"/>
      <c r="N33" s="358"/>
      <c r="O33" s="358"/>
      <c r="P33" s="358"/>
      <c r="Q33" s="358" t="s">
        <v>160</v>
      </c>
      <c r="R33" s="358"/>
      <c r="S33" s="358"/>
      <c r="T33" s="358"/>
      <c r="U33" s="358"/>
      <c r="V33" s="358"/>
      <c r="W33" s="358"/>
      <c r="X33" s="358"/>
      <c r="Y33" s="358"/>
      <c r="Z33" s="358"/>
      <c r="AA33" s="358"/>
      <c r="AB33" s="358"/>
      <c r="AC33" s="358"/>
      <c r="AD33" s="358"/>
      <c r="AE33" s="359"/>
      <c r="AF33" s="282"/>
      <c r="AG33" s="288"/>
      <c r="AH33" s="289"/>
      <c r="AI33" s="289"/>
      <c r="AJ33" s="289"/>
      <c r="AK33" s="289"/>
      <c r="AL33" s="289"/>
      <c r="AM33" s="289"/>
      <c r="AN33" s="289"/>
      <c r="AO33" s="289"/>
    </row>
    <row r="34" spans="1:41" ht="27" customHeight="1" x14ac:dyDescent="0.25">
      <c r="A34" s="373"/>
      <c r="B34" s="358"/>
      <c r="C34" s="442"/>
      <c r="D34" s="280" t="s">
        <v>141</v>
      </c>
      <c r="E34" s="280" t="s">
        <v>142</v>
      </c>
      <c r="F34" s="280" t="s">
        <v>143</v>
      </c>
      <c r="G34" s="280" t="s">
        <v>144</v>
      </c>
      <c r="H34" s="280" t="s">
        <v>145</v>
      </c>
      <c r="I34" s="280" t="s">
        <v>146</v>
      </c>
      <c r="J34" s="280" t="s">
        <v>128</v>
      </c>
      <c r="K34" s="280" t="s">
        <v>147</v>
      </c>
      <c r="L34" s="280" t="s">
        <v>148</v>
      </c>
      <c r="M34" s="280" t="s">
        <v>149</v>
      </c>
      <c r="N34" s="280" t="s">
        <v>150</v>
      </c>
      <c r="O34" s="280" t="s">
        <v>151</v>
      </c>
      <c r="P34" s="280" t="s">
        <v>102</v>
      </c>
      <c r="Q34" s="439" t="s">
        <v>52</v>
      </c>
      <c r="R34" s="440"/>
      <c r="S34" s="440"/>
      <c r="T34" s="441"/>
      <c r="U34" s="358" t="s">
        <v>54</v>
      </c>
      <c r="V34" s="358"/>
      <c r="W34" s="358"/>
      <c r="X34" s="358"/>
      <c r="Y34" s="358" t="s">
        <v>56</v>
      </c>
      <c r="Z34" s="358"/>
      <c r="AA34" s="358"/>
      <c r="AB34" s="358"/>
      <c r="AC34" s="358" t="s">
        <v>58</v>
      </c>
      <c r="AD34" s="358"/>
      <c r="AE34" s="359"/>
      <c r="AF34" s="282"/>
      <c r="AG34" s="288"/>
      <c r="AH34" s="289"/>
      <c r="AI34" s="289"/>
      <c r="AJ34" s="289"/>
      <c r="AK34" s="289"/>
      <c r="AL34" s="289"/>
      <c r="AM34" s="289"/>
      <c r="AN34" s="289"/>
      <c r="AO34" s="289"/>
    </row>
    <row r="35" spans="1:41" ht="69.95" customHeight="1" x14ac:dyDescent="0.25">
      <c r="A35" s="443" t="s">
        <v>199</v>
      </c>
      <c r="B35" s="445">
        <f>SUM(B41:B46)</f>
        <v>0.1</v>
      </c>
      <c r="C35" s="291" t="s">
        <v>48</v>
      </c>
      <c r="D35" s="292"/>
      <c r="E35" s="292"/>
      <c r="F35" s="292"/>
      <c r="G35" s="292"/>
      <c r="H35" s="292"/>
      <c r="I35" s="292"/>
      <c r="J35" s="292">
        <v>65</v>
      </c>
      <c r="K35" s="292">
        <v>0</v>
      </c>
      <c r="L35" s="292">
        <v>430</v>
      </c>
      <c r="M35" s="292">
        <v>500</v>
      </c>
      <c r="N35" s="292">
        <v>130</v>
      </c>
      <c r="O35" s="292">
        <v>175</v>
      </c>
      <c r="P35" s="324">
        <v>1300</v>
      </c>
      <c r="Q35" s="673" t="s">
        <v>787</v>
      </c>
      <c r="R35" s="673"/>
      <c r="S35" s="673"/>
      <c r="T35" s="673"/>
      <c r="U35" s="673" t="s">
        <v>786</v>
      </c>
      <c r="V35" s="673"/>
      <c r="W35" s="673"/>
      <c r="X35" s="673"/>
      <c r="Y35" s="634" t="s">
        <v>773</v>
      </c>
      <c r="Z35" s="635"/>
      <c r="AA35" s="635"/>
      <c r="AB35" s="653"/>
      <c r="AC35" s="673" t="s">
        <v>609</v>
      </c>
      <c r="AD35" s="673"/>
      <c r="AE35" s="673"/>
      <c r="AF35" s="282"/>
      <c r="AG35" s="288"/>
      <c r="AH35" s="289"/>
      <c r="AI35" s="289"/>
      <c r="AJ35" s="289"/>
      <c r="AK35" s="289"/>
      <c r="AL35" s="289"/>
      <c r="AM35" s="289"/>
      <c r="AN35" s="289"/>
      <c r="AO35" s="289"/>
    </row>
    <row r="36" spans="1:41" ht="69.95" customHeight="1" thickBot="1" x14ac:dyDescent="0.3">
      <c r="A36" s="444"/>
      <c r="B36" s="674"/>
      <c r="C36" s="295" t="s">
        <v>50</v>
      </c>
      <c r="D36" s="296"/>
      <c r="E36" s="296"/>
      <c r="F36" s="296"/>
      <c r="G36" s="297"/>
      <c r="H36" s="297"/>
      <c r="I36" s="297"/>
      <c r="J36" s="319">
        <v>64</v>
      </c>
      <c r="K36" s="319">
        <v>0</v>
      </c>
      <c r="L36" s="319">
        <v>431</v>
      </c>
      <c r="M36" s="319">
        <v>502</v>
      </c>
      <c r="N36" s="319">
        <v>130</v>
      </c>
      <c r="O36" s="319">
        <v>45</v>
      </c>
      <c r="P36" s="320">
        <f>SUM(D36:O36)</f>
        <v>1172</v>
      </c>
      <c r="Q36" s="673"/>
      <c r="R36" s="673"/>
      <c r="S36" s="673"/>
      <c r="T36" s="673"/>
      <c r="U36" s="673"/>
      <c r="V36" s="673"/>
      <c r="W36" s="673"/>
      <c r="X36" s="673"/>
      <c r="Y36" s="675"/>
      <c r="Z36" s="676"/>
      <c r="AA36" s="676"/>
      <c r="AB36" s="677"/>
      <c r="AC36" s="673"/>
      <c r="AD36" s="673"/>
      <c r="AE36" s="673"/>
      <c r="AF36" s="282"/>
      <c r="AG36" s="288"/>
      <c r="AH36" s="289"/>
      <c r="AI36" s="289"/>
      <c r="AJ36" s="289"/>
      <c r="AK36" s="289"/>
      <c r="AL36" s="289"/>
      <c r="AM36" s="289"/>
      <c r="AN36" s="289"/>
      <c r="AO36" s="289"/>
    </row>
    <row r="37" spans="1:41" s="279" customFormat="1" ht="17.25" customHeight="1" thickBot="1" x14ac:dyDescent="0.3"/>
    <row r="38" spans="1:41" ht="45" customHeight="1" thickBot="1" x14ac:dyDescent="0.3">
      <c r="A38" s="405" t="s">
        <v>162</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7"/>
      <c r="AG38" s="289"/>
      <c r="AH38" s="289"/>
      <c r="AI38" s="289"/>
      <c r="AJ38" s="289"/>
      <c r="AK38" s="289"/>
      <c r="AL38" s="289"/>
      <c r="AM38" s="289"/>
      <c r="AN38" s="289"/>
      <c r="AO38" s="289"/>
    </row>
    <row r="39" spans="1:41" ht="26.1" customHeight="1" x14ac:dyDescent="0.25">
      <c r="A39" s="447" t="s">
        <v>60</v>
      </c>
      <c r="B39" s="448" t="s">
        <v>163</v>
      </c>
      <c r="C39" s="452" t="s">
        <v>164</v>
      </c>
      <c r="D39" s="454" t="s">
        <v>165</v>
      </c>
      <c r="E39" s="455"/>
      <c r="F39" s="455"/>
      <c r="G39" s="455"/>
      <c r="H39" s="455"/>
      <c r="I39" s="455"/>
      <c r="J39" s="455"/>
      <c r="K39" s="455"/>
      <c r="L39" s="455"/>
      <c r="M39" s="455"/>
      <c r="N39" s="455"/>
      <c r="O39" s="455"/>
      <c r="P39" s="456"/>
      <c r="Q39" s="448" t="s">
        <v>166</v>
      </c>
      <c r="R39" s="448"/>
      <c r="S39" s="448"/>
      <c r="T39" s="448"/>
      <c r="U39" s="448"/>
      <c r="V39" s="448"/>
      <c r="W39" s="448"/>
      <c r="X39" s="448"/>
      <c r="Y39" s="448"/>
      <c r="Z39" s="448"/>
      <c r="AA39" s="448"/>
      <c r="AB39" s="448"/>
      <c r="AC39" s="448"/>
      <c r="AD39" s="448"/>
      <c r="AE39" s="467"/>
      <c r="AG39" s="289"/>
      <c r="AH39" s="289"/>
      <c r="AI39" s="289"/>
      <c r="AJ39" s="289"/>
      <c r="AK39" s="289"/>
      <c r="AL39" s="289"/>
      <c r="AM39" s="289"/>
      <c r="AN39" s="289"/>
      <c r="AO39" s="289"/>
    </row>
    <row r="40" spans="1:41" ht="26.1" customHeight="1" x14ac:dyDescent="0.25">
      <c r="A40" s="373"/>
      <c r="B40" s="358"/>
      <c r="C40" s="453"/>
      <c r="D40" s="280" t="s">
        <v>167</v>
      </c>
      <c r="E40" s="280" t="s">
        <v>168</v>
      </c>
      <c r="F40" s="280" t="s">
        <v>169</v>
      </c>
      <c r="G40" s="280" t="s">
        <v>170</v>
      </c>
      <c r="H40" s="280" t="s">
        <v>171</v>
      </c>
      <c r="I40" s="280" t="s">
        <v>172</v>
      </c>
      <c r="J40" s="280" t="s">
        <v>173</v>
      </c>
      <c r="K40" s="280" t="s">
        <v>174</v>
      </c>
      <c r="L40" s="280" t="s">
        <v>175</v>
      </c>
      <c r="M40" s="280" t="s">
        <v>176</v>
      </c>
      <c r="N40" s="280" t="s">
        <v>177</v>
      </c>
      <c r="O40" s="280" t="s">
        <v>178</v>
      </c>
      <c r="P40" s="280" t="s">
        <v>179</v>
      </c>
      <c r="Q40" s="439" t="s">
        <v>180</v>
      </c>
      <c r="R40" s="440"/>
      <c r="S40" s="440"/>
      <c r="T40" s="440"/>
      <c r="U40" s="440"/>
      <c r="V40" s="440"/>
      <c r="W40" s="440"/>
      <c r="X40" s="441"/>
      <c r="Y40" s="439" t="s">
        <v>68</v>
      </c>
      <c r="Z40" s="440"/>
      <c r="AA40" s="440"/>
      <c r="AB40" s="440"/>
      <c r="AC40" s="440"/>
      <c r="AD40" s="440"/>
      <c r="AE40" s="479"/>
      <c r="AG40" s="299"/>
      <c r="AH40" s="299"/>
      <c r="AI40" s="299"/>
      <c r="AJ40" s="299"/>
      <c r="AK40" s="299"/>
      <c r="AL40" s="299"/>
      <c r="AM40" s="299"/>
      <c r="AN40" s="299"/>
      <c r="AO40" s="299"/>
    </row>
    <row r="41" spans="1:41" ht="129" customHeight="1" x14ac:dyDescent="0.25">
      <c r="A41" s="449" t="s">
        <v>200</v>
      </c>
      <c r="B41" s="489">
        <v>0.04</v>
      </c>
      <c r="C41" s="300" t="s">
        <v>48</v>
      </c>
      <c r="D41" s="301"/>
      <c r="E41" s="301"/>
      <c r="F41" s="301"/>
      <c r="G41" s="301"/>
      <c r="H41" s="301"/>
      <c r="I41" s="301"/>
      <c r="J41" s="302">
        <v>0.18</v>
      </c>
      <c r="K41" s="302">
        <v>0</v>
      </c>
      <c r="L41" s="302">
        <v>0.1</v>
      </c>
      <c r="M41" s="302">
        <v>0.24</v>
      </c>
      <c r="N41" s="302">
        <v>0.24</v>
      </c>
      <c r="O41" s="302">
        <v>0.24</v>
      </c>
      <c r="P41" s="303">
        <f t="shared" ref="P41:P46" si="1">SUM(D41:O41)</f>
        <v>1</v>
      </c>
      <c r="Q41" s="655" t="s">
        <v>774</v>
      </c>
      <c r="R41" s="656"/>
      <c r="S41" s="656"/>
      <c r="T41" s="656"/>
      <c r="U41" s="656"/>
      <c r="V41" s="656"/>
      <c r="W41" s="656"/>
      <c r="X41" s="657"/>
      <c r="Y41" s="661" t="s">
        <v>776</v>
      </c>
      <c r="Z41" s="662"/>
      <c r="AA41" s="662"/>
      <c r="AB41" s="662"/>
      <c r="AC41" s="662"/>
      <c r="AD41" s="662"/>
      <c r="AE41" s="663"/>
      <c r="AG41" s="304"/>
      <c r="AH41" s="304"/>
      <c r="AI41" s="304"/>
      <c r="AJ41" s="304"/>
      <c r="AK41" s="304"/>
      <c r="AL41" s="304"/>
      <c r="AM41" s="304"/>
      <c r="AN41" s="304"/>
      <c r="AO41" s="304"/>
    </row>
    <row r="42" spans="1:41" ht="129" customHeight="1" x14ac:dyDescent="0.25">
      <c r="A42" s="450"/>
      <c r="B42" s="489"/>
      <c r="C42" s="305" t="s">
        <v>50</v>
      </c>
      <c r="D42" s="306"/>
      <c r="E42" s="306"/>
      <c r="F42" s="306"/>
      <c r="G42" s="306"/>
      <c r="H42" s="306"/>
      <c r="I42" s="306"/>
      <c r="J42" s="306">
        <v>0.18</v>
      </c>
      <c r="K42" s="306">
        <v>0</v>
      </c>
      <c r="L42" s="306">
        <v>0.1</v>
      </c>
      <c r="M42" s="306">
        <v>0.24</v>
      </c>
      <c r="N42" s="306">
        <v>0.24</v>
      </c>
      <c r="O42" s="306">
        <v>0.24</v>
      </c>
      <c r="P42" s="303">
        <f t="shared" si="1"/>
        <v>1</v>
      </c>
      <c r="Q42" s="667"/>
      <c r="R42" s="668"/>
      <c r="S42" s="668"/>
      <c r="T42" s="668"/>
      <c r="U42" s="668"/>
      <c r="V42" s="668"/>
      <c r="W42" s="668"/>
      <c r="X42" s="669"/>
      <c r="Y42" s="670"/>
      <c r="Z42" s="671"/>
      <c r="AA42" s="671"/>
      <c r="AB42" s="671"/>
      <c r="AC42" s="671"/>
      <c r="AD42" s="671"/>
      <c r="AE42" s="672"/>
    </row>
    <row r="43" spans="1:41" ht="103.5" customHeight="1" x14ac:dyDescent="0.25">
      <c r="A43" s="449" t="s">
        <v>201</v>
      </c>
      <c r="B43" s="489">
        <v>0.04</v>
      </c>
      <c r="C43" s="300" t="s">
        <v>48</v>
      </c>
      <c r="D43" s="301"/>
      <c r="E43" s="301"/>
      <c r="F43" s="301"/>
      <c r="G43" s="301"/>
      <c r="H43" s="301"/>
      <c r="I43" s="301"/>
      <c r="J43" s="302">
        <v>0.18</v>
      </c>
      <c r="K43" s="302">
        <v>0</v>
      </c>
      <c r="L43" s="302">
        <v>0.1</v>
      </c>
      <c r="M43" s="302">
        <v>0.24</v>
      </c>
      <c r="N43" s="302">
        <v>0.24</v>
      </c>
      <c r="O43" s="302">
        <v>0.24</v>
      </c>
      <c r="P43" s="303">
        <f t="shared" si="1"/>
        <v>1</v>
      </c>
      <c r="Q43" s="655" t="s">
        <v>775</v>
      </c>
      <c r="R43" s="656"/>
      <c r="S43" s="656"/>
      <c r="T43" s="656"/>
      <c r="U43" s="656"/>
      <c r="V43" s="656"/>
      <c r="W43" s="656"/>
      <c r="X43" s="657"/>
      <c r="Y43" s="661" t="s">
        <v>777</v>
      </c>
      <c r="Z43" s="662"/>
      <c r="AA43" s="662"/>
      <c r="AB43" s="662"/>
      <c r="AC43" s="662"/>
      <c r="AD43" s="662"/>
      <c r="AE43" s="663"/>
    </row>
    <row r="44" spans="1:41" ht="103.5" customHeight="1" x14ac:dyDescent="0.25">
      <c r="A44" s="450"/>
      <c r="B44" s="489"/>
      <c r="C44" s="305" t="s">
        <v>50</v>
      </c>
      <c r="D44" s="306"/>
      <c r="E44" s="306"/>
      <c r="F44" s="306"/>
      <c r="G44" s="306"/>
      <c r="H44" s="306"/>
      <c r="I44" s="306"/>
      <c r="J44" s="306">
        <v>0.18</v>
      </c>
      <c r="K44" s="306">
        <v>0</v>
      </c>
      <c r="L44" s="306">
        <v>0.1</v>
      </c>
      <c r="M44" s="306">
        <v>0.24</v>
      </c>
      <c r="N44" s="306">
        <v>0.24</v>
      </c>
      <c r="O44" s="306">
        <v>0.24</v>
      </c>
      <c r="P44" s="303">
        <f t="shared" si="1"/>
        <v>1</v>
      </c>
      <c r="Q44" s="667"/>
      <c r="R44" s="668"/>
      <c r="S44" s="668"/>
      <c r="T44" s="668"/>
      <c r="U44" s="668"/>
      <c r="V44" s="668"/>
      <c r="W44" s="668"/>
      <c r="X44" s="669"/>
      <c r="Y44" s="670"/>
      <c r="Z44" s="671"/>
      <c r="AA44" s="671"/>
      <c r="AB44" s="671"/>
      <c r="AC44" s="671"/>
      <c r="AD44" s="671"/>
      <c r="AE44" s="672"/>
    </row>
    <row r="45" spans="1:41" ht="209.45" customHeight="1" x14ac:dyDescent="0.25">
      <c r="A45" s="449" t="s">
        <v>202</v>
      </c>
      <c r="B45" s="489">
        <v>0.02</v>
      </c>
      <c r="C45" s="300" t="s">
        <v>48</v>
      </c>
      <c r="D45" s="301"/>
      <c r="E45" s="301"/>
      <c r="F45" s="301"/>
      <c r="G45" s="301"/>
      <c r="H45" s="301"/>
      <c r="I45" s="301"/>
      <c r="J45" s="302">
        <v>0.18</v>
      </c>
      <c r="K45" s="302">
        <v>0</v>
      </c>
      <c r="L45" s="302">
        <v>0.1</v>
      </c>
      <c r="M45" s="302">
        <v>0.24</v>
      </c>
      <c r="N45" s="302">
        <v>0.24</v>
      </c>
      <c r="O45" s="302">
        <v>0.24</v>
      </c>
      <c r="P45" s="303">
        <f t="shared" si="1"/>
        <v>1</v>
      </c>
      <c r="Q45" s="655" t="s">
        <v>788</v>
      </c>
      <c r="R45" s="656"/>
      <c r="S45" s="656"/>
      <c r="T45" s="656"/>
      <c r="U45" s="656"/>
      <c r="V45" s="656"/>
      <c r="W45" s="656"/>
      <c r="X45" s="657"/>
      <c r="Y45" s="661" t="s">
        <v>778</v>
      </c>
      <c r="Z45" s="662"/>
      <c r="AA45" s="662"/>
      <c r="AB45" s="662"/>
      <c r="AC45" s="662"/>
      <c r="AD45" s="662"/>
      <c r="AE45" s="663"/>
    </row>
    <row r="46" spans="1:41" ht="209.45" customHeight="1" thickBot="1" x14ac:dyDescent="0.3">
      <c r="A46" s="468"/>
      <c r="B46" s="490"/>
      <c r="C46" s="295" t="s">
        <v>50</v>
      </c>
      <c r="D46" s="307"/>
      <c r="E46" s="307"/>
      <c r="F46" s="307"/>
      <c r="G46" s="307"/>
      <c r="H46" s="307"/>
      <c r="I46" s="307"/>
      <c r="J46" s="307">
        <v>0.18</v>
      </c>
      <c r="K46" s="307">
        <v>0</v>
      </c>
      <c r="L46" s="307">
        <v>0.1</v>
      </c>
      <c r="M46" s="307">
        <v>0.24</v>
      </c>
      <c r="N46" s="307">
        <v>0.24</v>
      </c>
      <c r="O46" s="307">
        <v>0.24</v>
      </c>
      <c r="P46" s="308">
        <f t="shared" si="1"/>
        <v>1</v>
      </c>
      <c r="Q46" s="658"/>
      <c r="R46" s="659"/>
      <c r="S46" s="659"/>
      <c r="T46" s="659"/>
      <c r="U46" s="659"/>
      <c r="V46" s="659"/>
      <c r="W46" s="659"/>
      <c r="X46" s="660"/>
      <c r="Y46" s="664"/>
      <c r="Z46" s="665"/>
      <c r="AA46" s="665"/>
      <c r="AB46" s="665"/>
      <c r="AC46" s="665"/>
      <c r="AD46" s="665"/>
      <c r="AE46" s="666"/>
    </row>
    <row r="47" spans="1:41" x14ac:dyDescent="0.25">
      <c r="A47" s="2" t="s">
        <v>185</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4">
    <dataValidation type="textLength" operator="lessThanOrEqual" allowBlank="1" showInputMessage="1" showErrorMessage="1" errorTitle="Máximo 2.000 caracteres" error="Máximo 2.000 caracteres" sqref="Q35 U35 Y35" xr:uid="{963D9580-8833-4C47-8B86-D92129EF6CE6}">
      <formula1>2000</formula1>
    </dataValidation>
    <dataValidation type="textLength" operator="lessThanOrEqual" allowBlank="1" showInputMessage="1" showErrorMessage="1" errorTitle="Máximo 2.000 caracteres" error="Máximo 2.000 caracteres" promptTitle="2.000 caracteres" sqref="Q30:Q31" xr:uid="{8C3F0D2C-B68D-49CE-B919-DB6E896A873A}">
      <formula1>2000</formula1>
    </dataValidation>
    <dataValidation type="list" allowBlank="1" showInputMessage="1" showErrorMessage="1" sqref="C7:C9" xr:uid="{5EA9B3E1-02A8-4723-834A-DBF74419E958}">
      <formula1>$B$21:$M$21</formula1>
    </dataValidation>
    <dataValidation operator="lessThanOrEqual" allowBlank="1" showInputMessage="1" showErrorMessage="1" errorTitle="Máximo 2.000 caracteres" error="Máximo 2.000 caracteres" sqref="Q45:X46" xr:uid="{05BE5224-077F-449B-86A0-F8375682B15F}"/>
  </dataValidations>
  <hyperlinks>
    <hyperlink ref="Y41" r:id="rId1" xr:uid="{938F074E-F3BF-43BE-8A20-BDC27156986B}"/>
    <hyperlink ref="Y43" r:id="rId2" xr:uid="{265B8C6A-BCDB-4F9A-AF78-F76C8FA6BE1A}"/>
    <hyperlink ref="Y45" r:id="rId3" xr:uid="{625FCA44-38AE-4617-9931-CF16C83E2519}"/>
  </hyperlinks>
  <pageMargins left="0.25" right="0.25" top="0.75" bottom="0.75" header="0.3" footer="0.3"/>
  <pageSetup scale="20" orientation="landscape" r:id="rId4"/>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A9B2D863-073F-4CD8-AB70-9F57B9868EC6}">
          <x14:formula1>
            <xm:f>listas!$D$2:$D$15</xm:f>
          </x14:formula1>
          <xm:sqref>C11:AE13</xm:sqref>
        </x14:dataValidation>
        <x14:dataValidation type="list" allowBlank="1" showInputMessage="1" showErrorMessage="1" xr:uid="{AED49CD0-DB93-47D1-8CB9-B50A0852CDFE}">
          <x14:formula1>
            <xm:f>listas!$A$2:$A$6</xm:f>
          </x14:formula1>
          <xm:sqref>C15:K15</xm:sqref>
        </x14:dataValidation>
        <x14:dataValidation type="list" allowBlank="1" showInputMessage="1" showErrorMessage="1" xr:uid="{048E0726-DD14-4BDD-A81E-185701371365}">
          <x14:formula1>
            <xm:f>listas!$B$2:$B$8</xm:f>
          </x14:formula1>
          <xm:sqref>R15:X15</xm:sqref>
        </x14:dataValidation>
        <x14:dataValidation type="list" allowBlank="1" showInputMessage="1" showErrorMessage="1" xr:uid="{57582599-F657-4CC2-B017-0185138B20DE}">
          <x14:formula1>
            <xm:f>listas!$C$2:$C$20</xm:f>
          </x14:formula1>
          <xm:sqref>AA15:AE15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3916-3265-49E0-ADFD-17EE37CE88BF}">
  <sheetPr>
    <tabColor theme="7" tint="0.39997558519241921"/>
    <pageSetUpPr fitToPage="1"/>
  </sheetPr>
  <dimension ref="A1:AO45"/>
  <sheetViews>
    <sheetView showGridLines="0" tabSelected="1" topLeftCell="J31" zoomScale="60" zoomScaleNormal="60" workbookViewId="0">
      <selection activeCell="Q43" sqref="Q43:X44"/>
    </sheetView>
  </sheetViews>
  <sheetFormatPr baseColWidth="10" defaultColWidth="10.85546875" defaultRowHeight="15" x14ac:dyDescent="0.25"/>
  <cols>
    <col min="1" max="1" width="38.42578125" style="2" customWidth="1"/>
    <col min="2" max="15" width="20.5703125" style="2" customWidth="1"/>
    <col min="16" max="16" width="32.42578125" style="2" customWidth="1"/>
    <col min="17" max="27" width="18.140625" style="2" customWidth="1"/>
    <col min="28" max="28" width="22.570312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5703125" style="2" customWidth="1"/>
    <col min="37" max="37" width="18.42578125" style="2" bestFit="1" customWidth="1"/>
    <col min="38" max="38" width="4.570312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222"/>
      <c r="B5" s="223"/>
      <c r="C5" s="224"/>
      <c r="D5" s="225"/>
      <c r="E5" s="225"/>
      <c r="F5" s="225"/>
      <c r="G5" s="225"/>
      <c r="H5" s="225"/>
      <c r="I5" s="225"/>
      <c r="J5" s="225"/>
      <c r="K5" s="225"/>
      <c r="L5" s="225"/>
      <c r="M5" s="225"/>
      <c r="N5" s="225"/>
      <c r="O5" s="225"/>
      <c r="P5" s="225"/>
      <c r="Q5" s="225"/>
      <c r="R5" s="225"/>
      <c r="S5" s="225"/>
      <c r="T5" s="225"/>
      <c r="U5" s="225"/>
      <c r="V5" s="225"/>
      <c r="W5" s="225"/>
      <c r="X5" s="225"/>
      <c r="Y5" s="225"/>
      <c r="Z5" s="226"/>
      <c r="AA5" s="225"/>
      <c r="AB5" s="225"/>
      <c r="AD5" s="227"/>
      <c r="AE5" s="228"/>
    </row>
    <row r="6" spans="1:31" ht="9" customHeight="1" thickBot="1" x14ac:dyDescent="0.3">
      <c r="A6" s="229"/>
      <c r="B6" s="225"/>
      <c r="C6" s="225"/>
      <c r="D6" s="225"/>
      <c r="E6" s="225"/>
      <c r="F6" s="225"/>
      <c r="G6" s="225"/>
      <c r="H6" s="225"/>
      <c r="I6" s="225"/>
      <c r="J6" s="225"/>
      <c r="K6" s="225"/>
      <c r="L6" s="225"/>
      <c r="M6" s="225"/>
      <c r="N6" s="225"/>
      <c r="O6" s="225"/>
      <c r="P6" s="225"/>
      <c r="Q6" s="225"/>
      <c r="R6" s="225"/>
      <c r="S6" s="225"/>
      <c r="T6" s="225"/>
      <c r="U6" s="225"/>
      <c r="V6" s="225"/>
      <c r="W6" s="225"/>
      <c r="X6" s="225"/>
      <c r="Y6" s="225"/>
      <c r="Z6" s="226"/>
      <c r="AA6" s="225"/>
      <c r="AB6" s="225"/>
      <c r="AD6" s="227"/>
      <c r="AE6" s="228"/>
    </row>
    <row r="7" spans="1:31" ht="15" customHeight="1" x14ac:dyDescent="0.25">
      <c r="A7" s="394" t="s">
        <v>4</v>
      </c>
      <c r="B7" s="395"/>
      <c r="C7" s="431" t="s">
        <v>151</v>
      </c>
      <c r="D7" s="394" t="s">
        <v>6</v>
      </c>
      <c r="E7" s="400"/>
      <c r="F7" s="400"/>
      <c r="G7" s="400"/>
      <c r="H7" s="395"/>
      <c r="I7" s="425">
        <v>45667</v>
      </c>
      <c r="J7" s="426"/>
      <c r="K7" s="394" t="s">
        <v>8</v>
      </c>
      <c r="L7" s="395"/>
      <c r="M7" s="417" t="s">
        <v>129</v>
      </c>
      <c r="N7" s="418"/>
      <c r="O7" s="403"/>
      <c r="P7" s="404"/>
      <c r="Q7" s="225"/>
      <c r="R7" s="225"/>
      <c r="S7" s="225"/>
      <c r="T7" s="225"/>
      <c r="U7" s="225"/>
      <c r="V7" s="225"/>
      <c r="W7" s="225"/>
      <c r="X7" s="225"/>
      <c r="Y7" s="225"/>
      <c r="Z7" s="226"/>
      <c r="AA7" s="225"/>
      <c r="AB7" s="225"/>
      <c r="AD7" s="227"/>
      <c r="AE7" s="228"/>
    </row>
    <row r="8" spans="1:31" ht="15" customHeight="1" x14ac:dyDescent="0.25">
      <c r="A8" s="396"/>
      <c r="B8" s="397"/>
      <c r="C8" s="432"/>
      <c r="D8" s="396"/>
      <c r="E8" s="401"/>
      <c r="F8" s="401"/>
      <c r="G8" s="401"/>
      <c r="H8" s="397"/>
      <c r="I8" s="427"/>
      <c r="J8" s="428"/>
      <c r="K8" s="396"/>
      <c r="L8" s="397"/>
      <c r="M8" s="434" t="s">
        <v>130</v>
      </c>
      <c r="N8" s="435"/>
      <c r="O8" s="419"/>
      <c r="P8" s="420"/>
      <c r="Q8" s="225"/>
      <c r="R8" s="225"/>
      <c r="S8" s="225"/>
      <c r="T8" s="225"/>
      <c r="U8" s="225"/>
      <c r="V8" s="225"/>
      <c r="W8" s="225"/>
      <c r="X8" s="225"/>
      <c r="Y8" s="225"/>
      <c r="Z8" s="226"/>
      <c r="AA8" s="225"/>
      <c r="AB8" s="225"/>
      <c r="AD8" s="227"/>
      <c r="AE8" s="228"/>
    </row>
    <row r="9" spans="1:31" ht="15.75" customHeight="1" thickBot="1" x14ac:dyDescent="0.3">
      <c r="A9" s="398"/>
      <c r="B9" s="399"/>
      <c r="C9" s="433"/>
      <c r="D9" s="398"/>
      <c r="E9" s="402"/>
      <c r="F9" s="402"/>
      <c r="G9" s="402"/>
      <c r="H9" s="399"/>
      <c r="I9" s="429"/>
      <c r="J9" s="430"/>
      <c r="K9" s="398"/>
      <c r="L9" s="399"/>
      <c r="M9" s="421" t="s">
        <v>131</v>
      </c>
      <c r="N9" s="422"/>
      <c r="O9" s="423" t="s">
        <v>132</v>
      </c>
      <c r="P9" s="424"/>
      <c r="Q9" s="225"/>
      <c r="R9" s="225"/>
      <c r="S9" s="225"/>
      <c r="T9" s="225"/>
      <c r="U9" s="225"/>
      <c r="V9" s="225"/>
      <c r="W9" s="225"/>
      <c r="X9" s="225"/>
      <c r="Y9" s="225"/>
      <c r="Z9" s="226"/>
      <c r="AA9" s="225"/>
      <c r="AB9" s="225"/>
      <c r="AD9" s="227"/>
      <c r="AE9" s="228"/>
    </row>
    <row r="10" spans="1:31" ht="15" customHeight="1" thickBot="1" x14ac:dyDescent="0.3">
      <c r="A10" s="230"/>
      <c r="B10" s="231"/>
      <c r="C10" s="231"/>
      <c r="D10" s="232"/>
      <c r="E10" s="232"/>
      <c r="F10" s="232"/>
      <c r="G10" s="232"/>
      <c r="H10" s="232"/>
      <c r="I10" s="233"/>
      <c r="J10" s="233"/>
      <c r="K10" s="232"/>
      <c r="L10" s="232"/>
      <c r="M10" s="234"/>
      <c r="N10" s="234"/>
      <c r="O10" s="235"/>
      <c r="P10" s="235"/>
      <c r="Q10" s="231"/>
      <c r="R10" s="231"/>
      <c r="S10" s="231"/>
      <c r="T10" s="231"/>
      <c r="U10" s="231"/>
      <c r="V10" s="231"/>
      <c r="W10" s="231"/>
      <c r="X10" s="231"/>
      <c r="Y10" s="231"/>
      <c r="Z10" s="236"/>
      <c r="AA10" s="231"/>
      <c r="AB10" s="231"/>
      <c r="AD10" s="237"/>
      <c r="AE10" s="238"/>
    </row>
    <row r="11" spans="1:31" ht="15" customHeight="1" x14ac:dyDescent="0.25">
      <c r="A11" s="394" t="s">
        <v>10</v>
      </c>
      <c r="B11" s="395"/>
      <c r="C11" s="405" t="s">
        <v>133</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7"/>
    </row>
    <row r="12" spans="1:31" ht="15" customHeight="1" x14ac:dyDescent="0.25">
      <c r="A12" s="396"/>
      <c r="B12" s="397"/>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10"/>
    </row>
    <row r="13" spans="1:31" ht="15" customHeight="1" thickBot="1" x14ac:dyDescent="0.3">
      <c r="A13" s="398"/>
      <c r="B13" s="399"/>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row>
    <row r="14" spans="1:31" ht="9" customHeight="1" thickBot="1" x14ac:dyDescent="0.3">
      <c r="A14" s="240"/>
      <c r="B14" s="241"/>
      <c r="C14" s="242"/>
      <c r="D14" s="242"/>
      <c r="E14" s="242"/>
      <c r="F14" s="242"/>
      <c r="G14" s="242"/>
      <c r="H14" s="242"/>
      <c r="I14" s="242"/>
      <c r="J14" s="242"/>
      <c r="K14" s="242"/>
      <c r="L14" s="242"/>
      <c r="M14" s="243"/>
      <c r="N14" s="243"/>
      <c r="O14" s="243"/>
      <c r="P14" s="243"/>
      <c r="Q14" s="243"/>
      <c r="R14" s="244"/>
      <c r="S14" s="244"/>
      <c r="T14" s="244"/>
      <c r="U14" s="244"/>
      <c r="V14" s="244"/>
      <c r="W14" s="244"/>
      <c r="X14" s="244"/>
      <c r="Y14" s="232"/>
      <c r="Z14" s="232"/>
      <c r="AA14" s="232"/>
      <c r="AB14" s="232"/>
      <c r="AD14" s="232"/>
      <c r="AE14" s="239"/>
    </row>
    <row r="15" spans="1:31" ht="62.1" customHeight="1" thickBot="1" x14ac:dyDescent="0.3">
      <c r="A15" s="374" t="s">
        <v>12</v>
      </c>
      <c r="B15" s="375"/>
      <c r="C15" s="414" t="s">
        <v>134</v>
      </c>
      <c r="D15" s="415"/>
      <c r="E15" s="415"/>
      <c r="F15" s="415"/>
      <c r="G15" s="415"/>
      <c r="H15" s="415"/>
      <c r="I15" s="415"/>
      <c r="J15" s="415"/>
      <c r="K15" s="416"/>
      <c r="L15" s="365" t="s">
        <v>14</v>
      </c>
      <c r="M15" s="366"/>
      <c r="N15" s="366"/>
      <c r="O15" s="366"/>
      <c r="P15" s="366"/>
      <c r="Q15" s="367"/>
      <c r="R15" s="368" t="s">
        <v>135</v>
      </c>
      <c r="S15" s="369"/>
      <c r="T15" s="369"/>
      <c r="U15" s="369"/>
      <c r="V15" s="369"/>
      <c r="W15" s="369"/>
      <c r="X15" s="370"/>
      <c r="Y15" s="365" t="s">
        <v>15</v>
      </c>
      <c r="Z15" s="367"/>
      <c r="AA15" s="355" t="s">
        <v>191</v>
      </c>
      <c r="AB15" s="356"/>
      <c r="AC15" s="356"/>
      <c r="AD15" s="356"/>
      <c r="AE15" s="357"/>
    </row>
    <row r="16" spans="1:31" ht="9" customHeight="1" thickBot="1" x14ac:dyDescent="0.3">
      <c r="A16" s="229"/>
      <c r="B16" s="225"/>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D16" s="227"/>
      <c r="AE16" s="228"/>
    </row>
    <row r="17" spans="1:33" s="245" customFormat="1" ht="37.5" customHeight="1" thickBot="1" x14ac:dyDescent="0.3">
      <c r="A17" s="374" t="s">
        <v>17</v>
      </c>
      <c r="B17" s="375"/>
      <c r="C17" s="355" t="s">
        <v>203</v>
      </c>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7"/>
    </row>
    <row r="18" spans="1:33" ht="16.5" customHeight="1" thickBot="1" x14ac:dyDescent="0.3">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D18" s="247"/>
      <c r="AE18" s="248"/>
    </row>
    <row r="19" spans="1:33" ht="32.1" customHeight="1" thickBot="1" x14ac:dyDescent="0.3">
      <c r="A19" s="365" t="s">
        <v>138</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7"/>
      <c r="AF19" s="249"/>
    </row>
    <row r="20" spans="1:33" ht="32.1" customHeight="1" thickBot="1" x14ac:dyDescent="0.3">
      <c r="A20" s="250" t="s">
        <v>19</v>
      </c>
      <c r="B20" s="362" t="s">
        <v>139</v>
      </c>
      <c r="C20" s="363"/>
      <c r="D20" s="363"/>
      <c r="E20" s="363"/>
      <c r="F20" s="363"/>
      <c r="G20" s="363"/>
      <c r="H20" s="363"/>
      <c r="I20" s="363"/>
      <c r="J20" s="363"/>
      <c r="K20" s="363"/>
      <c r="L20" s="363"/>
      <c r="M20" s="363"/>
      <c r="N20" s="363"/>
      <c r="O20" s="364"/>
      <c r="P20" s="365" t="s">
        <v>140</v>
      </c>
      <c r="Q20" s="366"/>
      <c r="R20" s="366"/>
      <c r="S20" s="366"/>
      <c r="T20" s="366"/>
      <c r="U20" s="366"/>
      <c r="V20" s="366"/>
      <c r="W20" s="366"/>
      <c r="X20" s="366"/>
      <c r="Y20" s="366"/>
      <c r="Z20" s="366"/>
      <c r="AA20" s="366"/>
      <c r="AB20" s="366"/>
      <c r="AC20" s="366"/>
      <c r="AD20" s="366"/>
      <c r="AE20" s="367"/>
      <c r="AF20" s="249"/>
    </row>
    <row r="21" spans="1:33" ht="32.1" customHeight="1" thickBot="1" x14ac:dyDescent="0.3">
      <c r="A21" s="230"/>
      <c r="B21" s="251" t="s">
        <v>141</v>
      </c>
      <c r="C21" s="252" t="s">
        <v>142</v>
      </c>
      <c r="D21" s="252" t="s">
        <v>143</v>
      </c>
      <c r="E21" s="252" t="s">
        <v>144</v>
      </c>
      <c r="F21" s="252" t="s">
        <v>145</v>
      </c>
      <c r="G21" s="252" t="s">
        <v>146</v>
      </c>
      <c r="H21" s="252" t="s">
        <v>128</v>
      </c>
      <c r="I21" s="252" t="s">
        <v>147</v>
      </c>
      <c r="J21" s="252" t="s">
        <v>148</v>
      </c>
      <c r="K21" s="252" t="s">
        <v>149</v>
      </c>
      <c r="L21" s="252" t="s">
        <v>150</v>
      </c>
      <c r="M21" s="252" t="s">
        <v>151</v>
      </c>
      <c r="N21" s="252" t="s">
        <v>102</v>
      </c>
      <c r="O21" s="253" t="s">
        <v>100</v>
      </c>
      <c r="P21" s="254"/>
      <c r="Q21" s="251" t="s">
        <v>141</v>
      </c>
      <c r="R21" s="252" t="s">
        <v>142</v>
      </c>
      <c r="S21" s="252" t="s">
        <v>143</v>
      </c>
      <c r="T21" s="252" t="s">
        <v>144</v>
      </c>
      <c r="U21" s="252" t="s">
        <v>145</v>
      </c>
      <c r="V21" s="252" t="s">
        <v>146</v>
      </c>
      <c r="W21" s="252" t="s">
        <v>128</v>
      </c>
      <c r="X21" s="252" t="s">
        <v>147</v>
      </c>
      <c r="Y21" s="252" t="s">
        <v>148</v>
      </c>
      <c r="Z21" s="252" t="s">
        <v>149</v>
      </c>
      <c r="AA21" s="252" t="s">
        <v>150</v>
      </c>
      <c r="AB21" s="252" t="s">
        <v>151</v>
      </c>
      <c r="AC21" s="252" t="s">
        <v>102</v>
      </c>
      <c r="AD21" s="252" t="s">
        <v>152</v>
      </c>
      <c r="AE21" s="253" t="s">
        <v>153</v>
      </c>
      <c r="AF21" s="255"/>
    </row>
    <row r="22" spans="1:33" ht="32.1" customHeight="1" x14ac:dyDescent="0.25">
      <c r="A22" s="256" t="s">
        <v>31</v>
      </c>
      <c r="B22" s="257"/>
      <c r="C22" s="258"/>
      <c r="D22" s="258"/>
      <c r="E22" s="258"/>
      <c r="F22" s="258"/>
      <c r="G22" s="258"/>
      <c r="H22" s="258"/>
      <c r="I22" s="258"/>
      <c r="J22" s="258"/>
      <c r="K22" s="258"/>
      <c r="L22" s="258"/>
      <c r="M22" s="258"/>
      <c r="N22" s="258">
        <f>SUM(B22:M22)</f>
        <v>0</v>
      </c>
      <c r="O22" s="259"/>
      <c r="P22" s="256" t="s">
        <v>27</v>
      </c>
      <c r="Q22" s="260"/>
      <c r="R22" s="261"/>
      <c r="S22" s="261"/>
      <c r="T22" s="261"/>
      <c r="U22" s="261"/>
      <c r="V22" s="261"/>
      <c r="W22" s="261"/>
      <c r="X22" s="315">
        <v>324459000</v>
      </c>
      <c r="Y22" s="315">
        <v>0</v>
      </c>
      <c r="Z22" s="315">
        <v>0</v>
      </c>
      <c r="AA22" s="315">
        <v>0</v>
      </c>
      <c r="AB22" s="315">
        <f>-24000000-40126800</f>
        <v>-64126800</v>
      </c>
      <c r="AC22" s="315">
        <f>SUM(Q22:AB22)</f>
        <v>260332200</v>
      </c>
      <c r="AD22" s="170"/>
      <c r="AE22" s="263"/>
      <c r="AF22" s="255"/>
    </row>
    <row r="23" spans="1:33" ht="32.1" customHeight="1" x14ac:dyDescent="0.25">
      <c r="A23" s="265" t="s">
        <v>21</v>
      </c>
      <c r="B23" s="266"/>
      <c r="C23" s="267"/>
      <c r="D23" s="267"/>
      <c r="E23" s="267"/>
      <c r="F23" s="267"/>
      <c r="G23" s="267"/>
      <c r="H23" s="267"/>
      <c r="I23" s="267"/>
      <c r="J23" s="267"/>
      <c r="K23" s="267"/>
      <c r="L23" s="267"/>
      <c r="M23" s="267"/>
      <c r="N23" s="267">
        <f>SUM(B23:M23)</f>
        <v>0</v>
      </c>
      <c r="O23" s="268" t="str">
        <f>IFERROR(N23/(SUMIF(B23:M23,"&gt;0",B22:M22))," ")</f>
        <v xml:space="preserve"> </v>
      </c>
      <c r="P23" s="265" t="s">
        <v>29</v>
      </c>
      <c r="Q23" s="266"/>
      <c r="R23" s="267"/>
      <c r="S23" s="267"/>
      <c r="T23" s="267"/>
      <c r="U23" s="267"/>
      <c r="V23" s="267"/>
      <c r="W23" s="267">
        <v>0</v>
      </c>
      <c r="X23" s="309">
        <v>147525000</v>
      </c>
      <c r="Y23" s="309">
        <v>106122000</v>
      </c>
      <c r="Z23" s="309">
        <v>30685200</v>
      </c>
      <c r="AA23" s="309">
        <v>-37469900</v>
      </c>
      <c r="AB23" s="309">
        <v>3934000</v>
      </c>
      <c r="AC23" s="315">
        <f>SUM(Q23:AB23)</f>
        <v>250796300</v>
      </c>
      <c r="AD23" s="269">
        <f>AC23/AC22</f>
        <v>0.96337026307156781</v>
      </c>
      <c r="AE23" s="270">
        <v>0.96337026307156781</v>
      </c>
      <c r="AF23" s="255"/>
    </row>
    <row r="24" spans="1:33" ht="32.1" customHeight="1" x14ac:dyDescent="0.25">
      <c r="A24" s="265" t="s">
        <v>23</v>
      </c>
      <c r="B24" s="266">
        <f>+B22-B23</f>
        <v>0</v>
      </c>
      <c r="C24" s="267">
        <f t="shared" ref="C24:M24" si="0">+C22-C23</f>
        <v>0</v>
      </c>
      <c r="D24" s="267">
        <f t="shared" si="0"/>
        <v>0</v>
      </c>
      <c r="E24" s="267">
        <f t="shared" si="0"/>
        <v>0</v>
      </c>
      <c r="F24" s="267">
        <f t="shared" si="0"/>
        <v>0</v>
      </c>
      <c r="G24" s="267">
        <f t="shared" si="0"/>
        <v>0</v>
      </c>
      <c r="H24" s="267">
        <f t="shared" si="0"/>
        <v>0</v>
      </c>
      <c r="I24" s="267">
        <f t="shared" si="0"/>
        <v>0</v>
      </c>
      <c r="J24" s="267">
        <f t="shared" si="0"/>
        <v>0</v>
      </c>
      <c r="K24" s="267">
        <f t="shared" si="0"/>
        <v>0</v>
      </c>
      <c r="L24" s="267">
        <f t="shared" si="0"/>
        <v>0</v>
      </c>
      <c r="M24" s="267">
        <f t="shared" si="0"/>
        <v>0</v>
      </c>
      <c r="N24" s="267">
        <f>SUM(B24:M24)</f>
        <v>0</v>
      </c>
      <c r="O24" s="271"/>
      <c r="P24" s="265" t="s">
        <v>31</v>
      </c>
      <c r="Q24" s="266"/>
      <c r="R24" s="267"/>
      <c r="S24" s="267"/>
      <c r="T24" s="267"/>
      <c r="U24" s="267"/>
      <c r="V24" s="267"/>
      <c r="W24" s="267"/>
      <c r="X24" s="309">
        <v>0</v>
      </c>
      <c r="Y24" s="315">
        <v>60171000</v>
      </c>
      <c r="Z24" s="315">
        <v>66072000</v>
      </c>
      <c r="AA24" s="315">
        <v>66072000</v>
      </c>
      <c r="AB24" s="315">
        <f>+AA24*2-24000000-40126800</f>
        <v>68017200</v>
      </c>
      <c r="AC24" s="315">
        <f>SUM(Q24:AB24)</f>
        <v>260332200</v>
      </c>
      <c r="AD24" s="267"/>
      <c r="AE24" s="272"/>
      <c r="AF24" s="255"/>
    </row>
    <row r="25" spans="1:33" ht="32.1" customHeight="1" thickBot="1" x14ac:dyDescent="0.3">
      <c r="A25" s="273" t="s">
        <v>25</v>
      </c>
      <c r="B25" s="274"/>
      <c r="C25" s="275"/>
      <c r="D25" s="275"/>
      <c r="E25" s="275"/>
      <c r="F25" s="275"/>
      <c r="G25" s="275"/>
      <c r="H25" s="275"/>
      <c r="I25" s="275"/>
      <c r="J25" s="275"/>
      <c r="K25" s="275"/>
      <c r="L25" s="275"/>
      <c r="M25" s="275"/>
      <c r="N25" s="275">
        <f>SUM(B25:M25)</f>
        <v>0</v>
      </c>
      <c r="O25" s="276" t="str">
        <f>IFERROR(N25/(SUMIF(B25:M25,"&gt;0",B24:M24))," ")</f>
        <v xml:space="preserve"> </v>
      </c>
      <c r="P25" s="273" t="s">
        <v>25</v>
      </c>
      <c r="Q25" s="274"/>
      <c r="R25" s="275"/>
      <c r="S25" s="275"/>
      <c r="T25" s="275"/>
      <c r="U25" s="275"/>
      <c r="V25" s="275"/>
      <c r="W25" s="275"/>
      <c r="X25" s="275"/>
      <c r="Y25" s="275">
        <v>1180200</v>
      </c>
      <c r="Z25" s="275">
        <v>41565100</v>
      </c>
      <c r="AA25" s="275">
        <v>62531400</v>
      </c>
      <c r="AB25" s="275">
        <v>132144000</v>
      </c>
      <c r="AC25" s="315">
        <f>SUM(Q25:AB25)</f>
        <v>237420700</v>
      </c>
      <c r="AD25" s="278">
        <f>AC25/AC24</f>
        <v>0.91199129420025649</v>
      </c>
      <c r="AE25" s="278">
        <v>0.91199129420025649</v>
      </c>
      <c r="AF25" s="255"/>
    </row>
    <row r="26" spans="1:33" s="279" customFormat="1" ht="16.5" customHeight="1" thickBot="1" x14ac:dyDescent="0.3"/>
    <row r="27" spans="1:33" ht="33.950000000000003" customHeight="1" x14ac:dyDescent="0.25">
      <c r="A27" s="436" t="s">
        <v>154</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8"/>
    </row>
    <row r="28" spans="1:33" ht="15" customHeight="1" x14ac:dyDescent="0.25">
      <c r="A28" s="373" t="s">
        <v>34</v>
      </c>
      <c r="B28" s="358" t="s">
        <v>36</v>
      </c>
      <c r="C28" s="358"/>
      <c r="D28" s="358" t="s">
        <v>155</v>
      </c>
      <c r="E28" s="358"/>
      <c r="F28" s="358"/>
      <c r="G28" s="358"/>
      <c r="H28" s="358"/>
      <c r="I28" s="358"/>
      <c r="J28" s="358"/>
      <c r="K28" s="358"/>
      <c r="L28" s="358"/>
      <c r="M28" s="358"/>
      <c r="N28" s="358"/>
      <c r="O28" s="358"/>
      <c r="P28" s="358" t="s">
        <v>102</v>
      </c>
      <c r="Q28" s="358" t="s">
        <v>156</v>
      </c>
      <c r="R28" s="358"/>
      <c r="S28" s="358"/>
      <c r="T28" s="358"/>
      <c r="U28" s="358"/>
      <c r="V28" s="358"/>
      <c r="W28" s="358"/>
      <c r="X28" s="358"/>
      <c r="Y28" s="358" t="s">
        <v>157</v>
      </c>
      <c r="Z28" s="358"/>
      <c r="AA28" s="358"/>
      <c r="AB28" s="358"/>
      <c r="AC28" s="358"/>
      <c r="AD28" s="358"/>
      <c r="AE28" s="359"/>
    </row>
    <row r="29" spans="1:33" ht="27" customHeight="1" x14ac:dyDescent="0.25">
      <c r="A29" s="373"/>
      <c r="B29" s="358"/>
      <c r="C29" s="358"/>
      <c r="D29" s="280" t="s">
        <v>141</v>
      </c>
      <c r="E29" s="280" t="s">
        <v>142</v>
      </c>
      <c r="F29" s="280" t="s">
        <v>143</v>
      </c>
      <c r="G29" s="280" t="s">
        <v>144</v>
      </c>
      <c r="H29" s="280" t="s">
        <v>145</v>
      </c>
      <c r="I29" s="280" t="s">
        <v>146</v>
      </c>
      <c r="J29" s="280" t="s">
        <v>128</v>
      </c>
      <c r="K29" s="280" t="s">
        <v>147</v>
      </c>
      <c r="L29" s="280" t="s">
        <v>148</v>
      </c>
      <c r="M29" s="280" t="s">
        <v>149</v>
      </c>
      <c r="N29" s="280" t="s">
        <v>150</v>
      </c>
      <c r="O29" s="280" t="s">
        <v>151</v>
      </c>
      <c r="P29" s="358"/>
      <c r="Q29" s="358"/>
      <c r="R29" s="358"/>
      <c r="S29" s="358"/>
      <c r="T29" s="358"/>
      <c r="U29" s="358"/>
      <c r="V29" s="358"/>
      <c r="W29" s="358"/>
      <c r="X29" s="358"/>
      <c r="Y29" s="358"/>
      <c r="Z29" s="358"/>
      <c r="AA29" s="358"/>
      <c r="AB29" s="358"/>
      <c r="AC29" s="358"/>
      <c r="AD29" s="358"/>
      <c r="AE29" s="359"/>
    </row>
    <row r="30" spans="1:33" ht="111.95" customHeight="1" thickBot="1" x14ac:dyDescent="0.3">
      <c r="A30" s="170"/>
      <c r="B30" s="371"/>
      <c r="C30" s="371"/>
      <c r="D30" s="221"/>
      <c r="E30" s="221"/>
      <c r="F30" s="221"/>
      <c r="G30" s="221"/>
      <c r="H30" s="221"/>
      <c r="I30" s="221"/>
      <c r="J30" s="221"/>
      <c r="K30" s="221"/>
      <c r="L30" s="221"/>
      <c r="M30" s="221"/>
      <c r="N30" s="221"/>
      <c r="O30" s="221"/>
      <c r="P30" s="281">
        <f>SUM(D30:O30)</f>
        <v>0</v>
      </c>
      <c r="Q30" s="360"/>
      <c r="R30" s="360"/>
      <c r="S30" s="360"/>
      <c r="T30" s="360"/>
      <c r="U30" s="360"/>
      <c r="V30" s="360"/>
      <c r="W30" s="360"/>
      <c r="X30" s="360"/>
      <c r="Y30" s="360"/>
      <c r="Z30" s="360"/>
      <c r="AA30" s="360"/>
      <c r="AB30" s="360"/>
      <c r="AC30" s="360"/>
      <c r="AD30" s="360"/>
      <c r="AE30" s="361"/>
      <c r="AF30" s="282"/>
      <c r="AG30" s="282"/>
    </row>
    <row r="31" spans="1:33" ht="12" customHeight="1" thickBot="1" x14ac:dyDescent="0.3">
      <c r="A31" s="283"/>
      <c r="B31" s="284"/>
      <c r="C31" s="284"/>
      <c r="D31" s="232"/>
      <c r="E31" s="232"/>
      <c r="F31" s="232"/>
      <c r="G31" s="232"/>
      <c r="H31" s="232"/>
      <c r="I31" s="232"/>
      <c r="J31" s="232"/>
      <c r="K31" s="232"/>
      <c r="L31" s="232"/>
      <c r="M31" s="232"/>
      <c r="N31" s="232"/>
      <c r="O31" s="232"/>
      <c r="P31" s="285"/>
      <c r="Q31" s="286"/>
      <c r="R31" s="286"/>
      <c r="S31" s="286"/>
      <c r="T31" s="286"/>
      <c r="U31" s="286"/>
      <c r="V31" s="286"/>
      <c r="W31" s="286"/>
      <c r="X31" s="286"/>
      <c r="Y31" s="286"/>
      <c r="Z31" s="286"/>
      <c r="AA31" s="286"/>
      <c r="AB31" s="286"/>
      <c r="AC31" s="286"/>
      <c r="AD31" s="286"/>
      <c r="AE31" s="287"/>
      <c r="AF31" s="282"/>
      <c r="AG31" s="282"/>
    </row>
    <row r="32" spans="1:33" ht="45" customHeight="1" x14ac:dyDescent="0.25">
      <c r="A32" s="405" t="s">
        <v>158</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7"/>
      <c r="AF32" s="282"/>
      <c r="AG32" s="282"/>
    </row>
    <row r="33" spans="1:41" ht="23.1" customHeight="1" x14ac:dyDescent="0.25">
      <c r="A33" s="373" t="s">
        <v>44</v>
      </c>
      <c r="B33" s="358" t="s">
        <v>46</v>
      </c>
      <c r="C33" s="358" t="s">
        <v>36</v>
      </c>
      <c r="D33" s="358" t="s">
        <v>159</v>
      </c>
      <c r="E33" s="358"/>
      <c r="F33" s="358"/>
      <c r="G33" s="358"/>
      <c r="H33" s="358"/>
      <c r="I33" s="358"/>
      <c r="J33" s="358"/>
      <c r="K33" s="358"/>
      <c r="L33" s="358"/>
      <c r="M33" s="358"/>
      <c r="N33" s="358"/>
      <c r="O33" s="358"/>
      <c r="P33" s="358"/>
      <c r="Q33" s="358" t="s">
        <v>160</v>
      </c>
      <c r="R33" s="358"/>
      <c r="S33" s="358"/>
      <c r="T33" s="358"/>
      <c r="U33" s="358"/>
      <c r="V33" s="358"/>
      <c r="W33" s="358"/>
      <c r="X33" s="358"/>
      <c r="Y33" s="358"/>
      <c r="Z33" s="358"/>
      <c r="AA33" s="358"/>
      <c r="AB33" s="358"/>
      <c r="AC33" s="358"/>
      <c r="AD33" s="358"/>
      <c r="AE33" s="359"/>
      <c r="AF33" s="282"/>
      <c r="AG33" s="288"/>
      <c r="AH33" s="289"/>
      <c r="AI33" s="289"/>
      <c r="AJ33" s="289"/>
      <c r="AK33" s="289"/>
      <c r="AL33" s="289"/>
      <c r="AM33" s="289"/>
      <c r="AN33" s="289"/>
      <c r="AO33" s="289"/>
    </row>
    <row r="34" spans="1:41" ht="27" customHeight="1" x14ac:dyDescent="0.25">
      <c r="A34" s="373"/>
      <c r="B34" s="358"/>
      <c r="C34" s="442"/>
      <c r="D34" s="280" t="s">
        <v>141</v>
      </c>
      <c r="E34" s="280" t="s">
        <v>142</v>
      </c>
      <c r="F34" s="280" t="s">
        <v>143</v>
      </c>
      <c r="G34" s="280" t="s">
        <v>144</v>
      </c>
      <c r="H34" s="280" t="s">
        <v>145</v>
      </c>
      <c r="I34" s="280" t="s">
        <v>146</v>
      </c>
      <c r="J34" s="280" t="s">
        <v>128</v>
      </c>
      <c r="K34" s="280" t="s">
        <v>147</v>
      </c>
      <c r="L34" s="280" t="s">
        <v>148</v>
      </c>
      <c r="M34" s="280" t="s">
        <v>149</v>
      </c>
      <c r="N34" s="280" t="s">
        <v>150</v>
      </c>
      <c r="O34" s="280" t="s">
        <v>151</v>
      </c>
      <c r="P34" s="280" t="s">
        <v>102</v>
      </c>
      <c r="Q34" s="439" t="s">
        <v>52</v>
      </c>
      <c r="R34" s="440"/>
      <c r="S34" s="440"/>
      <c r="T34" s="441"/>
      <c r="U34" s="358" t="s">
        <v>54</v>
      </c>
      <c r="V34" s="358"/>
      <c r="W34" s="358"/>
      <c r="X34" s="358"/>
      <c r="Y34" s="358" t="s">
        <v>56</v>
      </c>
      <c r="Z34" s="358"/>
      <c r="AA34" s="358"/>
      <c r="AB34" s="358"/>
      <c r="AC34" s="358" t="s">
        <v>58</v>
      </c>
      <c r="AD34" s="358"/>
      <c r="AE34" s="359"/>
      <c r="AF34" s="282"/>
      <c r="AG34" s="288"/>
      <c r="AH34" s="289"/>
      <c r="AI34" s="289"/>
      <c r="AJ34" s="289"/>
      <c r="AK34" s="289"/>
      <c r="AL34" s="289"/>
      <c r="AM34" s="289"/>
      <c r="AN34" s="289"/>
      <c r="AO34" s="289"/>
    </row>
    <row r="35" spans="1:41" ht="82.5" customHeight="1" x14ac:dyDescent="0.25">
      <c r="A35" s="443" t="s">
        <v>203</v>
      </c>
      <c r="B35" s="445">
        <f>SUM(B41:B44)</f>
        <v>0.1</v>
      </c>
      <c r="C35" s="291" t="s">
        <v>48</v>
      </c>
      <c r="D35" s="292"/>
      <c r="E35" s="292"/>
      <c r="F35" s="292"/>
      <c r="G35" s="292"/>
      <c r="H35" s="292"/>
      <c r="I35" s="292"/>
      <c r="J35" s="318">
        <v>360</v>
      </c>
      <c r="K35" s="318">
        <v>0</v>
      </c>
      <c r="L35" s="318">
        <v>90</v>
      </c>
      <c r="M35" s="318">
        <v>210</v>
      </c>
      <c r="N35" s="318">
        <v>240</v>
      </c>
      <c r="O35" s="318">
        <v>200</v>
      </c>
      <c r="P35" s="324">
        <f>SUM(D35:O35)</f>
        <v>1100</v>
      </c>
      <c r="Q35" s="685" t="s">
        <v>676</v>
      </c>
      <c r="R35" s="686"/>
      <c r="S35" s="686"/>
      <c r="T35" s="687"/>
      <c r="U35" s="685" t="s">
        <v>677</v>
      </c>
      <c r="V35" s="686"/>
      <c r="W35" s="686"/>
      <c r="X35" s="687"/>
      <c r="Y35" s="681" t="s">
        <v>678</v>
      </c>
      <c r="Z35" s="681"/>
      <c r="AA35" s="681"/>
      <c r="AB35" s="681"/>
      <c r="AC35" s="681" t="s">
        <v>204</v>
      </c>
      <c r="AD35" s="681"/>
      <c r="AE35" s="682"/>
      <c r="AF35" s="282"/>
      <c r="AG35" s="288"/>
      <c r="AH35" s="289"/>
      <c r="AI35" s="289"/>
      <c r="AJ35" s="289"/>
      <c r="AK35" s="289"/>
      <c r="AL35" s="289"/>
      <c r="AM35" s="289"/>
      <c r="AN35" s="289"/>
      <c r="AO35" s="289"/>
    </row>
    <row r="36" spans="1:41" ht="82.5" customHeight="1" thickBot="1" x14ac:dyDescent="0.3">
      <c r="A36" s="444"/>
      <c r="B36" s="674"/>
      <c r="C36" s="295" t="s">
        <v>50</v>
      </c>
      <c r="D36" s="296"/>
      <c r="E36" s="296"/>
      <c r="F36" s="296"/>
      <c r="G36" s="297"/>
      <c r="H36" s="297"/>
      <c r="I36" s="297"/>
      <c r="J36" s="319">
        <v>370</v>
      </c>
      <c r="K36" s="319">
        <v>0</v>
      </c>
      <c r="L36" s="319">
        <v>89</v>
      </c>
      <c r="M36" s="319">
        <v>216</v>
      </c>
      <c r="N36" s="319">
        <v>242</v>
      </c>
      <c r="O36" s="319">
        <v>251</v>
      </c>
      <c r="P36" s="320">
        <f>SUM(D36:O36)</f>
        <v>1168</v>
      </c>
      <c r="Q36" s="688"/>
      <c r="R36" s="689"/>
      <c r="S36" s="689"/>
      <c r="T36" s="690"/>
      <c r="U36" s="688"/>
      <c r="V36" s="689"/>
      <c r="W36" s="689"/>
      <c r="X36" s="690"/>
      <c r="Y36" s="683"/>
      <c r="Z36" s="683"/>
      <c r="AA36" s="683"/>
      <c r="AB36" s="683"/>
      <c r="AC36" s="683"/>
      <c r="AD36" s="683"/>
      <c r="AE36" s="684"/>
      <c r="AF36" s="282"/>
      <c r="AG36" s="288"/>
      <c r="AH36" s="289"/>
      <c r="AI36" s="289"/>
      <c r="AJ36" s="289"/>
      <c r="AK36" s="289"/>
      <c r="AL36" s="289"/>
      <c r="AM36" s="289"/>
      <c r="AN36" s="289"/>
      <c r="AO36" s="289"/>
    </row>
    <row r="37" spans="1:41" s="279" customFormat="1" ht="17.25" customHeight="1" thickBot="1" x14ac:dyDescent="0.3"/>
    <row r="38" spans="1:41" ht="45" customHeight="1" thickBot="1" x14ac:dyDescent="0.3">
      <c r="A38" s="405" t="s">
        <v>162</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7"/>
      <c r="AG38" s="289"/>
      <c r="AH38" s="289"/>
      <c r="AI38" s="289"/>
      <c r="AJ38" s="289"/>
      <c r="AK38" s="289"/>
      <c r="AL38" s="289"/>
      <c r="AM38" s="289"/>
      <c r="AN38" s="289"/>
      <c r="AO38" s="289"/>
    </row>
    <row r="39" spans="1:41" ht="26.1" customHeight="1" x14ac:dyDescent="0.25">
      <c r="A39" s="447" t="s">
        <v>60</v>
      </c>
      <c r="B39" s="448" t="s">
        <v>163</v>
      </c>
      <c r="C39" s="452" t="s">
        <v>164</v>
      </c>
      <c r="D39" s="454" t="s">
        <v>165</v>
      </c>
      <c r="E39" s="455"/>
      <c r="F39" s="455"/>
      <c r="G39" s="455"/>
      <c r="H39" s="455"/>
      <c r="I39" s="455"/>
      <c r="J39" s="455"/>
      <c r="K39" s="455"/>
      <c r="L39" s="455"/>
      <c r="M39" s="455"/>
      <c r="N39" s="455"/>
      <c r="O39" s="455"/>
      <c r="P39" s="456"/>
      <c r="Q39" s="448" t="s">
        <v>166</v>
      </c>
      <c r="R39" s="448"/>
      <c r="S39" s="448"/>
      <c r="T39" s="448"/>
      <c r="U39" s="448"/>
      <c r="V39" s="448"/>
      <c r="W39" s="448"/>
      <c r="X39" s="448"/>
      <c r="Y39" s="448"/>
      <c r="Z39" s="448"/>
      <c r="AA39" s="448"/>
      <c r="AB39" s="448"/>
      <c r="AC39" s="448"/>
      <c r="AD39" s="448"/>
      <c r="AE39" s="467"/>
      <c r="AG39" s="289"/>
      <c r="AH39" s="289"/>
      <c r="AI39" s="289"/>
      <c r="AJ39" s="289"/>
      <c r="AK39" s="289"/>
      <c r="AL39" s="289"/>
      <c r="AM39" s="289"/>
      <c r="AN39" s="289"/>
      <c r="AO39" s="289"/>
    </row>
    <row r="40" spans="1:41" ht="26.1" customHeight="1" x14ac:dyDescent="0.25">
      <c r="A40" s="373"/>
      <c r="B40" s="358"/>
      <c r="C40" s="453"/>
      <c r="D40" s="280" t="s">
        <v>167</v>
      </c>
      <c r="E40" s="280" t="s">
        <v>168</v>
      </c>
      <c r="F40" s="280" t="s">
        <v>169</v>
      </c>
      <c r="G40" s="280" t="s">
        <v>170</v>
      </c>
      <c r="H40" s="280" t="s">
        <v>171</v>
      </c>
      <c r="I40" s="280" t="s">
        <v>172</v>
      </c>
      <c r="J40" s="280" t="s">
        <v>173</v>
      </c>
      <c r="K40" s="280" t="s">
        <v>174</v>
      </c>
      <c r="L40" s="280" t="s">
        <v>175</v>
      </c>
      <c r="M40" s="280" t="s">
        <v>176</v>
      </c>
      <c r="N40" s="280" t="s">
        <v>177</v>
      </c>
      <c r="O40" s="280" t="s">
        <v>178</v>
      </c>
      <c r="P40" s="280" t="s">
        <v>179</v>
      </c>
      <c r="Q40" s="439" t="s">
        <v>180</v>
      </c>
      <c r="R40" s="440"/>
      <c r="S40" s="440"/>
      <c r="T40" s="440"/>
      <c r="U40" s="440"/>
      <c r="V40" s="440"/>
      <c r="W40" s="440"/>
      <c r="X40" s="441"/>
      <c r="Y40" s="439" t="s">
        <v>68</v>
      </c>
      <c r="Z40" s="440"/>
      <c r="AA40" s="440"/>
      <c r="AB40" s="440"/>
      <c r="AC40" s="440"/>
      <c r="AD40" s="440"/>
      <c r="AE40" s="479"/>
      <c r="AG40" s="299"/>
      <c r="AH40" s="299"/>
      <c r="AI40" s="299"/>
      <c r="AJ40" s="299"/>
      <c r="AK40" s="299"/>
      <c r="AL40" s="299"/>
      <c r="AM40" s="299"/>
      <c r="AN40" s="299"/>
      <c r="AO40" s="299"/>
    </row>
    <row r="41" spans="1:41" ht="126.95" customHeight="1" x14ac:dyDescent="0.25">
      <c r="A41" s="449" t="s">
        <v>205</v>
      </c>
      <c r="B41" s="489">
        <v>0.05</v>
      </c>
      <c r="C41" s="300" t="s">
        <v>48</v>
      </c>
      <c r="D41" s="301"/>
      <c r="E41" s="301"/>
      <c r="F41" s="301"/>
      <c r="G41" s="301"/>
      <c r="H41" s="301"/>
      <c r="I41" s="301"/>
      <c r="J41" s="302">
        <v>0.18</v>
      </c>
      <c r="K41" s="302">
        <v>0</v>
      </c>
      <c r="L41" s="302">
        <v>0.1</v>
      </c>
      <c r="M41" s="302">
        <v>0.24</v>
      </c>
      <c r="N41" s="302">
        <v>0.24</v>
      </c>
      <c r="O41" s="302">
        <v>0.24</v>
      </c>
      <c r="P41" s="303">
        <f>SUM(D41:O41)</f>
        <v>1</v>
      </c>
      <c r="Q41" s="640" t="s">
        <v>799</v>
      </c>
      <c r="R41" s="641"/>
      <c r="S41" s="641"/>
      <c r="T41" s="641"/>
      <c r="U41" s="641"/>
      <c r="V41" s="641"/>
      <c r="W41" s="641"/>
      <c r="X41" s="642"/>
      <c r="Y41" s="476" t="s">
        <v>755</v>
      </c>
      <c r="Z41" s="471"/>
      <c r="AA41" s="471"/>
      <c r="AB41" s="471"/>
      <c r="AC41" s="471"/>
      <c r="AD41" s="471"/>
      <c r="AE41" s="477"/>
      <c r="AG41" s="304"/>
      <c r="AH41" s="304"/>
      <c r="AI41" s="304"/>
      <c r="AJ41" s="304"/>
      <c r="AK41" s="304"/>
      <c r="AL41" s="304"/>
      <c r="AM41" s="304"/>
      <c r="AN41" s="304"/>
      <c r="AO41" s="304"/>
    </row>
    <row r="42" spans="1:41" ht="126.95" customHeight="1" x14ac:dyDescent="0.25">
      <c r="A42" s="450"/>
      <c r="B42" s="489"/>
      <c r="C42" s="305" t="s">
        <v>50</v>
      </c>
      <c r="D42" s="306"/>
      <c r="E42" s="306"/>
      <c r="F42" s="306"/>
      <c r="G42" s="306"/>
      <c r="H42" s="306"/>
      <c r="I42" s="306"/>
      <c r="J42" s="306">
        <v>0.18</v>
      </c>
      <c r="K42" s="306">
        <v>0</v>
      </c>
      <c r="L42" s="306">
        <v>0.1</v>
      </c>
      <c r="M42" s="306">
        <v>0.24</v>
      </c>
      <c r="N42" s="306">
        <v>0.24</v>
      </c>
      <c r="O42" s="306">
        <v>0.24</v>
      </c>
      <c r="P42" s="303">
        <f>SUM(D42:O42)</f>
        <v>1</v>
      </c>
      <c r="Q42" s="650"/>
      <c r="R42" s="651"/>
      <c r="S42" s="651"/>
      <c r="T42" s="651"/>
      <c r="U42" s="651"/>
      <c r="V42" s="651"/>
      <c r="W42" s="651"/>
      <c r="X42" s="652"/>
      <c r="Y42" s="480"/>
      <c r="Z42" s="481"/>
      <c r="AA42" s="481"/>
      <c r="AB42" s="481"/>
      <c r="AC42" s="481"/>
      <c r="AD42" s="481"/>
      <c r="AE42" s="482"/>
    </row>
    <row r="43" spans="1:41" ht="165" customHeight="1" x14ac:dyDescent="0.25">
      <c r="A43" s="449" t="s">
        <v>206</v>
      </c>
      <c r="B43" s="489">
        <v>0.05</v>
      </c>
      <c r="C43" s="300" t="s">
        <v>48</v>
      </c>
      <c r="D43" s="301"/>
      <c r="E43" s="301"/>
      <c r="F43" s="301"/>
      <c r="G43" s="301"/>
      <c r="H43" s="301"/>
      <c r="I43" s="301"/>
      <c r="J43" s="302">
        <v>0.18</v>
      </c>
      <c r="K43" s="302">
        <v>0</v>
      </c>
      <c r="L43" s="302">
        <v>0.1</v>
      </c>
      <c r="M43" s="302">
        <v>0.24</v>
      </c>
      <c r="N43" s="302">
        <v>0.24</v>
      </c>
      <c r="O43" s="302">
        <v>0.24</v>
      </c>
      <c r="P43" s="303">
        <f>SUM(D43:O43)</f>
        <v>1</v>
      </c>
      <c r="Q43" s="640" t="s">
        <v>795</v>
      </c>
      <c r="R43" s="641"/>
      <c r="S43" s="641"/>
      <c r="T43" s="641"/>
      <c r="U43" s="641"/>
      <c r="V43" s="641"/>
      <c r="W43" s="641"/>
      <c r="X43" s="642"/>
      <c r="Y43" s="476" t="s">
        <v>756</v>
      </c>
      <c r="Z43" s="471"/>
      <c r="AA43" s="471"/>
      <c r="AB43" s="471"/>
      <c r="AC43" s="471"/>
      <c r="AD43" s="471"/>
      <c r="AE43" s="477"/>
    </row>
    <row r="44" spans="1:41" ht="165" customHeight="1" thickBot="1" x14ac:dyDescent="0.3">
      <c r="A44" s="468"/>
      <c r="B44" s="490"/>
      <c r="C44" s="295" t="s">
        <v>50</v>
      </c>
      <c r="D44" s="307"/>
      <c r="E44" s="307"/>
      <c r="F44" s="307"/>
      <c r="G44" s="307"/>
      <c r="H44" s="307"/>
      <c r="I44" s="307"/>
      <c r="J44" s="307">
        <v>0.18</v>
      </c>
      <c r="K44" s="337">
        <v>0</v>
      </c>
      <c r="L44" s="307">
        <v>0.1</v>
      </c>
      <c r="M44" s="307">
        <v>0.24</v>
      </c>
      <c r="N44" s="307">
        <v>0.24</v>
      </c>
      <c r="O44" s="307">
        <v>0.24</v>
      </c>
      <c r="P44" s="338">
        <f>SUM(D44:O44)</f>
        <v>1</v>
      </c>
      <c r="Q44" s="643"/>
      <c r="R44" s="644"/>
      <c r="S44" s="644"/>
      <c r="T44" s="644"/>
      <c r="U44" s="644"/>
      <c r="V44" s="644"/>
      <c r="W44" s="644"/>
      <c r="X44" s="645"/>
      <c r="Y44" s="473"/>
      <c r="Z44" s="474"/>
      <c r="AA44" s="474"/>
      <c r="AB44" s="474"/>
      <c r="AC44" s="474"/>
      <c r="AD44" s="474"/>
      <c r="AE44" s="478"/>
    </row>
    <row r="45" spans="1:41" x14ac:dyDescent="0.25">
      <c r="A45" s="2" t="s">
        <v>185</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82D4D23E-E9E2-4D8C-A244-298BB59B375D}">
      <formula1>$B$21:$M$21</formula1>
    </dataValidation>
    <dataValidation type="textLength" operator="lessThanOrEqual" allowBlank="1" showInputMessage="1" showErrorMessage="1" errorTitle="Máximo 2.000 caracteres" error="Máximo 2.000 caracteres" promptTitle="2.000 caracteres" sqref="Q30:Q31" xr:uid="{573D1E39-F967-44FF-81A6-4F94C6BB7B20}">
      <formula1>2000</formula1>
    </dataValidation>
    <dataValidation type="textLength" operator="lessThanOrEqual" allowBlank="1" showInputMessage="1" showErrorMessage="1" errorTitle="Máximo 2.000 caracteres" error="Máximo 2.000 caracteres" sqref="Q35 U35 AC35 Y35 Q41 Q43" xr:uid="{1C795800-4175-42EA-B94C-EDE599CFE9DF}">
      <formula1>2000</formula1>
    </dataValidation>
  </dataValidations>
  <hyperlinks>
    <hyperlink ref="Y41" r:id="rId1" xr:uid="{7077E59B-0D31-4708-8885-364753DF0E25}"/>
    <hyperlink ref="Y43" r:id="rId2" xr:uid="{4264BF61-72DC-4AEE-9647-60A4CDCC258D}"/>
  </hyperlinks>
  <pageMargins left="0.25" right="0.25" top="0.75" bottom="0.75" header="0.3" footer="0.3"/>
  <pageSetup scale="20"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ECF32347-5A83-4063-A5CD-E620B5CA6E0A}">
          <x14:formula1>
            <xm:f>listas!$C$2:$C$20</xm:f>
          </x14:formula1>
          <xm:sqref>AA15:AE15</xm:sqref>
        </x14:dataValidation>
        <x14:dataValidation type="list" allowBlank="1" showInputMessage="1" showErrorMessage="1" xr:uid="{E6A0C1A6-143C-4488-8E63-87A7BCDD02BC}">
          <x14:formula1>
            <xm:f>listas!$B$2:$B$8</xm:f>
          </x14:formula1>
          <xm:sqref>R15:X15</xm:sqref>
        </x14:dataValidation>
        <x14:dataValidation type="list" allowBlank="1" showInputMessage="1" showErrorMessage="1" xr:uid="{DCB9AFDC-F4CB-4828-B5BF-877A2B71F90C}">
          <x14:formula1>
            <xm:f>listas!$A$2:$A$6</xm:f>
          </x14:formula1>
          <xm:sqref>C15:K15</xm:sqref>
        </x14:dataValidation>
        <x14:dataValidation type="list" allowBlank="1" showInputMessage="1" showErrorMessage="1" xr:uid="{654AE097-033C-441B-91CD-1EA0FA4C64C8}">
          <x14:formula1>
            <xm:f>listas!$D$2:$D$15</xm:f>
          </x14:formula1>
          <xm:sqref>C11:AE13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A3CD4-9D3D-4F57-978E-F90F842A6A6C}">
  <sheetPr>
    <tabColor theme="7" tint="0.39997558519241921"/>
    <pageSetUpPr fitToPage="1"/>
  </sheetPr>
  <dimension ref="A1:AO45"/>
  <sheetViews>
    <sheetView showGridLines="0" zoomScale="60" zoomScaleNormal="60" workbookViewId="0">
      <selection activeCell="A7" sqref="A7:B9"/>
    </sheetView>
  </sheetViews>
  <sheetFormatPr baseColWidth="10" defaultColWidth="10.85546875" defaultRowHeight="15" x14ac:dyDescent="0.25"/>
  <cols>
    <col min="1" max="1" width="38.42578125" style="2" customWidth="1"/>
    <col min="2" max="15" width="20.5703125" style="2" customWidth="1"/>
    <col min="16" max="16" width="32.42578125" style="2" customWidth="1"/>
    <col min="17" max="27" width="18.140625" style="2" customWidth="1"/>
    <col min="28" max="28" width="22.570312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5703125" style="2" customWidth="1"/>
    <col min="37" max="37" width="18.42578125" style="2" bestFit="1" customWidth="1"/>
    <col min="38" max="38" width="4.570312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222"/>
      <c r="B5" s="223"/>
      <c r="C5" s="224"/>
      <c r="D5" s="225"/>
      <c r="E5" s="225"/>
      <c r="F5" s="225"/>
      <c r="G5" s="225"/>
      <c r="H5" s="225"/>
      <c r="I5" s="225"/>
      <c r="J5" s="225"/>
      <c r="K5" s="225"/>
      <c r="L5" s="225"/>
      <c r="M5" s="225"/>
      <c r="N5" s="225"/>
      <c r="O5" s="225"/>
      <c r="P5" s="225"/>
      <c r="Q5" s="225"/>
      <c r="R5" s="225"/>
      <c r="S5" s="225"/>
      <c r="T5" s="225"/>
      <c r="U5" s="225"/>
      <c r="V5" s="225"/>
      <c r="W5" s="225"/>
      <c r="X5" s="225"/>
      <c r="Y5" s="225"/>
      <c r="Z5" s="226"/>
      <c r="AA5" s="225"/>
      <c r="AB5" s="225"/>
      <c r="AD5" s="227"/>
      <c r="AE5" s="228"/>
    </row>
    <row r="6" spans="1:31" ht="9" customHeight="1" thickBot="1" x14ac:dyDescent="0.3">
      <c r="A6" s="229"/>
      <c r="B6" s="225"/>
      <c r="C6" s="225"/>
      <c r="D6" s="225"/>
      <c r="E6" s="225"/>
      <c r="F6" s="225"/>
      <c r="G6" s="225"/>
      <c r="H6" s="225"/>
      <c r="I6" s="225"/>
      <c r="J6" s="225"/>
      <c r="K6" s="225"/>
      <c r="L6" s="225"/>
      <c r="M6" s="225"/>
      <c r="N6" s="225"/>
      <c r="O6" s="225"/>
      <c r="P6" s="225"/>
      <c r="Q6" s="225"/>
      <c r="R6" s="225"/>
      <c r="S6" s="225"/>
      <c r="T6" s="225"/>
      <c r="U6" s="225"/>
      <c r="V6" s="225"/>
      <c r="W6" s="225"/>
      <c r="X6" s="225"/>
      <c r="Y6" s="225"/>
      <c r="Z6" s="226"/>
      <c r="AA6" s="225"/>
      <c r="AB6" s="225"/>
      <c r="AD6" s="227"/>
      <c r="AE6" s="228"/>
    </row>
    <row r="7" spans="1:31" ht="15" customHeight="1" x14ac:dyDescent="0.25">
      <c r="A7" s="394" t="s">
        <v>4</v>
      </c>
      <c r="B7" s="395"/>
      <c r="C7" s="431" t="s">
        <v>151</v>
      </c>
      <c r="D7" s="394" t="s">
        <v>6</v>
      </c>
      <c r="E7" s="400"/>
      <c r="F7" s="400"/>
      <c r="G7" s="400"/>
      <c r="H7" s="395"/>
      <c r="I7" s="425">
        <v>45667</v>
      </c>
      <c r="J7" s="426"/>
      <c r="K7" s="394" t="s">
        <v>8</v>
      </c>
      <c r="L7" s="395"/>
      <c r="M7" s="417" t="s">
        <v>129</v>
      </c>
      <c r="N7" s="418"/>
      <c r="O7" s="403"/>
      <c r="P7" s="404"/>
      <c r="Q7" s="225"/>
      <c r="R7" s="225"/>
      <c r="S7" s="225"/>
      <c r="T7" s="225"/>
      <c r="U7" s="225"/>
      <c r="V7" s="225"/>
      <c r="W7" s="225"/>
      <c r="X7" s="225"/>
      <c r="Y7" s="225"/>
      <c r="Z7" s="226"/>
      <c r="AA7" s="225"/>
      <c r="AB7" s="225"/>
      <c r="AD7" s="227"/>
      <c r="AE7" s="228"/>
    </row>
    <row r="8" spans="1:31" ht="15" customHeight="1" x14ac:dyDescent="0.25">
      <c r="A8" s="396"/>
      <c r="B8" s="397"/>
      <c r="C8" s="432"/>
      <c r="D8" s="396"/>
      <c r="E8" s="401"/>
      <c r="F8" s="401"/>
      <c r="G8" s="401"/>
      <c r="H8" s="397"/>
      <c r="I8" s="427"/>
      <c r="J8" s="428"/>
      <c r="K8" s="396"/>
      <c r="L8" s="397"/>
      <c r="M8" s="434" t="s">
        <v>130</v>
      </c>
      <c r="N8" s="435"/>
      <c r="O8" s="419"/>
      <c r="P8" s="420"/>
      <c r="Q8" s="225"/>
      <c r="R8" s="225"/>
      <c r="S8" s="225"/>
      <c r="T8" s="225"/>
      <c r="U8" s="225"/>
      <c r="V8" s="225"/>
      <c r="W8" s="225"/>
      <c r="X8" s="225"/>
      <c r="Y8" s="225"/>
      <c r="Z8" s="226"/>
      <c r="AA8" s="225"/>
      <c r="AB8" s="225"/>
      <c r="AD8" s="227"/>
      <c r="AE8" s="228"/>
    </row>
    <row r="9" spans="1:31" ht="15.75" customHeight="1" thickBot="1" x14ac:dyDescent="0.3">
      <c r="A9" s="398"/>
      <c r="B9" s="399"/>
      <c r="C9" s="433"/>
      <c r="D9" s="398"/>
      <c r="E9" s="402"/>
      <c r="F9" s="402"/>
      <c r="G9" s="402"/>
      <c r="H9" s="399"/>
      <c r="I9" s="429"/>
      <c r="J9" s="430"/>
      <c r="K9" s="398"/>
      <c r="L9" s="399"/>
      <c r="M9" s="421" t="s">
        <v>131</v>
      </c>
      <c r="N9" s="422"/>
      <c r="O9" s="423" t="s">
        <v>132</v>
      </c>
      <c r="P9" s="424"/>
      <c r="Q9" s="225"/>
      <c r="R9" s="225"/>
      <c r="S9" s="225"/>
      <c r="T9" s="225"/>
      <c r="U9" s="225"/>
      <c r="V9" s="225"/>
      <c r="W9" s="225"/>
      <c r="X9" s="225"/>
      <c r="Y9" s="225"/>
      <c r="Z9" s="226"/>
      <c r="AA9" s="225"/>
      <c r="AB9" s="225"/>
      <c r="AD9" s="227"/>
      <c r="AE9" s="228"/>
    </row>
    <row r="10" spans="1:31" ht="15" customHeight="1" thickBot="1" x14ac:dyDescent="0.3">
      <c r="A10" s="230"/>
      <c r="B10" s="231"/>
      <c r="C10" s="231"/>
      <c r="D10" s="232"/>
      <c r="E10" s="232"/>
      <c r="F10" s="232"/>
      <c r="G10" s="232"/>
      <c r="H10" s="232"/>
      <c r="I10" s="233"/>
      <c r="J10" s="233"/>
      <c r="K10" s="232"/>
      <c r="L10" s="232"/>
      <c r="M10" s="234"/>
      <c r="N10" s="234"/>
      <c r="O10" s="235"/>
      <c r="P10" s="235"/>
      <c r="Q10" s="231"/>
      <c r="R10" s="231"/>
      <c r="S10" s="231"/>
      <c r="T10" s="231"/>
      <c r="U10" s="231"/>
      <c r="V10" s="231"/>
      <c r="W10" s="231"/>
      <c r="X10" s="231"/>
      <c r="Y10" s="231"/>
      <c r="Z10" s="236"/>
      <c r="AA10" s="231"/>
      <c r="AB10" s="231"/>
      <c r="AD10" s="237"/>
      <c r="AE10" s="238"/>
    </row>
    <row r="11" spans="1:31" ht="15" customHeight="1" x14ac:dyDescent="0.25">
      <c r="A11" s="394" t="s">
        <v>10</v>
      </c>
      <c r="B11" s="395"/>
      <c r="C11" s="405" t="s">
        <v>133</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7"/>
    </row>
    <row r="12" spans="1:31" ht="15" customHeight="1" x14ac:dyDescent="0.25">
      <c r="A12" s="396"/>
      <c r="B12" s="397"/>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10"/>
    </row>
    <row r="13" spans="1:31" ht="15" customHeight="1" thickBot="1" x14ac:dyDescent="0.3">
      <c r="A13" s="398"/>
      <c r="B13" s="399"/>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row>
    <row r="14" spans="1:31" ht="9" customHeight="1" thickBot="1" x14ac:dyDescent="0.3">
      <c r="A14" s="240"/>
      <c r="B14" s="241"/>
      <c r="C14" s="242"/>
      <c r="D14" s="242"/>
      <c r="E14" s="242"/>
      <c r="F14" s="242"/>
      <c r="G14" s="242"/>
      <c r="H14" s="242"/>
      <c r="I14" s="242"/>
      <c r="J14" s="242"/>
      <c r="K14" s="242"/>
      <c r="L14" s="242"/>
      <c r="M14" s="243"/>
      <c r="N14" s="243"/>
      <c r="O14" s="243"/>
      <c r="P14" s="243"/>
      <c r="Q14" s="243"/>
      <c r="R14" s="244"/>
      <c r="S14" s="244"/>
      <c r="T14" s="244"/>
      <c r="U14" s="244"/>
      <c r="V14" s="244"/>
      <c r="W14" s="244"/>
      <c r="X14" s="244"/>
      <c r="Y14" s="232"/>
      <c r="Z14" s="232"/>
      <c r="AA14" s="232"/>
      <c r="AB14" s="232"/>
      <c r="AD14" s="232"/>
      <c r="AE14" s="239"/>
    </row>
    <row r="15" spans="1:31" ht="62.1" customHeight="1" thickBot="1" x14ac:dyDescent="0.3">
      <c r="A15" s="374" t="s">
        <v>12</v>
      </c>
      <c r="B15" s="375"/>
      <c r="C15" s="414" t="s">
        <v>134</v>
      </c>
      <c r="D15" s="415"/>
      <c r="E15" s="415"/>
      <c r="F15" s="415"/>
      <c r="G15" s="415"/>
      <c r="H15" s="415"/>
      <c r="I15" s="415"/>
      <c r="J15" s="415"/>
      <c r="K15" s="416"/>
      <c r="L15" s="365" t="s">
        <v>14</v>
      </c>
      <c r="M15" s="366"/>
      <c r="N15" s="366"/>
      <c r="O15" s="366"/>
      <c r="P15" s="366"/>
      <c r="Q15" s="367"/>
      <c r="R15" s="368" t="s">
        <v>135</v>
      </c>
      <c r="S15" s="369"/>
      <c r="T15" s="369"/>
      <c r="U15" s="369"/>
      <c r="V15" s="369"/>
      <c r="W15" s="369"/>
      <c r="X15" s="370"/>
      <c r="Y15" s="365" t="s">
        <v>15</v>
      </c>
      <c r="Z15" s="367"/>
      <c r="AA15" s="355" t="s">
        <v>191</v>
      </c>
      <c r="AB15" s="356"/>
      <c r="AC15" s="356"/>
      <c r="AD15" s="356"/>
      <c r="AE15" s="357"/>
    </row>
    <row r="16" spans="1:31" ht="9" customHeight="1" thickBot="1" x14ac:dyDescent="0.3">
      <c r="A16" s="229"/>
      <c r="B16" s="225"/>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D16" s="227"/>
      <c r="AE16" s="228"/>
    </row>
    <row r="17" spans="1:33" s="245" customFormat="1" ht="37.5" customHeight="1" thickBot="1" x14ac:dyDescent="0.3">
      <c r="A17" s="374" t="s">
        <v>17</v>
      </c>
      <c r="B17" s="375"/>
      <c r="C17" s="355" t="s">
        <v>207</v>
      </c>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7"/>
    </row>
    <row r="18" spans="1:33" ht="16.5" customHeight="1" thickBot="1" x14ac:dyDescent="0.3">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D18" s="247"/>
      <c r="AE18" s="248"/>
    </row>
    <row r="19" spans="1:33" ht="32.1" customHeight="1" thickBot="1" x14ac:dyDescent="0.3">
      <c r="A19" s="365" t="s">
        <v>138</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7"/>
      <c r="AF19" s="249"/>
    </row>
    <row r="20" spans="1:33" ht="32.1" customHeight="1" thickBot="1" x14ac:dyDescent="0.3">
      <c r="A20" s="250" t="s">
        <v>19</v>
      </c>
      <c r="B20" s="362" t="s">
        <v>139</v>
      </c>
      <c r="C20" s="363"/>
      <c r="D20" s="363"/>
      <c r="E20" s="363"/>
      <c r="F20" s="363"/>
      <c r="G20" s="363"/>
      <c r="H20" s="363"/>
      <c r="I20" s="363"/>
      <c r="J20" s="363"/>
      <c r="K20" s="363"/>
      <c r="L20" s="363"/>
      <c r="M20" s="363"/>
      <c r="N20" s="363"/>
      <c r="O20" s="364"/>
      <c r="P20" s="365" t="s">
        <v>140</v>
      </c>
      <c r="Q20" s="366"/>
      <c r="R20" s="366"/>
      <c r="S20" s="366"/>
      <c r="T20" s="366"/>
      <c r="U20" s="366"/>
      <c r="V20" s="366"/>
      <c r="W20" s="366"/>
      <c r="X20" s="366"/>
      <c r="Y20" s="366"/>
      <c r="Z20" s="366"/>
      <c r="AA20" s="366"/>
      <c r="AB20" s="366"/>
      <c r="AC20" s="366"/>
      <c r="AD20" s="366"/>
      <c r="AE20" s="367"/>
      <c r="AF20" s="249"/>
    </row>
    <row r="21" spans="1:33" ht="32.1" customHeight="1" thickBot="1" x14ac:dyDescent="0.3">
      <c r="A21" s="230"/>
      <c r="B21" s="251" t="s">
        <v>141</v>
      </c>
      <c r="C21" s="252" t="s">
        <v>142</v>
      </c>
      <c r="D21" s="252" t="s">
        <v>143</v>
      </c>
      <c r="E21" s="252" t="s">
        <v>144</v>
      </c>
      <c r="F21" s="252" t="s">
        <v>145</v>
      </c>
      <c r="G21" s="252" t="s">
        <v>146</v>
      </c>
      <c r="H21" s="252" t="s">
        <v>128</v>
      </c>
      <c r="I21" s="252" t="s">
        <v>147</v>
      </c>
      <c r="J21" s="252" t="s">
        <v>148</v>
      </c>
      <c r="K21" s="252" t="s">
        <v>149</v>
      </c>
      <c r="L21" s="252" t="s">
        <v>150</v>
      </c>
      <c r="M21" s="252" t="s">
        <v>151</v>
      </c>
      <c r="N21" s="252" t="s">
        <v>102</v>
      </c>
      <c r="O21" s="253" t="s">
        <v>100</v>
      </c>
      <c r="P21" s="254"/>
      <c r="Q21" s="251" t="s">
        <v>141</v>
      </c>
      <c r="R21" s="252" t="s">
        <v>142</v>
      </c>
      <c r="S21" s="252" t="s">
        <v>143</v>
      </c>
      <c r="T21" s="252" t="s">
        <v>144</v>
      </c>
      <c r="U21" s="252" t="s">
        <v>145</v>
      </c>
      <c r="V21" s="252" t="s">
        <v>146</v>
      </c>
      <c r="W21" s="252" t="s">
        <v>128</v>
      </c>
      <c r="X21" s="252" t="s">
        <v>147</v>
      </c>
      <c r="Y21" s="252" t="s">
        <v>148</v>
      </c>
      <c r="Z21" s="252" t="s">
        <v>149</v>
      </c>
      <c r="AA21" s="252" t="s">
        <v>150</v>
      </c>
      <c r="AB21" s="252" t="s">
        <v>151</v>
      </c>
      <c r="AC21" s="252" t="s">
        <v>102</v>
      </c>
      <c r="AD21" s="252" t="s">
        <v>152</v>
      </c>
      <c r="AE21" s="253" t="s">
        <v>153</v>
      </c>
      <c r="AF21" s="255"/>
    </row>
    <row r="22" spans="1:33" ht="32.1" customHeight="1" x14ac:dyDescent="0.25">
      <c r="A22" s="256" t="s">
        <v>31</v>
      </c>
      <c r="B22" s="257"/>
      <c r="C22" s="258"/>
      <c r="D22" s="258"/>
      <c r="E22" s="258"/>
      <c r="F22" s="258"/>
      <c r="G22" s="258"/>
      <c r="H22" s="258"/>
      <c r="I22" s="258"/>
      <c r="J22" s="258"/>
      <c r="K22" s="258"/>
      <c r="L22" s="258"/>
      <c r="M22" s="258"/>
      <c r="N22" s="258">
        <f>SUM(B22:M22)</f>
        <v>0</v>
      </c>
      <c r="O22" s="259"/>
      <c r="P22" s="256" t="s">
        <v>27</v>
      </c>
      <c r="Q22" s="260"/>
      <c r="R22" s="261"/>
      <c r="S22" s="261"/>
      <c r="T22" s="261"/>
      <c r="U22" s="261"/>
      <c r="V22" s="261"/>
      <c r="W22" s="261"/>
      <c r="X22" s="315">
        <v>289149000</v>
      </c>
      <c r="Y22" s="315">
        <v>0</v>
      </c>
      <c r="Z22" s="315">
        <v>0</v>
      </c>
      <c r="AA22" s="315">
        <v>0</v>
      </c>
      <c r="AB22" s="315">
        <f>-23000000-44257500</f>
        <v>-67257500</v>
      </c>
      <c r="AC22" s="315">
        <f>SUM(Q22:AB22)</f>
        <v>221891500</v>
      </c>
      <c r="AD22" s="170"/>
      <c r="AE22" s="263"/>
      <c r="AF22" s="255"/>
    </row>
    <row r="23" spans="1:33" ht="32.1" customHeight="1" x14ac:dyDescent="0.25">
      <c r="A23" s="265" t="s">
        <v>21</v>
      </c>
      <c r="B23" s="266"/>
      <c r="C23" s="267"/>
      <c r="D23" s="267"/>
      <c r="E23" s="267"/>
      <c r="F23" s="267"/>
      <c r="G23" s="267"/>
      <c r="H23" s="267"/>
      <c r="I23" s="267"/>
      <c r="J23" s="267"/>
      <c r="K23" s="267"/>
      <c r="L23" s="267"/>
      <c r="M23" s="267"/>
      <c r="N23" s="267">
        <f>SUM(B23:M23)</f>
        <v>0</v>
      </c>
      <c r="O23" s="268" t="str">
        <f>IFERROR(N23/(SUMIF(B23:M23,"&gt;0",B22:M22))," ")</f>
        <v xml:space="preserve"> </v>
      </c>
      <c r="P23" s="265" t="s">
        <v>29</v>
      </c>
      <c r="Q23" s="266"/>
      <c r="R23" s="267"/>
      <c r="S23" s="267"/>
      <c r="T23" s="267"/>
      <c r="U23" s="267"/>
      <c r="V23" s="267"/>
      <c r="W23" s="267">
        <v>0</v>
      </c>
      <c r="X23" s="309">
        <v>59010000</v>
      </c>
      <c r="Y23" s="309">
        <v>144574500</v>
      </c>
      <c r="Z23" s="309">
        <v>41307000</v>
      </c>
      <c r="AA23" s="309">
        <v>-30488500</v>
      </c>
      <c r="AB23" s="309">
        <v>-3343900</v>
      </c>
      <c r="AC23" s="315">
        <f>SUM(Q23:AB23)</f>
        <v>211059100</v>
      </c>
      <c r="AD23" s="269">
        <f>AC23/AC22</f>
        <v>0.95118154593573889</v>
      </c>
      <c r="AE23" s="270">
        <v>0.95118154593573889</v>
      </c>
      <c r="AF23" s="255"/>
    </row>
    <row r="24" spans="1:33" ht="32.1" customHeight="1" x14ac:dyDescent="0.25">
      <c r="A24" s="265" t="s">
        <v>23</v>
      </c>
      <c r="B24" s="266">
        <f>+B22-B23</f>
        <v>0</v>
      </c>
      <c r="C24" s="267">
        <f t="shared" ref="C24:M24" si="0">+C22-C23</f>
        <v>0</v>
      </c>
      <c r="D24" s="267">
        <f t="shared" si="0"/>
        <v>0</v>
      </c>
      <c r="E24" s="267">
        <f t="shared" si="0"/>
        <v>0</v>
      </c>
      <c r="F24" s="267">
        <f t="shared" si="0"/>
        <v>0</v>
      </c>
      <c r="G24" s="267">
        <f t="shared" si="0"/>
        <v>0</v>
      </c>
      <c r="H24" s="267">
        <f t="shared" si="0"/>
        <v>0</v>
      </c>
      <c r="I24" s="267">
        <f t="shared" si="0"/>
        <v>0</v>
      </c>
      <c r="J24" s="267">
        <f t="shared" si="0"/>
        <v>0</v>
      </c>
      <c r="K24" s="267">
        <f t="shared" si="0"/>
        <v>0</v>
      </c>
      <c r="L24" s="267">
        <f t="shared" si="0"/>
        <v>0</v>
      </c>
      <c r="M24" s="267">
        <f t="shared" si="0"/>
        <v>0</v>
      </c>
      <c r="N24" s="267">
        <f>SUM(B24:M24)</f>
        <v>0</v>
      </c>
      <c r="O24" s="271"/>
      <c r="P24" s="265" t="s">
        <v>31</v>
      </c>
      <c r="Q24" s="266"/>
      <c r="R24" s="267"/>
      <c r="S24" s="267"/>
      <c r="T24" s="267"/>
      <c r="U24" s="267"/>
      <c r="V24" s="267"/>
      <c r="W24" s="267"/>
      <c r="X24" s="309">
        <v>0</v>
      </c>
      <c r="Y24" s="315">
        <v>53109000</v>
      </c>
      <c r="Z24" s="315">
        <v>59010000</v>
      </c>
      <c r="AA24" s="315">
        <v>59010000</v>
      </c>
      <c r="AB24" s="315">
        <f>+AA24*2-23000000-44257500</f>
        <v>50762500</v>
      </c>
      <c r="AC24" s="315">
        <f>SUM(Q24:AB24)</f>
        <v>221891500</v>
      </c>
      <c r="AD24" s="267"/>
      <c r="AE24" s="272"/>
      <c r="AF24" s="255"/>
    </row>
    <row r="25" spans="1:33" ht="32.1" customHeight="1" thickBot="1" x14ac:dyDescent="0.3">
      <c r="A25" s="273" t="s">
        <v>25</v>
      </c>
      <c r="B25" s="274"/>
      <c r="C25" s="275"/>
      <c r="D25" s="275"/>
      <c r="E25" s="275"/>
      <c r="F25" s="275"/>
      <c r="G25" s="275"/>
      <c r="H25" s="275"/>
      <c r="I25" s="275"/>
      <c r="J25" s="275"/>
      <c r="K25" s="275"/>
      <c r="L25" s="275"/>
      <c r="M25" s="275"/>
      <c r="N25" s="275">
        <f>SUM(B25:M25)</f>
        <v>0</v>
      </c>
      <c r="O25" s="276" t="str">
        <f>IFERROR(N25/(SUMIF(B25:M25,"&gt;0",B24:M24))," ")</f>
        <v xml:space="preserve"> </v>
      </c>
      <c r="P25" s="273" t="s">
        <v>25</v>
      </c>
      <c r="Q25" s="274"/>
      <c r="R25" s="275"/>
      <c r="S25" s="275"/>
      <c r="T25" s="275"/>
      <c r="U25" s="275"/>
      <c r="V25" s="275"/>
      <c r="W25" s="275"/>
      <c r="X25" s="275"/>
      <c r="Y25" s="275">
        <v>0</v>
      </c>
      <c r="Z25" s="275">
        <v>28521500</v>
      </c>
      <c r="AA25" s="275">
        <v>52322200</v>
      </c>
      <c r="AB25" s="275">
        <v>123527600</v>
      </c>
      <c r="AC25" s="323">
        <f>SUM(Q25:AB25)</f>
        <v>204371300</v>
      </c>
      <c r="AD25" s="278">
        <v>0.2795918367346939</v>
      </c>
      <c r="AE25" s="313">
        <v>0.2795918367346939</v>
      </c>
      <c r="AF25" s="255"/>
    </row>
    <row r="26" spans="1:33" s="279" customFormat="1" ht="16.5" customHeight="1" thickBot="1" x14ac:dyDescent="0.3"/>
    <row r="27" spans="1:33" ht="33.950000000000003" customHeight="1" x14ac:dyDescent="0.25">
      <c r="A27" s="436" t="s">
        <v>154</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8"/>
    </row>
    <row r="28" spans="1:33" ht="15" customHeight="1" x14ac:dyDescent="0.25">
      <c r="A28" s="373" t="s">
        <v>34</v>
      </c>
      <c r="B28" s="358" t="s">
        <v>36</v>
      </c>
      <c r="C28" s="358"/>
      <c r="D28" s="358" t="s">
        <v>155</v>
      </c>
      <c r="E28" s="358"/>
      <c r="F28" s="358"/>
      <c r="G28" s="358"/>
      <c r="H28" s="358"/>
      <c r="I28" s="358"/>
      <c r="J28" s="358"/>
      <c r="K28" s="358"/>
      <c r="L28" s="358"/>
      <c r="M28" s="358"/>
      <c r="N28" s="358"/>
      <c r="O28" s="358"/>
      <c r="P28" s="358" t="s">
        <v>102</v>
      </c>
      <c r="Q28" s="358" t="s">
        <v>156</v>
      </c>
      <c r="R28" s="358"/>
      <c r="S28" s="358"/>
      <c r="T28" s="358"/>
      <c r="U28" s="358"/>
      <c r="V28" s="358"/>
      <c r="W28" s="358"/>
      <c r="X28" s="358"/>
      <c r="Y28" s="358" t="s">
        <v>157</v>
      </c>
      <c r="Z28" s="358"/>
      <c r="AA28" s="358"/>
      <c r="AB28" s="358"/>
      <c r="AC28" s="358"/>
      <c r="AD28" s="358"/>
      <c r="AE28" s="359"/>
    </row>
    <row r="29" spans="1:33" ht="27" customHeight="1" x14ac:dyDescent="0.25">
      <c r="A29" s="373"/>
      <c r="B29" s="358"/>
      <c r="C29" s="358"/>
      <c r="D29" s="280" t="s">
        <v>141</v>
      </c>
      <c r="E29" s="280" t="s">
        <v>142</v>
      </c>
      <c r="F29" s="280" t="s">
        <v>143</v>
      </c>
      <c r="G29" s="280" t="s">
        <v>144</v>
      </c>
      <c r="H29" s="280" t="s">
        <v>145</v>
      </c>
      <c r="I29" s="280" t="s">
        <v>146</v>
      </c>
      <c r="J29" s="280" t="s">
        <v>128</v>
      </c>
      <c r="K29" s="280" t="s">
        <v>147</v>
      </c>
      <c r="L29" s="280" t="s">
        <v>148</v>
      </c>
      <c r="M29" s="280" t="s">
        <v>149</v>
      </c>
      <c r="N29" s="280" t="s">
        <v>150</v>
      </c>
      <c r="O29" s="280" t="s">
        <v>151</v>
      </c>
      <c r="P29" s="358"/>
      <c r="Q29" s="358"/>
      <c r="R29" s="358"/>
      <c r="S29" s="358"/>
      <c r="T29" s="358"/>
      <c r="U29" s="358"/>
      <c r="V29" s="358"/>
      <c r="W29" s="358"/>
      <c r="X29" s="358"/>
      <c r="Y29" s="358"/>
      <c r="Z29" s="358"/>
      <c r="AA29" s="358"/>
      <c r="AB29" s="358"/>
      <c r="AC29" s="358"/>
      <c r="AD29" s="358"/>
      <c r="AE29" s="359"/>
    </row>
    <row r="30" spans="1:33" ht="111.95" customHeight="1" thickBot="1" x14ac:dyDescent="0.3">
      <c r="A30" s="170"/>
      <c r="B30" s="371"/>
      <c r="C30" s="371"/>
      <c r="D30" s="221"/>
      <c r="E30" s="221"/>
      <c r="F30" s="221"/>
      <c r="G30" s="221"/>
      <c r="H30" s="221"/>
      <c r="I30" s="221"/>
      <c r="J30" s="221"/>
      <c r="K30" s="221"/>
      <c r="L30" s="221"/>
      <c r="M30" s="221"/>
      <c r="N30" s="221"/>
      <c r="O30" s="221"/>
      <c r="P30" s="281">
        <f>SUM(D30:O30)</f>
        <v>0</v>
      </c>
      <c r="Q30" s="360"/>
      <c r="R30" s="360"/>
      <c r="S30" s="360"/>
      <c r="T30" s="360"/>
      <c r="U30" s="360"/>
      <c r="V30" s="360"/>
      <c r="W30" s="360"/>
      <c r="X30" s="360"/>
      <c r="Y30" s="360"/>
      <c r="Z30" s="360"/>
      <c r="AA30" s="360"/>
      <c r="AB30" s="360"/>
      <c r="AC30" s="360"/>
      <c r="AD30" s="360"/>
      <c r="AE30" s="361"/>
      <c r="AF30" s="282"/>
      <c r="AG30" s="282"/>
    </row>
    <row r="31" spans="1:33" ht="12" customHeight="1" thickBot="1" x14ac:dyDescent="0.3">
      <c r="A31" s="283"/>
      <c r="B31" s="284"/>
      <c r="C31" s="284"/>
      <c r="D31" s="232"/>
      <c r="E31" s="232"/>
      <c r="F31" s="232"/>
      <c r="G31" s="232"/>
      <c r="H31" s="232"/>
      <c r="I31" s="232"/>
      <c r="J31" s="232"/>
      <c r="K31" s="232"/>
      <c r="L31" s="232"/>
      <c r="M31" s="232"/>
      <c r="N31" s="232"/>
      <c r="O31" s="232"/>
      <c r="P31" s="285"/>
      <c r="Q31" s="286"/>
      <c r="R31" s="286"/>
      <c r="S31" s="286"/>
      <c r="T31" s="286"/>
      <c r="U31" s="286"/>
      <c r="V31" s="286"/>
      <c r="W31" s="286"/>
      <c r="X31" s="286"/>
      <c r="Y31" s="286"/>
      <c r="Z31" s="286"/>
      <c r="AA31" s="286"/>
      <c r="AB31" s="286"/>
      <c r="AC31" s="286"/>
      <c r="AD31" s="286"/>
      <c r="AE31" s="287"/>
      <c r="AF31" s="282"/>
      <c r="AG31" s="282"/>
    </row>
    <row r="32" spans="1:33" ht="45" customHeight="1" x14ac:dyDescent="0.25">
      <c r="A32" s="405" t="s">
        <v>158</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7"/>
      <c r="AF32" s="282"/>
      <c r="AG32" s="282"/>
    </row>
    <row r="33" spans="1:41" ht="23.1" customHeight="1" x14ac:dyDescent="0.25">
      <c r="A33" s="373" t="s">
        <v>44</v>
      </c>
      <c r="B33" s="358" t="s">
        <v>46</v>
      </c>
      <c r="C33" s="358" t="s">
        <v>36</v>
      </c>
      <c r="D33" s="358" t="s">
        <v>159</v>
      </c>
      <c r="E33" s="358"/>
      <c r="F33" s="358"/>
      <c r="G33" s="358"/>
      <c r="H33" s="358"/>
      <c r="I33" s="358"/>
      <c r="J33" s="358"/>
      <c r="K33" s="358"/>
      <c r="L33" s="358"/>
      <c r="M33" s="358"/>
      <c r="N33" s="358"/>
      <c r="O33" s="358"/>
      <c r="P33" s="358"/>
      <c r="Q33" s="358" t="s">
        <v>160</v>
      </c>
      <c r="R33" s="358"/>
      <c r="S33" s="358"/>
      <c r="T33" s="358"/>
      <c r="U33" s="358"/>
      <c r="V33" s="358"/>
      <c r="W33" s="358"/>
      <c r="X33" s="358"/>
      <c r="Y33" s="358"/>
      <c r="Z33" s="358"/>
      <c r="AA33" s="358"/>
      <c r="AB33" s="358"/>
      <c r="AC33" s="358"/>
      <c r="AD33" s="358"/>
      <c r="AE33" s="359"/>
      <c r="AF33" s="282"/>
      <c r="AG33" s="288"/>
      <c r="AH33" s="289"/>
      <c r="AI33" s="289"/>
      <c r="AJ33" s="289"/>
      <c r="AK33" s="289"/>
      <c r="AL33" s="289"/>
      <c r="AM33" s="289"/>
      <c r="AN33" s="289"/>
      <c r="AO33" s="289"/>
    </row>
    <row r="34" spans="1:41" ht="27" customHeight="1" x14ac:dyDescent="0.25">
      <c r="A34" s="373"/>
      <c r="B34" s="358"/>
      <c r="C34" s="442"/>
      <c r="D34" s="280" t="s">
        <v>141</v>
      </c>
      <c r="E34" s="280" t="s">
        <v>142</v>
      </c>
      <c r="F34" s="280" t="s">
        <v>143</v>
      </c>
      <c r="G34" s="280" t="s">
        <v>144</v>
      </c>
      <c r="H34" s="280" t="s">
        <v>145</v>
      </c>
      <c r="I34" s="280" t="s">
        <v>146</v>
      </c>
      <c r="J34" s="280" t="s">
        <v>128</v>
      </c>
      <c r="K34" s="280" t="s">
        <v>147</v>
      </c>
      <c r="L34" s="280" t="s">
        <v>148</v>
      </c>
      <c r="M34" s="280" t="s">
        <v>149</v>
      </c>
      <c r="N34" s="280" t="s">
        <v>150</v>
      </c>
      <c r="O34" s="280" t="s">
        <v>151</v>
      </c>
      <c r="P34" s="280" t="s">
        <v>102</v>
      </c>
      <c r="Q34" s="439" t="s">
        <v>52</v>
      </c>
      <c r="R34" s="440"/>
      <c r="S34" s="440"/>
      <c r="T34" s="441"/>
      <c r="U34" s="358" t="s">
        <v>54</v>
      </c>
      <c r="V34" s="358"/>
      <c r="W34" s="358"/>
      <c r="X34" s="358"/>
      <c r="Y34" s="358" t="s">
        <v>56</v>
      </c>
      <c r="Z34" s="358"/>
      <c r="AA34" s="358"/>
      <c r="AB34" s="358"/>
      <c r="AC34" s="358" t="s">
        <v>58</v>
      </c>
      <c r="AD34" s="358"/>
      <c r="AE34" s="359"/>
      <c r="AF34" s="282"/>
      <c r="AG34" s="288"/>
      <c r="AH34" s="289"/>
      <c r="AI34" s="289"/>
      <c r="AJ34" s="289"/>
      <c r="AK34" s="289"/>
      <c r="AL34" s="289"/>
      <c r="AM34" s="289"/>
      <c r="AN34" s="289"/>
      <c r="AO34" s="289"/>
    </row>
    <row r="35" spans="1:41" ht="131.25" customHeight="1" x14ac:dyDescent="0.25">
      <c r="A35" s="443" t="s">
        <v>207</v>
      </c>
      <c r="B35" s="445">
        <f>SUM(B41:B44)</f>
        <v>0.1</v>
      </c>
      <c r="C35" s="291" t="s">
        <v>48</v>
      </c>
      <c r="D35" s="292"/>
      <c r="E35" s="292"/>
      <c r="F35" s="292"/>
      <c r="G35" s="292"/>
      <c r="H35" s="292"/>
      <c r="I35" s="292"/>
      <c r="J35" s="318">
        <v>260</v>
      </c>
      <c r="K35" s="318">
        <v>0</v>
      </c>
      <c r="L35" s="318">
        <v>60</v>
      </c>
      <c r="M35" s="318">
        <v>120</v>
      </c>
      <c r="N35" s="318">
        <v>130</v>
      </c>
      <c r="O35" s="318">
        <v>130</v>
      </c>
      <c r="P35" s="324">
        <f>SUM(D35:O35)</f>
        <v>700</v>
      </c>
      <c r="Q35" s="634" t="s">
        <v>730</v>
      </c>
      <c r="R35" s="635"/>
      <c r="S35" s="635"/>
      <c r="T35" s="653"/>
      <c r="U35" s="634" t="s">
        <v>731</v>
      </c>
      <c r="V35" s="635"/>
      <c r="W35" s="635"/>
      <c r="X35" s="653"/>
      <c r="Y35" s="673" t="s">
        <v>187</v>
      </c>
      <c r="Z35" s="673"/>
      <c r="AA35" s="673"/>
      <c r="AB35" s="673"/>
      <c r="AC35" s="673" t="s">
        <v>208</v>
      </c>
      <c r="AD35" s="673"/>
      <c r="AE35" s="696"/>
      <c r="AF35" s="282"/>
      <c r="AG35" s="288"/>
      <c r="AH35" s="289"/>
      <c r="AI35" s="289"/>
      <c r="AJ35" s="289"/>
      <c r="AK35" s="289"/>
      <c r="AL35" s="289"/>
      <c r="AM35" s="289"/>
      <c r="AN35" s="289"/>
      <c r="AO35" s="289"/>
    </row>
    <row r="36" spans="1:41" ht="108" customHeight="1" thickBot="1" x14ac:dyDescent="0.3">
      <c r="A36" s="444"/>
      <c r="B36" s="674"/>
      <c r="C36" s="295" t="s">
        <v>50</v>
      </c>
      <c r="D36" s="296"/>
      <c r="E36" s="296"/>
      <c r="F36" s="296"/>
      <c r="G36" s="297"/>
      <c r="H36" s="297"/>
      <c r="I36" s="297"/>
      <c r="J36" s="319">
        <v>262</v>
      </c>
      <c r="K36" s="319">
        <v>0</v>
      </c>
      <c r="L36" s="319">
        <v>60</v>
      </c>
      <c r="M36" s="319">
        <v>122</v>
      </c>
      <c r="N36" s="319">
        <v>136</v>
      </c>
      <c r="O36" s="319">
        <v>169</v>
      </c>
      <c r="P36" s="320">
        <f>SUM(D36:O36)</f>
        <v>749</v>
      </c>
      <c r="Q36" s="637"/>
      <c r="R36" s="638"/>
      <c r="S36" s="638"/>
      <c r="T36" s="654"/>
      <c r="U36" s="637"/>
      <c r="V36" s="638"/>
      <c r="W36" s="638"/>
      <c r="X36" s="654"/>
      <c r="Y36" s="697"/>
      <c r="Z36" s="697"/>
      <c r="AA36" s="697"/>
      <c r="AB36" s="697"/>
      <c r="AC36" s="697"/>
      <c r="AD36" s="697"/>
      <c r="AE36" s="698"/>
      <c r="AF36" s="282"/>
      <c r="AG36" s="288"/>
      <c r="AH36" s="289"/>
      <c r="AI36" s="289"/>
      <c r="AJ36" s="289"/>
      <c r="AK36" s="289"/>
      <c r="AL36" s="289"/>
      <c r="AM36" s="289"/>
      <c r="AN36" s="289"/>
      <c r="AO36" s="289"/>
    </row>
    <row r="37" spans="1:41" s="279" customFormat="1" ht="17.25" customHeight="1" thickBot="1" x14ac:dyDescent="0.3"/>
    <row r="38" spans="1:41" ht="45" customHeight="1" thickBot="1" x14ac:dyDescent="0.3">
      <c r="A38" s="405" t="s">
        <v>162</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7"/>
      <c r="AG38" s="289"/>
      <c r="AH38" s="289"/>
      <c r="AI38" s="289"/>
      <c r="AJ38" s="289"/>
      <c r="AK38" s="289"/>
      <c r="AL38" s="289"/>
      <c r="AM38" s="289"/>
      <c r="AN38" s="289"/>
      <c r="AO38" s="289"/>
    </row>
    <row r="39" spans="1:41" ht="26.1" customHeight="1" x14ac:dyDescent="0.25">
      <c r="A39" s="447" t="s">
        <v>60</v>
      </c>
      <c r="B39" s="448" t="s">
        <v>163</v>
      </c>
      <c r="C39" s="452" t="s">
        <v>164</v>
      </c>
      <c r="D39" s="454" t="s">
        <v>165</v>
      </c>
      <c r="E39" s="455"/>
      <c r="F39" s="455"/>
      <c r="G39" s="455"/>
      <c r="H39" s="455"/>
      <c r="I39" s="455"/>
      <c r="J39" s="455"/>
      <c r="K39" s="455"/>
      <c r="L39" s="455"/>
      <c r="M39" s="455"/>
      <c r="N39" s="455"/>
      <c r="O39" s="455"/>
      <c r="P39" s="456"/>
      <c r="Q39" s="448" t="s">
        <v>166</v>
      </c>
      <c r="R39" s="448"/>
      <c r="S39" s="448"/>
      <c r="T39" s="448"/>
      <c r="U39" s="448"/>
      <c r="V39" s="448"/>
      <c r="W39" s="448"/>
      <c r="X39" s="448"/>
      <c r="Y39" s="448"/>
      <c r="Z39" s="448"/>
      <c r="AA39" s="448"/>
      <c r="AB39" s="448"/>
      <c r="AC39" s="448"/>
      <c r="AD39" s="448"/>
      <c r="AE39" s="467"/>
      <c r="AG39" s="289"/>
      <c r="AH39" s="289"/>
      <c r="AI39" s="289"/>
      <c r="AJ39" s="289"/>
      <c r="AK39" s="289"/>
      <c r="AL39" s="289"/>
      <c r="AM39" s="289"/>
      <c r="AN39" s="289"/>
      <c r="AO39" s="289"/>
    </row>
    <row r="40" spans="1:41" ht="26.1" customHeight="1" x14ac:dyDescent="0.25">
      <c r="A40" s="373"/>
      <c r="B40" s="358"/>
      <c r="C40" s="453"/>
      <c r="D40" s="280" t="s">
        <v>167</v>
      </c>
      <c r="E40" s="280" t="s">
        <v>168</v>
      </c>
      <c r="F40" s="280" t="s">
        <v>169</v>
      </c>
      <c r="G40" s="280" t="s">
        <v>170</v>
      </c>
      <c r="H40" s="280" t="s">
        <v>171</v>
      </c>
      <c r="I40" s="280" t="s">
        <v>172</v>
      </c>
      <c r="J40" s="280" t="s">
        <v>173</v>
      </c>
      <c r="K40" s="280" t="s">
        <v>174</v>
      </c>
      <c r="L40" s="280" t="s">
        <v>175</v>
      </c>
      <c r="M40" s="280" t="s">
        <v>176</v>
      </c>
      <c r="N40" s="280" t="s">
        <v>177</v>
      </c>
      <c r="O40" s="280" t="s">
        <v>178</v>
      </c>
      <c r="P40" s="280" t="s">
        <v>179</v>
      </c>
      <c r="Q40" s="439" t="s">
        <v>180</v>
      </c>
      <c r="R40" s="440"/>
      <c r="S40" s="440"/>
      <c r="T40" s="440"/>
      <c r="U40" s="440"/>
      <c r="V40" s="440"/>
      <c r="W40" s="440"/>
      <c r="X40" s="441"/>
      <c r="Y40" s="439" t="s">
        <v>68</v>
      </c>
      <c r="Z40" s="440"/>
      <c r="AA40" s="440"/>
      <c r="AB40" s="440"/>
      <c r="AC40" s="440"/>
      <c r="AD40" s="440"/>
      <c r="AE40" s="479"/>
      <c r="AG40" s="299"/>
      <c r="AH40" s="299"/>
      <c r="AI40" s="299"/>
      <c r="AJ40" s="299"/>
      <c r="AK40" s="299"/>
      <c r="AL40" s="299"/>
      <c r="AM40" s="299"/>
      <c r="AN40" s="299"/>
      <c r="AO40" s="299"/>
    </row>
    <row r="41" spans="1:41" ht="119.25" customHeight="1" x14ac:dyDescent="0.25">
      <c r="A41" s="449" t="s">
        <v>209</v>
      </c>
      <c r="B41" s="489">
        <v>0.05</v>
      </c>
      <c r="C41" s="300" t="s">
        <v>48</v>
      </c>
      <c r="D41" s="301"/>
      <c r="E41" s="301"/>
      <c r="F41" s="301"/>
      <c r="G41" s="301"/>
      <c r="H41" s="301"/>
      <c r="I41" s="301"/>
      <c r="J41" s="302">
        <v>0.18</v>
      </c>
      <c r="K41" s="302">
        <v>0</v>
      </c>
      <c r="L41" s="302">
        <v>0.1</v>
      </c>
      <c r="M41" s="302">
        <v>0.24</v>
      </c>
      <c r="N41" s="302">
        <v>0.24</v>
      </c>
      <c r="O41" s="302">
        <v>0.24</v>
      </c>
      <c r="P41" s="303">
        <f>SUM(D41:O41)</f>
        <v>1</v>
      </c>
      <c r="Q41" s="640" t="s">
        <v>681</v>
      </c>
      <c r="R41" s="641"/>
      <c r="S41" s="641"/>
      <c r="T41" s="641"/>
      <c r="U41" s="641"/>
      <c r="V41" s="641"/>
      <c r="W41" s="641"/>
      <c r="X41" s="642"/>
      <c r="Y41" s="691" t="s">
        <v>682</v>
      </c>
      <c r="Z41" s="641"/>
      <c r="AA41" s="641"/>
      <c r="AB41" s="641"/>
      <c r="AC41" s="641"/>
      <c r="AD41" s="641"/>
      <c r="AE41" s="692"/>
      <c r="AG41" s="304"/>
      <c r="AH41" s="304"/>
      <c r="AI41" s="304"/>
      <c r="AJ41" s="304"/>
      <c r="AK41" s="304"/>
      <c r="AL41" s="304"/>
      <c r="AM41" s="304"/>
      <c r="AN41" s="304"/>
      <c r="AO41" s="304"/>
    </row>
    <row r="42" spans="1:41" ht="124.5" customHeight="1" x14ac:dyDescent="0.25">
      <c r="A42" s="450"/>
      <c r="B42" s="489"/>
      <c r="C42" s="305" t="s">
        <v>50</v>
      </c>
      <c r="D42" s="306"/>
      <c r="E42" s="306"/>
      <c r="F42" s="306"/>
      <c r="G42" s="306"/>
      <c r="H42" s="306"/>
      <c r="I42" s="306"/>
      <c r="J42" s="306">
        <v>0.18</v>
      </c>
      <c r="K42" s="306">
        <v>0</v>
      </c>
      <c r="L42" s="306">
        <v>0.1</v>
      </c>
      <c r="M42" s="306">
        <v>0.24</v>
      </c>
      <c r="N42" s="306">
        <v>0.24</v>
      </c>
      <c r="O42" s="306">
        <v>0.24</v>
      </c>
      <c r="P42" s="303">
        <f>SUM(D42:O42)</f>
        <v>1</v>
      </c>
      <c r="Q42" s="650"/>
      <c r="R42" s="651"/>
      <c r="S42" s="651"/>
      <c r="T42" s="651"/>
      <c r="U42" s="651"/>
      <c r="V42" s="651"/>
      <c r="W42" s="651"/>
      <c r="X42" s="652"/>
      <c r="Y42" s="650"/>
      <c r="Z42" s="651"/>
      <c r="AA42" s="651"/>
      <c r="AB42" s="651"/>
      <c r="AC42" s="651"/>
      <c r="AD42" s="651"/>
      <c r="AE42" s="693"/>
    </row>
    <row r="43" spans="1:41" ht="202.5" customHeight="1" x14ac:dyDescent="0.25">
      <c r="A43" s="449" t="s">
        <v>210</v>
      </c>
      <c r="B43" s="489">
        <v>0.05</v>
      </c>
      <c r="C43" s="300" t="s">
        <v>48</v>
      </c>
      <c r="D43" s="301"/>
      <c r="E43" s="301"/>
      <c r="F43" s="301"/>
      <c r="G43" s="301"/>
      <c r="H43" s="301"/>
      <c r="I43" s="301"/>
      <c r="J43" s="302">
        <v>0.18</v>
      </c>
      <c r="K43" s="302">
        <v>0</v>
      </c>
      <c r="L43" s="302">
        <v>0.1</v>
      </c>
      <c r="M43" s="302">
        <v>0.24</v>
      </c>
      <c r="N43" s="302">
        <v>0.24</v>
      </c>
      <c r="O43" s="302">
        <v>0.24</v>
      </c>
      <c r="P43" s="303">
        <f>SUM(D43:O43)</f>
        <v>1</v>
      </c>
      <c r="Q43" s="640" t="s">
        <v>683</v>
      </c>
      <c r="R43" s="641"/>
      <c r="S43" s="641"/>
      <c r="T43" s="641"/>
      <c r="U43" s="641"/>
      <c r="V43" s="641"/>
      <c r="W43" s="641"/>
      <c r="X43" s="642"/>
      <c r="Y43" s="694" t="s">
        <v>684</v>
      </c>
      <c r="Z43" s="641"/>
      <c r="AA43" s="641"/>
      <c r="AB43" s="641"/>
      <c r="AC43" s="641"/>
      <c r="AD43" s="641"/>
      <c r="AE43" s="692"/>
    </row>
    <row r="44" spans="1:41" ht="198.6" customHeight="1" thickBot="1" x14ac:dyDescent="0.3">
      <c r="A44" s="468"/>
      <c r="B44" s="490"/>
      <c r="C44" s="295" t="s">
        <v>50</v>
      </c>
      <c r="D44" s="307"/>
      <c r="E44" s="307"/>
      <c r="F44" s="307"/>
      <c r="G44" s="307"/>
      <c r="H44" s="307"/>
      <c r="I44" s="307"/>
      <c r="J44" s="307">
        <v>0.18</v>
      </c>
      <c r="K44" s="307">
        <v>0</v>
      </c>
      <c r="L44" s="307">
        <v>0.1</v>
      </c>
      <c r="M44" s="307">
        <v>0.24</v>
      </c>
      <c r="N44" s="307">
        <v>0.24</v>
      </c>
      <c r="O44" s="307">
        <v>0.24</v>
      </c>
      <c r="P44" s="308">
        <f>SUM(D44:O44)</f>
        <v>1</v>
      </c>
      <c r="Q44" s="643"/>
      <c r="R44" s="644"/>
      <c r="S44" s="644"/>
      <c r="T44" s="644"/>
      <c r="U44" s="644"/>
      <c r="V44" s="644"/>
      <c r="W44" s="644"/>
      <c r="X44" s="645"/>
      <c r="Y44" s="643"/>
      <c r="Z44" s="644"/>
      <c r="AA44" s="644"/>
      <c r="AB44" s="644"/>
      <c r="AC44" s="644"/>
      <c r="AD44" s="644"/>
      <c r="AE44" s="695"/>
    </row>
    <row r="45" spans="1:41" x14ac:dyDescent="0.25">
      <c r="A45" s="2" t="s">
        <v>185</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Y43:AE44"/>
    <mergeCell ref="Q43:X44"/>
  </mergeCells>
  <dataValidations count="4">
    <dataValidation type="textLength" operator="lessThanOrEqual" allowBlank="1" showInputMessage="1" showErrorMessage="1" errorTitle="Máximo 2.000 caracteres" error="Máximo 2.000 caracteres" sqref="AC35 U35 Q35 Y35 Q41" xr:uid="{F92294C4-645C-4471-9C9E-0FF1BE87AB79}">
      <formula1>2000</formula1>
    </dataValidation>
    <dataValidation type="textLength" operator="lessThanOrEqual" allowBlank="1" showInputMessage="1" showErrorMessage="1" errorTitle="Máximo 2.000 caracteres" error="Máximo 2.000 caracteres" promptTitle="2.000 caracteres" sqref="Q30:Q31" xr:uid="{FE47E62E-FC7D-4733-941D-02D0D43B4B1E}">
      <formula1>2000</formula1>
    </dataValidation>
    <dataValidation type="list" allowBlank="1" showInputMessage="1" showErrorMessage="1" sqref="C7:C9" xr:uid="{086F1A84-F2BA-4A79-82B2-0354AEFC5AD0}">
      <formula1>$B$21:$M$21</formula1>
    </dataValidation>
    <dataValidation type="textLength" operator="lessThanOrEqual" allowBlank="1" showInputMessage="1" showErrorMessage="1" errorTitle="Máximo 2.000 caracteres" error="Máximo 2.000 caracteres" sqref="Q43" xr:uid="{CFD23D9F-2CD4-426E-934A-6142FD87A837}">
      <formula1>10000</formula1>
    </dataValidation>
  </dataValidations>
  <hyperlinks>
    <hyperlink ref="Y41" r:id="rId1" xr:uid="{06EAB67E-C809-4435-BFBB-A501C29584A3}"/>
    <hyperlink ref="Y43" r:id="rId2" xr:uid="{1FA03402-2D13-413E-BC14-38BD9F739F13}"/>
  </hyperlinks>
  <pageMargins left="0.25" right="0.25" top="0.75" bottom="0.75" header="0.3" footer="0.3"/>
  <pageSetup scale="20"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EADC8946-5C51-4E50-8BA8-A0FF1FCFE907}">
          <x14:formula1>
            <xm:f>listas!$D$2:$D$15</xm:f>
          </x14:formula1>
          <xm:sqref>C11:AE13</xm:sqref>
        </x14:dataValidation>
        <x14:dataValidation type="list" allowBlank="1" showInputMessage="1" showErrorMessage="1" xr:uid="{F214910D-AC8B-4F2D-A284-8D0E8E6E81B5}">
          <x14:formula1>
            <xm:f>listas!$A$2:$A$6</xm:f>
          </x14:formula1>
          <xm:sqref>C15:K15</xm:sqref>
        </x14:dataValidation>
        <x14:dataValidation type="list" allowBlank="1" showInputMessage="1" showErrorMessage="1" xr:uid="{5F7B840E-32DB-45DF-ADAB-1B025A5F4996}">
          <x14:formula1>
            <xm:f>listas!$B$2:$B$8</xm:f>
          </x14:formula1>
          <xm:sqref>R15:X15</xm:sqref>
        </x14:dataValidation>
        <x14:dataValidation type="list" allowBlank="1" showInputMessage="1" showErrorMessage="1" xr:uid="{C10B0958-4FBA-4E2C-818C-5A5A2A37B079}">
          <x14:formula1>
            <xm:f>listas!$C$2:$C$20</xm:f>
          </x14:formula1>
          <xm:sqref>AA15:AE15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F190A-1A1E-483F-A6B0-B9E621C4E3D5}">
  <sheetPr>
    <tabColor theme="7" tint="0.39997558519241921"/>
    <pageSetUpPr fitToPage="1"/>
  </sheetPr>
  <dimension ref="A1:AO54"/>
  <sheetViews>
    <sheetView showGridLines="0" zoomScale="60" zoomScaleNormal="60" workbookViewId="0">
      <selection activeCell="A7" sqref="A7:B9"/>
    </sheetView>
  </sheetViews>
  <sheetFormatPr baseColWidth="10" defaultColWidth="10.85546875" defaultRowHeight="15" x14ac:dyDescent="0.25"/>
  <cols>
    <col min="1" max="1" width="38.42578125" style="2" customWidth="1"/>
    <col min="2" max="15" width="20.5703125" style="2" customWidth="1"/>
    <col min="16" max="16" width="32.42578125" style="2" customWidth="1"/>
    <col min="17" max="27" width="18.140625" style="2" customWidth="1"/>
    <col min="28" max="28" width="22.570312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5703125" style="2" customWidth="1"/>
    <col min="37" max="37" width="18.42578125" style="2" bestFit="1" customWidth="1"/>
    <col min="38" max="38" width="4.570312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76"/>
      <c r="B1" s="379" t="s">
        <v>121</v>
      </c>
      <c r="C1" s="380"/>
      <c r="D1" s="380"/>
      <c r="E1" s="380"/>
      <c r="F1" s="380"/>
      <c r="G1" s="380"/>
      <c r="H1" s="380"/>
      <c r="I1" s="380"/>
      <c r="J1" s="380"/>
      <c r="K1" s="380"/>
      <c r="L1" s="380"/>
      <c r="M1" s="380"/>
      <c r="N1" s="380"/>
      <c r="O1" s="380"/>
      <c r="P1" s="380"/>
      <c r="Q1" s="380"/>
      <c r="R1" s="380"/>
      <c r="S1" s="380"/>
      <c r="T1" s="380"/>
      <c r="U1" s="380"/>
      <c r="V1" s="380"/>
      <c r="W1" s="380"/>
      <c r="X1" s="380"/>
      <c r="Y1" s="380"/>
      <c r="Z1" s="380"/>
      <c r="AA1" s="381"/>
      <c r="AB1" s="388" t="s">
        <v>122</v>
      </c>
      <c r="AC1" s="389"/>
      <c r="AD1" s="389"/>
      <c r="AE1" s="390"/>
    </row>
    <row r="2" spans="1:31" ht="30.75" customHeight="1" thickBot="1" x14ac:dyDescent="0.3">
      <c r="A2" s="377"/>
      <c r="B2" s="379" t="s">
        <v>123</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8" t="s">
        <v>124</v>
      </c>
      <c r="AC2" s="389"/>
      <c r="AD2" s="389"/>
      <c r="AE2" s="390"/>
    </row>
    <row r="3" spans="1:31" ht="24" customHeight="1" thickBot="1" x14ac:dyDescent="0.3">
      <c r="A3" s="377"/>
      <c r="B3" s="382" t="s">
        <v>125</v>
      </c>
      <c r="C3" s="383"/>
      <c r="D3" s="383"/>
      <c r="E3" s="383"/>
      <c r="F3" s="383"/>
      <c r="G3" s="383"/>
      <c r="H3" s="383"/>
      <c r="I3" s="383"/>
      <c r="J3" s="383"/>
      <c r="K3" s="383"/>
      <c r="L3" s="383"/>
      <c r="M3" s="383"/>
      <c r="N3" s="383"/>
      <c r="O3" s="383"/>
      <c r="P3" s="383"/>
      <c r="Q3" s="383"/>
      <c r="R3" s="383"/>
      <c r="S3" s="383"/>
      <c r="T3" s="383"/>
      <c r="U3" s="383"/>
      <c r="V3" s="383"/>
      <c r="W3" s="383"/>
      <c r="X3" s="383"/>
      <c r="Y3" s="383"/>
      <c r="Z3" s="383"/>
      <c r="AA3" s="384"/>
      <c r="AB3" s="388" t="s">
        <v>126</v>
      </c>
      <c r="AC3" s="389"/>
      <c r="AD3" s="389"/>
      <c r="AE3" s="390"/>
    </row>
    <row r="4" spans="1:31" ht="21.75" customHeight="1" thickBot="1" x14ac:dyDescent="0.3">
      <c r="A4" s="378"/>
      <c r="B4" s="385"/>
      <c r="C4" s="386"/>
      <c r="D4" s="386"/>
      <c r="E4" s="386"/>
      <c r="F4" s="386"/>
      <c r="G4" s="386"/>
      <c r="H4" s="386"/>
      <c r="I4" s="386"/>
      <c r="J4" s="386"/>
      <c r="K4" s="386"/>
      <c r="L4" s="386"/>
      <c r="M4" s="386"/>
      <c r="N4" s="386"/>
      <c r="O4" s="386"/>
      <c r="P4" s="386"/>
      <c r="Q4" s="386"/>
      <c r="R4" s="386"/>
      <c r="S4" s="386"/>
      <c r="T4" s="386"/>
      <c r="U4" s="386"/>
      <c r="V4" s="386"/>
      <c r="W4" s="386"/>
      <c r="X4" s="386"/>
      <c r="Y4" s="386"/>
      <c r="Z4" s="386"/>
      <c r="AA4" s="387"/>
      <c r="AB4" s="391" t="s">
        <v>127</v>
      </c>
      <c r="AC4" s="392"/>
      <c r="AD4" s="392"/>
      <c r="AE4" s="393"/>
    </row>
    <row r="5" spans="1:31" ht="9" customHeight="1" thickBot="1" x14ac:dyDescent="0.3">
      <c r="A5" s="222"/>
      <c r="B5" s="223"/>
      <c r="C5" s="224"/>
      <c r="D5" s="225"/>
      <c r="E5" s="225"/>
      <c r="F5" s="225"/>
      <c r="G5" s="225"/>
      <c r="H5" s="225"/>
      <c r="I5" s="225"/>
      <c r="J5" s="225"/>
      <c r="K5" s="225"/>
      <c r="L5" s="225"/>
      <c r="M5" s="225"/>
      <c r="N5" s="225"/>
      <c r="O5" s="225"/>
      <c r="P5" s="225"/>
      <c r="Q5" s="225"/>
      <c r="R5" s="225"/>
      <c r="S5" s="225"/>
      <c r="T5" s="225"/>
      <c r="U5" s="225"/>
      <c r="V5" s="225"/>
      <c r="W5" s="225"/>
      <c r="X5" s="225"/>
      <c r="Y5" s="225"/>
      <c r="Z5" s="226"/>
      <c r="AA5" s="225"/>
      <c r="AB5" s="225"/>
      <c r="AD5" s="227"/>
      <c r="AE5" s="228"/>
    </row>
    <row r="6" spans="1:31" ht="9" customHeight="1" thickBot="1" x14ac:dyDescent="0.3">
      <c r="A6" s="229"/>
      <c r="B6" s="225"/>
      <c r="C6" s="225"/>
      <c r="D6" s="225"/>
      <c r="E6" s="225"/>
      <c r="F6" s="225"/>
      <c r="G6" s="225"/>
      <c r="H6" s="225"/>
      <c r="I6" s="225"/>
      <c r="J6" s="225"/>
      <c r="K6" s="225"/>
      <c r="L6" s="225"/>
      <c r="M6" s="225"/>
      <c r="N6" s="225"/>
      <c r="O6" s="225"/>
      <c r="P6" s="225"/>
      <c r="Q6" s="225"/>
      <c r="R6" s="225"/>
      <c r="S6" s="225"/>
      <c r="T6" s="225"/>
      <c r="U6" s="225"/>
      <c r="V6" s="225"/>
      <c r="W6" s="225"/>
      <c r="X6" s="225"/>
      <c r="Y6" s="225"/>
      <c r="Z6" s="226"/>
      <c r="AA6" s="225"/>
      <c r="AB6" s="225"/>
      <c r="AD6" s="227"/>
      <c r="AE6" s="228"/>
    </row>
    <row r="7" spans="1:31" ht="15" customHeight="1" x14ac:dyDescent="0.25">
      <c r="A7" s="394" t="s">
        <v>4</v>
      </c>
      <c r="B7" s="395"/>
      <c r="C7" s="431" t="s">
        <v>151</v>
      </c>
      <c r="D7" s="394" t="s">
        <v>6</v>
      </c>
      <c r="E7" s="400"/>
      <c r="F7" s="400"/>
      <c r="G7" s="400"/>
      <c r="H7" s="395"/>
      <c r="I7" s="425">
        <v>45667</v>
      </c>
      <c r="J7" s="426"/>
      <c r="K7" s="394" t="s">
        <v>8</v>
      </c>
      <c r="L7" s="395"/>
      <c r="M7" s="417" t="s">
        <v>129</v>
      </c>
      <c r="N7" s="418"/>
      <c r="O7" s="403"/>
      <c r="P7" s="404"/>
      <c r="Q7" s="225"/>
      <c r="R7" s="225"/>
      <c r="S7" s="225"/>
      <c r="T7" s="225"/>
      <c r="U7" s="225"/>
      <c r="V7" s="225"/>
      <c r="W7" s="225"/>
      <c r="X7" s="225"/>
      <c r="Y7" s="225"/>
      <c r="Z7" s="226"/>
      <c r="AA7" s="225"/>
      <c r="AB7" s="225"/>
      <c r="AD7" s="227"/>
      <c r="AE7" s="228"/>
    </row>
    <row r="8" spans="1:31" ht="15" customHeight="1" x14ac:dyDescent="0.25">
      <c r="A8" s="396"/>
      <c r="B8" s="397"/>
      <c r="C8" s="432"/>
      <c r="D8" s="396"/>
      <c r="E8" s="401"/>
      <c r="F8" s="401"/>
      <c r="G8" s="401"/>
      <c r="H8" s="397"/>
      <c r="I8" s="427"/>
      <c r="J8" s="428"/>
      <c r="K8" s="396"/>
      <c r="L8" s="397"/>
      <c r="M8" s="434" t="s">
        <v>130</v>
      </c>
      <c r="N8" s="435"/>
      <c r="O8" s="419"/>
      <c r="P8" s="420"/>
      <c r="Q8" s="225"/>
      <c r="R8" s="225"/>
      <c r="S8" s="225"/>
      <c r="T8" s="225"/>
      <c r="U8" s="225"/>
      <c r="V8" s="225"/>
      <c r="W8" s="225"/>
      <c r="X8" s="225"/>
      <c r="Y8" s="225"/>
      <c r="Z8" s="226"/>
      <c r="AA8" s="225"/>
      <c r="AB8" s="225"/>
      <c r="AD8" s="227"/>
      <c r="AE8" s="228"/>
    </row>
    <row r="9" spans="1:31" ht="15.75" customHeight="1" thickBot="1" x14ac:dyDescent="0.3">
      <c r="A9" s="398"/>
      <c r="B9" s="399"/>
      <c r="C9" s="433"/>
      <c r="D9" s="398"/>
      <c r="E9" s="402"/>
      <c r="F9" s="402"/>
      <c r="G9" s="402"/>
      <c r="H9" s="399"/>
      <c r="I9" s="429"/>
      <c r="J9" s="430"/>
      <c r="K9" s="398"/>
      <c r="L9" s="399"/>
      <c r="M9" s="421" t="s">
        <v>131</v>
      </c>
      <c r="N9" s="422"/>
      <c r="O9" s="423" t="s">
        <v>132</v>
      </c>
      <c r="P9" s="424"/>
      <c r="Q9" s="225"/>
      <c r="R9" s="225"/>
      <c r="S9" s="225"/>
      <c r="T9" s="225"/>
      <c r="U9" s="225"/>
      <c r="V9" s="225"/>
      <c r="W9" s="225"/>
      <c r="X9" s="225"/>
      <c r="Y9" s="225"/>
      <c r="Z9" s="226"/>
      <c r="AA9" s="225"/>
      <c r="AB9" s="225"/>
      <c r="AD9" s="227"/>
      <c r="AE9" s="228"/>
    </row>
    <row r="10" spans="1:31" ht="15" customHeight="1" thickBot="1" x14ac:dyDescent="0.3">
      <c r="A10" s="230"/>
      <c r="B10" s="231"/>
      <c r="C10" s="231"/>
      <c r="D10" s="232"/>
      <c r="E10" s="232"/>
      <c r="F10" s="232"/>
      <c r="G10" s="232"/>
      <c r="H10" s="232"/>
      <c r="I10" s="233"/>
      <c r="J10" s="233"/>
      <c r="K10" s="232"/>
      <c r="L10" s="232"/>
      <c r="M10" s="234"/>
      <c r="N10" s="234"/>
      <c r="O10" s="235"/>
      <c r="P10" s="235"/>
      <c r="Q10" s="231"/>
      <c r="R10" s="231"/>
      <c r="S10" s="231"/>
      <c r="T10" s="231"/>
      <c r="U10" s="231"/>
      <c r="V10" s="231"/>
      <c r="W10" s="231"/>
      <c r="X10" s="231"/>
      <c r="Y10" s="231"/>
      <c r="Z10" s="236"/>
      <c r="AA10" s="231"/>
      <c r="AB10" s="231"/>
      <c r="AD10" s="237"/>
      <c r="AE10" s="238"/>
    </row>
    <row r="11" spans="1:31" ht="15" customHeight="1" x14ac:dyDescent="0.25">
      <c r="A11" s="394" t="s">
        <v>10</v>
      </c>
      <c r="B11" s="395"/>
      <c r="C11" s="405" t="s">
        <v>133</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7"/>
    </row>
    <row r="12" spans="1:31" ht="15" customHeight="1" x14ac:dyDescent="0.25">
      <c r="A12" s="396"/>
      <c r="B12" s="397"/>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10"/>
    </row>
    <row r="13" spans="1:31" ht="15" customHeight="1" thickBot="1" x14ac:dyDescent="0.3">
      <c r="A13" s="398"/>
      <c r="B13" s="399"/>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3"/>
    </row>
    <row r="14" spans="1:31" ht="9" customHeight="1" thickBot="1" x14ac:dyDescent="0.3">
      <c r="A14" s="240"/>
      <c r="B14" s="241"/>
      <c r="C14" s="242"/>
      <c r="D14" s="242"/>
      <c r="E14" s="242"/>
      <c r="F14" s="242"/>
      <c r="G14" s="242"/>
      <c r="H14" s="242"/>
      <c r="I14" s="242"/>
      <c r="J14" s="242"/>
      <c r="K14" s="242"/>
      <c r="L14" s="242"/>
      <c r="M14" s="243"/>
      <c r="N14" s="243"/>
      <c r="O14" s="243"/>
      <c r="P14" s="243"/>
      <c r="Q14" s="243"/>
      <c r="R14" s="244"/>
      <c r="S14" s="244"/>
      <c r="T14" s="244"/>
      <c r="U14" s="244"/>
      <c r="V14" s="244"/>
      <c r="W14" s="244"/>
      <c r="X14" s="244"/>
      <c r="Y14" s="232"/>
      <c r="Z14" s="232"/>
      <c r="AA14" s="232"/>
      <c r="AB14" s="232"/>
      <c r="AD14" s="232"/>
      <c r="AE14" s="239"/>
    </row>
    <row r="15" spans="1:31" ht="62.1" customHeight="1" thickBot="1" x14ac:dyDescent="0.3">
      <c r="A15" s="374" t="s">
        <v>12</v>
      </c>
      <c r="B15" s="375"/>
      <c r="C15" s="414" t="s">
        <v>134</v>
      </c>
      <c r="D15" s="415"/>
      <c r="E15" s="415"/>
      <c r="F15" s="415"/>
      <c r="G15" s="415"/>
      <c r="H15" s="415"/>
      <c r="I15" s="415"/>
      <c r="J15" s="415"/>
      <c r="K15" s="416"/>
      <c r="L15" s="365" t="s">
        <v>14</v>
      </c>
      <c r="M15" s="366"/>
      <c r="N15" s="366"/>
      <c r="O15" s="366"/>
      <c r="P15" s="366"/>
      <c r="Q15" s="367"/>
      <c r="R15" s="368" t="s">
        <v>135</v>
      </c>
      <c r="S15" s="369"/>
      <c r="T15" s="369"/>
      <c r="U15" s="369"/>
      <c r="V15" s="369"/>
      <c r="W15" s="369"/>
      <c r="X15" s="370"/>
      <c r="Y15" s="365" t="s">
        <v>15</v>
      </c>
      <c r="Z15" s="367"/>
      <c r="AA15" s="355" t="s">
        <v>191</v>
      </c>
      <c r="AB15" s="356"/>
      <c r="AC15" s="356"/>
      <c r="AD15" s="356"/>
      <c r="AE15" s="357"/>
    </row>
    <row r="16" spans="1:31" ht="9" customHeight="1" thickBot="1" x14ac:dyDescent="0.3">
      <c r="A16" s="229"/>
      <c r="B16" s="225"/>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D16" s="227"/>
      <c r="AE16" s="228"/>
    </row>
    <row r="17" spans="1:33" s="245" customFormat="1" ht="37.5" customHeight="1" thickBot="1" x14ac:dyDescent="0.3">
      <c r="A17" s="374" t="s">
        <v>17</v>
      </c>
      <c r="B17" s="375"/>
      <c r="C17" s="355" t="s">
        <v>211</v>
      </c>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7"/>
    </row>
    <row r="18" spans="1:33" ht="16.5" customHeight="1" thickBot="1" x14ac:dyDescent="0.3">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D18" s="247"/>
      <c r="AE18" s="248"/>
    </row>
    <row r="19" spans="1:33" ht="32.1" customHeight="1" thickBot="1" x14ac:dyDescent="0.3">
      <c r="A19" s="365" t="s">
        <v>138</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7"/>
      <c r="AF19" s="249"/>
    </row>
    <row r="20" spans="1:33" ht="32.1" customHeight="1" thickBot="1" x14ac:dyDescent="0.3">
      <c r="A20" s="250" t="s">
        <v>19</v>
      </c>
      <c r="B20" s="362" t="s">
        <v>139</v>
      </c>
      <c r="C20" s="363"/>
      <c r="D20" s="363"/>
      <c r="E20" s="363"/>
      <c r="F20" s="363"/>
      <c r="G20" s="363"/>
      <c r="H20" s="363"/>
      <c r="I20" s="363"/>
      <c r="J20" s="363"/>
      <c r="K20" s="363"/>
      <c r="L20" s="363"/>
      <c r="M20" s="363"/>
      <c r="N20" s="363"/>
      <c r="O20" s="364"/>
      <c r="P20" s="365" t="s">
        <v>140</v>
      </c>
      <c r="Q20" s="366"/>
      <c r="R20" s="366"/>
      <c r="S20" s="366"/>
      <c r="T20" s="366"/>
      <c r="U20" s="366"/>
      <c r="V20" s="366"/>
      <c r="W20" s="366"/>
      <c r="X20" s="366"/>
      <c r="Y20" s="366"/>
      <c r="Z20" s="366"/>
      <c r="AA20" s="366"/>
      <c r="AB20" s="366"/>
      <c r="AC20" s="366"/>
      <c r="AD20" s="366"/>
      <c r="AE20" s="367"/>
      <c r="AF20" s="249"/>
    </row>
    <row r="21" spans="1:33" ht="32.1" customHeight="1" thickBot="1" x14ac:dyDescent="0.3">
      <c r="A21" s="230"/>
      <c r="B21" s="251" t="s">
        <v>141</v>
      </c>
      <c r="C21" s="252" t="s">
        <v>142</v>
      </c>
      <c r="D21" s="252" t="s">
        <v>143</v>
      </c>
      <c r="E21" s="252" t="s">
        <v>144</v>
      </c>
      <c r="F21" s="252" t="s">
        <v>145</v>
      </c>
      <c r="G21" s="252" t="s">
        <v>146</v>
      </c>
      <c r="H21" s="252" t="s">
        <v>128</v>
      </c>
      <c r="I21" s="252" t="s">
        <v>147</v>
      </c>
      <c r="J21" s="252" t="s">
        <v>148</v>
      </c>
      <c r="K21" s="252" t="s">
        <v>149</v>
      </c>
      <c r="L21" s="252" t="s">
        <v>150</v>
      </c>
      <c r="M21" s="252" t="s">
        <v>151</v>
      </c>
      <c r="N21" s="252" t="s">
        <v>102</v>
      </c>
      <c r="O21" s="253" t="s">
        <v>100</v>
      </c>
      <c r="P21" s="254"/>
      <c r="Q21" s="251" t="s">
        <v>141</v>
      </c>
      <c r="R21" s="252" t="s">
        <v>142</v>
      </c>
      <c r="S21" s="252" t="s">
        <v>143</v>
      </c>
      <c r="T21" s="252" t="s">
        <v>144</v>
      </c>
      <c r="U21" s="252" t="s">
        <v>145</v>
      </c>
      <c r="V21" s="252" t="s">
        <v>146</v>
      </c>
      <c r="W21" s="252" t="s">
        <v>128</v>
      </c>
      <c r="X21" s="252" t="s">
        <v>147</v>
      </c>
      <c r="Y21" s="252" t="s">
        <v>148</v>
      </c>
      <c r="Z21" s="252" t="s">
        <v>149</v>
      </c>
      <c r="AA21" s="252" t="s">
        <v>150</v>
      </c>
      <c r="AB21" s="252" t="s">
        <v>151</v>
      </c>
      <c r="AC21" s="252" t="s">
        <v>102</v>
      </c>
      <c r="AD21" s="252" t="s">
        <v>152</v>
      </c>
      <c r="AE21" s="253" t="s">
        <v>153</v>
      </c>
      <c r="AF21" s="255"/>
    </row>
    <row r="22" spans="1:33" ht="32.1" customHeight="1" x14ac:dyDescent="0.25">
      <c r="A22" s="256" t="s">
        <v>31</v>
      </c>
      <c r="B22" s="257"/>
      <c r="C22" s="258"/>
      <c r="D22" s="258"/>
      <c r="E22" s="258"/>
      <c r="F22" s="258"/>
      <c r="G22" s="258"/>
      <c r="H22" s="258"/>
      <c r="I22" s="258"/>
      <c r="J22" s="258"/>
      <c r="K22" s="258"/>
      <c r="L22" s="258"/>
      <c r="M22" s="258"/>
      <c r="N22" s="258">
        <f>SUM(B22:M22)</f>
        <v>0</v>
      </c>
      <c r="O22" s="259"/>
      <c r="P22" s="256" t="s">
        <v>27</v>
      </c>
      <c r="Q22" s="260"/>
      <c r="R22" s="261"/>
      <c r="S22" s="261"/>
      <c r="T22" s="261"/>
      <c r="U22" s="261"/>
      <c r="V22" s="261"/>
      <c r="W22" s="261"/>
      <c r="X22" s="315">
        <v>584922000</v>
      </c>
      <c r="Y22" s="315">
        <v>0</v>
      </c>
      <c r="Z22" s="315">
        <v>0</v>
      </c>
      <c r="AA22" s="315">
        <v>0</v>
      </c>
      <c r="AB22" s="315">
        <f>-26000000-50930045</f>
        <v>-76930045</v>
      </c>
      <c r="AC22" s="315">
        <f>SUM(Q22:AB22)</f>
        <v>507991955</v>
      </c>
      <c r="AD22" s="170"/>
      <c r="AE22" s="263"/>
      <c r="AF22" s="255"/>
    </row>
    <row r="23" spans="1:33" ht="32.1" customHeight="1" x14ac:dyDescent="0.25">
      <c r="A23" s="265" t="s">
        <v>21</v>
      </c>
      <c r="B23" s="266"/>
      <c r="C23" s="267"/>
      <c r="D23" s="267"/>
      <c r="E23" s="267"/>
      <c r="F23" s="267"/>
      <c r="G23" s="267"/>
      <c r="H23" s="267"/>
      <c r="I23" s="267"/>
      <c r="J23" s="267"/>
      <c r="K23" s="267"/>
      <c r="L23" s="267"/>
      <c r="M23" s="267"/>
      <c r="N23" s="267">
        <f>SUM(B23:M23)</f>
        <v>0</v>
      </c>
      <c r="O23" s="268" t="str">
        <f>IFERROR(N23/(SUMIF(B23:M23,"&gt;0",B22:M22))," ")</f>
        <v xml:space="preserve"> </v>
      </c>
      <c r="P23" s="265" t="s">
        <v>29</v>
      </c>
      <c r="Q23" s="266"/>
      <c r="R23" s="267"/>
      <c r="S23" s="267"/>
      <c r="T23" s="267"/>
      <c r="U23" s="267"/>
      <c r="V23" s="267"/>
      <c r="W23" s="267">
        <v>22900500</v>
      </c>
      <c r="X23" s="309">
        <v>355917000</v>
      </c>
      <c r="Y23" s="309">
        <v>53434500</v>
      </c>
      <c r="Z23" s="309">
        <v>47867900</v>
      </c>
      <c r="AA23" s="309">
        <v>27141333</v>
      </c>
      <c r="AB23" s="309">
        <v>-21713067</v>
      </c>
      <c r="AC23" s="315">
        <f>SUM(Q23:AB23)</f>
        <v>485548166</v>
      </c>
      <c r="AD23" s="269">
        <f>AC23/AC22</f>
        <v>0.95581861330855133</v>
      </c>
      <c r="AE23" s="270">
        <v>0.95581861330855133</v>
      </c>
      <c r="AF23" s="255"/>
    </row>
    <row r="24" spans="1:33" ht="32.1" customHeight="1" x14ac:dyDescent="0.25">
      <c r="A24" s="265" t="s">
        <v>23</v>
      </c>
      <c r="B24" s="266">
        <f>+B22-B23</f>
        <v>0</v>
      </c>
      <c r="C24" s="267">
        <f t="shared" ref="C24:M24" si="0">+C22-C23</f>
        <v>0</v>
      </c>
      <c r="D24" s="267">
        <f t="shared" si="0"/>
        <v>0</v>
      </c>
      <c r="E24" s="267">
        <f t="shared" si="0"/>
        <v>0</v>
      </c>
      <c r="F24" s="267">
        <f t="shared" si="0"/>
        <v>0</v>
      </c>
      <c r="G24" s="267">
        <f t="shared" si="0"/>
        <v>0</v>
      </c>
      <c r="H24" s="267">
        <f t="shared" si="0"/>
        <v>0</v>
      </c>
      <c r="I24" s="267">
        <f t="shared" si="0"/>
        <v>0</v>
      </c>
      <c r="J24" s="267">
        <f t="shared" si="0"/>
        <v>0</v>
      </c>
      <c r="K24" s="267">
        <f t="shared" si="0"/>
        <v>0</v>
      </c>
      <c r="L24" s="267">
        <f t="shared" si="0"/>
        <v>0</v>
      </c>
      <c r="M24" s="267">
        <f t="shared" si="0"/>
        <v>0</v>
      </c>
      <c r="N24" s="267">
        <f>SUM(B24:M24)</f>
        <v>0</v>
      </c>
      <c r="O24" s="271"/>
      <c r="P24" s="265" t="s">
        <v>31</v>
      </c>
      <c r="Q24" s="266"/>
      <c r="R24" s="267"/>
      <c r="S24" s="267"/>
      <c r="T24" s="267"/>
      <c r="U24" s="267"/>
      <c r="V24" s="267"/>
      <c r="W24" s="267"/>
      <c r="X24" s="309">
        <v>0</v>
      </c>
      <c r="Y24" s="315">
        <v>68130000</v>
      </c>
      <c r="Z24" s="315">
        <v>129198000</v>
      </c>
      <c r="AA24" s="315">
        <v>129198000</v>
      </c>
      <c r="AB24" s="315">
        <f>+AA24*2-26000000-50930045</f>
        <v>181465955</v>
      </c>
      <c r="AC24" s="315">
        <f>SUM(Q24:AB24)</f>
        <v>507991955</v>
      </c>
      <c r="AD24" s="267"/>
      <c r="AE24" s="272"/>
      <c r="AF24" s="255"/>
    </row>
    <row r="25" spans="1:33" ht="32.1" customHeight="1" thickBot="1" x14ac:dyDescent="0.3">
      <c r="A25" s="273" t="s">
        <v>25</v>
      </c>
      <c r="B25" s="274"/>
      <c r="C25" s="275"/>
      <c r="D25" s="275"/>
      <c r="E25" s="275"/>
      <c r="F25" s="275"/>
      <c r="G25" s="275"/>
      <c r="H25" s="275"/>
      <c r="I25" s="275"/>
      <c r="J25" s="275"/>
      <c r="K25" s="275"/>
      <c r="L25" s="275"/>
      <c r="M25" s="275"/>
      <c r="N25" s="275">
        <f>SUM(B25:M25)</f>
        <v>0</v>
      </c>
      <c r="O25" s="276" t="str">
        <f>IFERROR(N25/(SUMIF(B25:M25,"&gt;0",B24:M24))," ")</f>
        <v xml:space="preserve"> </v>
      </c>
      <c r="P25" s="273" t="s">
        <v>25</v>
      </c>
      <c r="Q25" s="274"/>
      <c r="R25" s="275"/>
      <c r="S25" s="275"/>
      <c r="T25" s="275"/>
      <c r="U25" s="275"/>
      <c r="V25" s="275"/>
      <c r="W25" s="275"/>
      <c r="X25" s="275"/>
      <c r="Y25" s="275">
        <v>38984363</v>
      </c>
      <c r="Z25" s="275">
        <v>87298566</v>
      </c>
      <c r="AA25" s="275">
        <v>105279700</v>
      </c>
      <c r="AB25" s="275">
        <v>253985537</v>
      </c>
      <c r="AC25" s="323">
        <f>SUM(Q25:AB25)</f>
        <v>485548166</v>
      </c>
      <c r="AD25" s="312">
        <f>AC25/AC24</f>
        <v>0.95581861330855133</v>
      </c>
      <c r="AE25" s="313">
        <v>0.95581861330855133</v>
      </c>
      <c r="AF25" s="255"/>
    </row>
    <row r="26" spans="1:33" s="279" customFormat="1" ht="16.5" customHeight="1" thickBot="1" x14ac:dyDescent="0.3"/>
    <row r="27" spans="1:33" ht="33.950000000000003" customHeight="1" x14ac:dyDescent="0.25">
      <c r="A27" s="436" t="s">
        <v>154</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8"/>
    </row>
    <row r="28" spans="1:33" ht="15" customHeight="1" x14ac:dyDescent="0.25">
      <c r="A28" s="373" t="s">
        <v>34</v>
      </c>
      <c r="B28" s="358" t="s">
        <v>36</v>
      </c>
      <c r="C28" s="358"/>
      <c r="D28" s="358" t="s">
        <v>155</v>
      </c>
      <c r="E28" s="358"/>
      <c r="F28" s="358"/>
      <c r="G28" s="358"/>
      <c r="H28" s="358"/>
      <c r="I28" s="358"/>
      <c r="J28" s="358"/>
      <c r="K28" s="358"/>
      <c r="L28" s="358"/>
      <c r="M28" s="358"/>
      <c r="N28" s="358"/>
      <c r="O28" s="358"/>
      <c r="P28" s="358" t="s">
        <v>102</v>
      </c>
      <c r="Q28" s="358" t="s">
        <v>156</v>
      </c>
      <c r="R28" s="358"/>
      <c r="S28" s="358"/>
      <c r="T28" s="358"/>
      <c r="U28" s="358"/>
      <c r="V28" s="358"/>
      <c r="W28" s="358"/>
      <c r="X28" s="358"/>
      <c r="Y28" s="358" t="s">
        <v>157</v>
      </c>
      <c r="Z28" s="358"/>
      <c r="AA28" s="358"/>
      <c r="AB28" s="358"/>
      <c r="AC28" s="358"/>
      <c r="AD28" s="358"/>
      <c r="AE28" s="359"/>
    </row>
    <row r="29" spans="1:33" ht="27" customHeight="1" x14ac:dyDescent="0.25">
      <c r="A29" s="373"/>
      <c r="B29" s="358"/>
      <c r="C29" s="358"/>
      <c r="D29" s="280" t="s">
        <v>141</v>
      </c>
      <c r="E29" s="280" t="s">
        <v>142</v>
      </c>
      <c r="F29" s="280" t="s">
        <v>143</v>
      </c>
      <c r="G29" s="280" t="s">
        <v>144</v>
      </c>
      <c r="H29" s="280" t="s">
        <v>145</v>
      </c>
      <c r="I29" s="280" t="s">
        <v>146</v>
      </c>
      <c r="J29" s="280" t="s">
        <v>128</v>
      </c>
      <c r="K29" s="280" t="s">
        <v>147</v>
      </c>
      <c r="L29" s="280" t="s">
        <v>148</v>
      </c>
      <c r="M29" s="280" t="s">
        <v>149</v>
      </c>
      <c r="N29" s="280" t="s">
        <v>150</v>
      </c>
      <c r="O29" s="280" t="s">
        <v>151</v>
      </c>
      <c r="P29" s="358"/>
      <c r="Q29" s="358"/>
      <c r="R29" s="358"/>
      <c r="S29" s="358"/>
      <c r="T29" s="358"/>
      <c r="U29" s="358"/>
      <c r="V29" s="358"/>
      <c r="W29" s="358"/>
      <c r="X29" s="358"/>
      <c r="Y29" s="358"/>
      <c r="Z29" s="358"/>
      <c r="AA29" s="358"/>
      <c r="AB29" s="358"/>
      <c r="AC29" s="358"/>
      <c r="AD29" s="358"/>
      <c r="AE29" s="359"/>
    </row>
    <row r="30" spans="1:33" ht="111.95" customHeight="1" thickBot="1" x14ac:dyDescent="0.3">
      <c r="A30" s="170"/>
      <c r="B30" s="371"/>
      <c r="C30" s="371"/>
      <c r="D30" s="221"/>
      <c r="E30" s="221"/>
      <c r="F30" s="221"/>
      <c r="G30" s="221"/>
      <c r="H30" s="221"/>
      <c r="I30" s="221"/>
      <c r="J30" s="221"/>
      <c r="K30" s="221"/>
      <c r="L30" s="221"/>
      <c r="M30" s="221"/>
      <c r="N30" s="221"/>
      <c r="O30" s="221"/>
      <c r="P30" s="281">
        <f>SUM(D30:O30)</f>
        <v>0</v>
      </c>
      <c r="Q30" s="360"/>
      <c r="R30" s="360"/>
      <c r="S30" s="360"/>
      <c r="T30" s="360"/>
      <c r="U30" s="360"/>
      <c r="V30" s="360"/>
      <c r="W30" s="360"/>
      <c r="X30" s="360"/>
      <c r="Y30" s="360"/>
      <c r="Z30" s="360"/>
      <c r="AA30" s="360"/>
      <c r="AB30" s="360"/>
      <c r="AC30" s="360"/>
      <c r="AD30" s="360"/>
      <c r="AE30" s="361"/>
      <c r="AF30" s="282"/>
      <c r="AG30" s="282"/>
    </row>
    <row r="31" spans="1:33" ht="12" customHeight="1" thickBot="1" x14ac:dyDescent="0.3">
      <c r="A31" s="283"/>
      <c r="B31" s="284"/>
      <c r="C31" s="284"/>
      <c r="D31" s="232"/>
      <c r="E31" s="232"/>
      <c r="F31" s="232"/>
      <c r="G31" s="232"/>
      <c r="H31" s="232"/>
      <c r="I31" s="232"/>
      <c r="J31" s="232"/>
      <c r="K31" s="232"/>
      <c r="L31" s="232"/>
      <c r="M31" s="232"/>
      <c r="N31" s="232"/>
      <c r="O31" s="232"/>
      <c r="P31" s="285"/>
      <c r="Q31" s="286"/>
      <c r="R31" s="286"/>
      <c r="S31" s="286"/>
      <c r="T31" s="286"/>
      <c r="U31" s="286"/>
      <c r="V31" s="286"/>
      <c r="W31" s="286"/>
      <c r="X31" s="286"/>
      <c r="Y31" s="286"/>
      <c r="Z31" s="286"/>
      <c r="AA31" s="286"/>
      <c r="AB31" s="286"/>
      <c r="AC31" s="286"/>
      <c r="AD31" s="286"/>
      <c r="AE31" s="287"/>
      <c r="AF31" s="282"/>
      <c r="AG31" s="282"/>
    </row>
    <row r="32" spans="1:33" ht="45" customHeight="1" x14ac:dyDescent="0.25">
      <c r="A32" s="405" t="s">
        <v>158</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7"/>
      <c r="AF32" s="282"/>
      <c r="AG32" s="282"/>
    </row>
    <row r="33" spans="1:41" ht="23.1" customHeight="1" x14ac:dyDescent="0.25">
      <c r="A33" s="373" t="s">
        <v>44</v>
      </c>
      <c r="B33" s="358" t="s">
        <v>46</v>
      </c>
      <c r="C33" s="358" t="s">
        <v>36</v>
      </c>
      <c r="D33" s="358" t="s">
        <v>159</v>
      </c>
      <c r="E33" s="358"/>
      <c r="F33" s="358"/>
      <c r="G33" s="358"/>
      <c r="H33" s="358"/>
      <c r="I33" s="358"/>
      <c r="J33" s="358"/>
      <c r="K33" s="358"/>
      <c r="L33" s="358"/>
      <c r="M33" s="358"/>
      <c r="N33" s="358"/>
      <c r="O33" s="358"/>
      <c r="P33" s="358"/>
      <c r="Q33" s="358" t="s">
        <v>160</v>
      </c>
      <c r="R33" s="358"/>
      <c r="S33" s="358"/>
      <c r="T33" s="358"/>
      <c r="U33" s="358"/>
      <c r="V33" s="358"/>
      <c r="W33" s="358"/>
      <c r="X33" s="358"/>
      <c r="Y33" s="358"/>
      <c r="Z33" s="358"/>
      <c r="AA33" s="358"/>
      <c r="AB33" s="358"/>
      <c r="AC33" s="358"/>
      <c r="AD33" s="358"/>
      <c r="AE33" s="359"/>
      <c r="AF33" s="282"/>
      <c r="AG33" s="288"/>
      <c r="AH33" s="289"/>
      <c r="AI33" s="289"/>
      <c r="AJ33" s="289"/>
      <c r="AK33" s="289"/>
      <c r="AL33" s="289"/>
      <c r="AM33" s="289"/>
      <c r="AN33" s="289"/>
      <c r="AO33" s="289"/>
    </row>
    <row r="34" spans="1:41" ht="27" customHeight="1" x14ac:dyDescent="0.25">
      <c r="A34" s="373"/>
      <c r="B34" s="358"/>
      <c r="C34" s="442"/>
      <c r="D34" s="280" t="s">
        <v>141</v>
      </c>
      <c r="E34" s="280" t="s">
        <v>142</v>
      </c>
      <c r="F34" s="280" t="s">
        <v>143</v>
      </c>
      <c r="G34" s="280" t="s">
        <v>144</v>
      </c>
      <c r="H34" s="280" t="s">
        <v>145</v>
      </c>
      <c r="I34" s="280" t="s">
        <v>146</v>
      </c>
      <c r="J34" s="280" t="s">
        <v>128</v>
      </c>
      <c r="K34" s="280" t="s">
        <v>147</v>
      </c>
      <c r="L34" s="280" t="s">
        <v>148</v>
      </c>
      <c r="M34" s="280" t="s">
        <v>149</v>
      </c>
      <c r="N34" s="280" t="s">
        <v>150</v>
      </c>
      <c r="O34" s="280" t="s">
        <v>151</v>
      </c>
      <c r="P34" s="280" t="s">
        <v>102</v>
      </c>
      <c r="Q34" s="439" t="s">
        <v>52</v>
      </c>
      <c r="R34" s="440"/>
      <c r="S34" s="440"/>
      <c r="T34" s="441"/>
      <c r="U34" s="358" t="s">
        <v>54</v>
      </c>
      <c r="V34" s="358"/>
      <c r="W34" s="358"/>
      <c r="X34" s="358"/>
      <c r="Y34" s="358" t="s">
        <v>56</v>
      </c>
      <c r="Z34" s="358"/>
      <c r="AA34" s="358"/>
      <c r="AB34" s="358"/>
      <c r="AC34" s="358" t="s">
        <v>58</v>
      </c>
      <c r="AD34" s="358"/>
      <c r="AE34" s="359"/>
      <c r="AF34" s="282"/>
      <c r="AG34" s="288"/>
      <c r="AH34" s="289"/>
      <c r="AI34" s="289"/>
      <c r="AJ34" s="289"/>
      <c r="AK34" s="289"/>
      <c r="AL34" s="289"/>
      <c r="AM34" s="289"/>
      <c r="AN34" s="289"/>
      <c r="AO34" s="289"/>
    </row>
    <row r="35" spans="1:41" ht="167.45" customHeight="1" x14ac:dyDescent="0.25">
      <c r="A35" s="443" t="s">
        <v>211</v>
      </c>
      <c r="B35" s="445">
        <f>SUM(B41:B44)</f>
        <v>0.1</v>
      </c>
      <c r="C35" s="291" t="s">
        <v>48</v>
      </c>
      <c r="D35" s="292"/>
      <c r="E35" s="292"/>
      <c r="F35" s="292"/>
      <c r="G35" s="292"/>
      <c r="H35" s="292"/>
      <c r="I35" s="292"/>
      <c r="J35" s="318">
        <v>1900</v>
      </c>
      <c r="K35" s="318">
        <v>600</v>
      </c>
      <c r="L35" s="318">
        <v>1600</v>
      </c>
      <c r="M35" s="318">
        <v>1800</v>
      </c>
      <c r="N35" s="318">
        <v>2000</v>
      </c>
      <c r="O35" s="318">
        <v>1600</v>
      </c>
      <c r="P35" s="324">
        <f>SUM(D35:O35)</f>
        <v>9500</v>
      </c>
      <c r="Q35" s="703" t="s">
        <v>732</v>
      </c>
      <c r="R35" s="704"/>
      <c r="S35" s="704"/>
      <c r="T35" s="705"/>
      <c r="U35" s="699" t="s">
        <v>721</v>
      </c>
      <c r="V35" s="699"/>
      <c r="W35" s="699"/>
      <c r="X35" s="699"/>
      <c r="Y35" s="699" t="s">
        <v>187</v>
      </c>
      <c r="Z35" s="699"/>
      <c r="AA35" s="699"/>
      <c r="AB35" s="699"/>
      <c r="AC35" s="699" t="s">
        <v>607</v>
      </c>
      <c r="AD35" s="699"/>
      <c r="AE35" s="700"/>
      <c r="AF35" s="339"/>
      <c r="AG35" s="340"/>
      <c r="AH35" s="289"/>
      <c r="AI35" s="289"/>
      <c r="AJ35" s="289"/>
      <c r="AK35" s="289"/>
      <c r="AL35" s="289"/>
      <c r="AM35" s="289"/>
      <c r="AN35" s="289"/>
      <c r="AO35" s="289"/>
    </row>
    <row r="36" spans="1:41" ht="167.45" customHeight="1" thickBot="1" x14ac:dyDescent="0.3">
      <c r="A36" s="444"/>
      <c r="B36" s="674"/>
      <c r="C36" s="295" t="s">
        <v>50</v>
      </c>
      <c r="D36" s="296"/>
      <c r="E36" s="296"/>
      <c r="F36" s="296"/>
      <c r="G36" s="297"/>
      <c r="H36" s="297"/>
      <c r="I36" s="297"/>
      <c r="J36" s="319">
        <v>1929</v>
      </c>
      <c r="K36" s="319">
        <v>586</v>
      </c>
      <c r="L36" s="319">
        <v>1674</v>
      </c>
      <c r="M36" s="319">
        <v>1825</v>
      </c>
      <c r="N36" s="319">
        <v>2025</v>
      </c>
      <c r="O36" s="319">
        <v>2288</v>
      </c>
      <c r="P36" s="319">
        <f>SUM(D36:O36)</f>
        <v>10327</v>
      </c>
      <c r="Q36" s="706"/>
      <c r="R36" s="707"/>
      <c r="S36" s="707"/>
      <c r="T36" s="708"/>
      <c r="U36" s="701"/>
      <c r="V36" s="701"/>
      <c r="W36" s="701"/>
      <c r="X36" s="701"/>
      <c r="Y36" s="701"/>
      <c r="Z36" s="701"/>
      <c r="AA36" s="701"/>
      <c r="AB36" s="701"/>
      <c r="AC36" s="701"/>
      <c r="AD36" s="701"/>
      <c r="AE36" s="702"/>
      <c r="AF36" s="339"/>
      <c r="AG36" s="340"/>
      <c r="AH36" s="289"/>
      <c r="AI36" s="289"/>
      <c r="AJ36" s="289"/>
      <c r="AK36" s="289"/>
      <c r="AL36" s="289"/>
      <c r="AM36" s="289"/>
      <c r="AN36" s="289"/>
      <c r="AO36" s="289"/>
    </row>
    <row r="37" spans="1:41" s="279" customFormat="1" ht="17.25" customHeight="1" thickBot="1" x14ac:dyDescent="0.3"/>
    <row r="38" spans="1:41" ht="45" customHeight="1" thickBot="1" x14ac:dyDescent="0.3">
      <c r="A38" s="405" t="s">
        <v>162</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7"/>
      <c r="AG38" s="289"/>
      <c r="AH38" s="289"/>
      <c r="AI38" s="289"/>
      <c r="AJ38" s="289"/>
      <c r="AK38" s="289"/>
      <c r="AL38" s="289"/>
      <c r="AM38" s="289"/>
      <c r="AN38" s="289"/>
      <c r="AO38" s="289"/>
    </row>
    <row r="39" spans="1:41" ht="26.1" customHeight="1" x14ac:dyDescent="0.25">
      <c r="A39" s="447" t="s">
        <v>60</v>
      </c>
      <c r="B39" s="448" t="s">
        <v>163</v>
      </c>
      <c r="C39" s="452" t="s">
        <v>164</v>
      </c>
      <c r="D39" s="454" t="s">
        <v>165</v>
      </c>
      <c r="E39" s="455"/>
      <c r="F39" s="455"/>
      <c r="G39" s="455"/>
      <c r="H39" s="455"/>
      <c r="I39" s="455"/>
      <c r="J39" s="455"/>
      <c r="K39" s="455"/>
      <c r="L39" s="455"/>
      <c r="M39" s="455"/>
      <c r="N39" s="455"/>
      <c r="O39" s="455"/>
      <c r="P39" s="456"/>
      <c r="Q39" s="448" t="s">
        <v>166</v>
      </c>
      <c r="R39" s="448"/>
      <c r="S39" s="448"/>
      <c r="T39" s="448"/>
      <c r="U39" s="448"/>
      <c r="V39" s="448"/>
      <c r="W39" s="448"/>
      <c r="X39" s="448"/>
      <c r="Y39" s="448"/>
      <c r="Z39" s="448"/>
      <c r="AA39" s="448"/>
      <c r="AB39" s="448"/>
      <c r="AC39" s="448"/>
      <c r="AD39" s="448"/>
      <c r="AE39" s="467"/>
      <c r="AG39" s="289"/>
      <c r="AH39" s="289"/>
      <c r="AI39" s="289"/>
      <c r="AJ39" s="289"/>
      <c r="AK39" s="289"/>
      <c r="AL39" s="289"/>
      <c r="AM39" s="289"/>
      <c r="AN39" s="289"/>
      <c r="AO39" s="289"/>
    </row>
    <row r="40" spans="1:41" ht="26.1" customHeight="1" x14ac:dyDescent="0.25">
      <c r="A40" s="373"/>
      <c r="B40" s="358"/>
      <c r="C40" s="453"/>
      <c r="D40" s="280" t="s">
        <v>167</v>
      </c>
      <c r="E40" s="280" t="s">
        <v>168</v>
      </c>
      <c r="F40" s="280" t="s">
        <v>169</v>
      </c>
      <c r="G40" s="280" t="s">
        <v>170</v>
      </c>
      <c r="H40" s="280" t="s">
        <v>171</v>
      </c>
      <c r="I40" s="280" t="s">
        <v>172</v>
      </c>
      <c r="J40" s="280" t="s">
        <v>173</v>
      </c>
      <c r="K40" s="280" t="s">
        <v>174</v>
      </c>
      <c r="L40" s="280" t="s">
        <v>175</v>
      </c>
      <c r="M40" s="280" t="s">
        <v>176</v>
      </c>
      <c r="N40" s="280" t="s">
        <v>177</v>
      </c>
      <c r="O40" s="280" t="s">
        <v>178</v>
      </c>
      <c r="P40" s="280" t="s">
        <v>179</v>
      </c>
      <c r="Q40" s="439" t="s">
        <v>180</v>
      </c>
      <c r="R40" s="440"/>
      <c r="S40" s="440"/>
      <c r="T40" s="440"/>
      <c r="U40" s="440"/>
      <c r="V40" s="440"/>
      <c r="W40" s="440"/>
      <c r="X40" s="441"/>
      <c r="Y40" s="439" t="s">
        <v>68</v>
      </c>
      <c r="Z40" s="440"/>
      <c r="AA40" s="440"/>
      <c r="AB40" s="440"/>
      <c r="AC40" s="440"/>
      <c r="AD40" s="440"/>
      <c r="AE40" s="479"/>
      <c r="AG40" s="299"/>
      <c r="AH40" s="299"/>
      <c r="AI40" s="299"/>
      <c r="AJ40" s="299"/>
      <c r="AK40" s="299"/>
      <c r="AL40" s="299"/>
      <c r="AM40" s="299"/>
      <c r="AN40" s="299"/>
      <c r="AO40" s="299"/>
    </row>
    <row r="41" spans="1:41" ht="131.44999999999999" customHeight="1" x14ac:dyDescent="0.25">
      <c r="A41" s="449" t="s">
        <v>212</v>
      </c>
      <c r="B41" s="489">
        <v>0.05</v>
      </c>
      <c r="C41" s="300" t="s">
        <v>48</v>
      </c>
      <c r="D41" s="301"/>
      <c r="E41" s="301"/>
      <c r="F41" s="301"/>
      <c r="G41" s="301"/>
      <c r="H41" s="301"/>
      <c r="I41" s="301"/>
      <c r="J41" s="302">
        <v>0.18</v>
      </c>
      <c r="K41" s="302">
        <v>0.1</v>
      </c>
      <c r="L41" s="302">
        <v>0.18</v>
      </c>
      <c r="M41" s="302">
        <v>0.18</v>
      </c>
      <c r="N41" s="302">
        <v>0.18</v>
      </c>
      <c r="O41" s="302">
        <v>0.18</v>
      </c>
      <c r="P41" s="303">
        <f>SUM(D41:O41)</f>
        <v>1</v>
      </c>
      <c r="Q41" s="640" t="s">
        <v>722</v>
      </c>
      <c r="R41" s="641"/>
      <c r="S41" s="641"/>
      <c r="T41" s="641"/>
      <c r="U41" s="641"/>
      <c r="V41" s="641"/>
      <c r="W41" s="641"/>
      <c r="X41" s="642"/>
      <c r="Y41" s="476" t="s">
        <v>757</v>
      </c>
      <c r="Z41" s="471"/>
      <c r="AA41" s="471"/>
      <c r="AB41" s="471"/>
      <c r="AC41" s="471"/>
      <c r="AD41" s="471"/>
      <c r="AE41" s="477"/>
      <c r="AG41" s="304"/>
      <c r="AH41" s="304"/>
      <c r="AI41" s="304"/>
      <c r="AJ41" s="304"/>
      <c r="AK41" s="304"/>
      <c r="AL41" s="304"/>
      <c r="AM41" s="304"/>
      <c r="AN41" s="304"/>
      <c r="AO41" s="304"/>
    </row>
    <row r="42" spans="1:41" ht="131.44999999999999" customHeight="1" x14ac:dyDescent="0.25">
      <c r="A42" s="450"/>
      <c r="B42" s="489"/>
      <c r="C42" s="305" t="s">
        <v>50</v>
      </c>
      <c r="D42" s="306"/>
      <c r="E42" s="306"/>
      <c r="F42" s="306"/>
      <c r="G42" s="306"/>
      <c r="H42" s="306"/>
      <c r="I42" s="306"/>
      <c r="J42" s="306">
        <v>0.18</v>
      </c>
      <c r="K42" s="306">
        <v>0.1</v>
      </c>
      <c r="L42" s="306">
        <v>0.18</v>
      </c>
      <c r="M42" s="306">
        <v>0.18</v>
      </c>
      <c r="N42" s="306">
        <v>0.18</v>
      </c>
      <c r="O42" s="306">
        <v>0.18</v>
      </c>
      <c r="P42" s="303">
        <f>SUM(D42:O42)</f>
        <v>1</v>
      </c>
      <c r="Q42" s="650"/>
      <c r="R42" s="651"/>
      <c r="S42" s="651"/>
      <c r="T42" s="651"/>
      <c r="U42" s="651"/>
      <c r="V42" s="651"/>
      <c r="W42" s="651"/>
      <c r="X42" s="652"/>
      <c r="Y42" s="480"/>
      <c r="Z42" s="481"/>
      <c r="AA42" s="481"/>
      <c r="AB42" s="481"/>
      <c r="AC42" s="481"/>
      <c r="AD42" s="481"/>
      <c r="AE42" s="482"/>
    </row>
    <row r="43" spans="1:41" ht="138" customHeight="1" x14ac:dyDescent="0.25">
      <c r="A43" s="449" t="s">
        <v>213</v>
      </c>
      <c r="B43" s="489">
        <v>0.05</v>
      </c>
      <c r="C43" s="300" t="s">
        <v>48</v>
      </c>
      <c r="D43" s="301"/>
      <c r="E43" s="301"/>
      <c r="F43" s="301"/>
      <c r="G43" s="301"/>
      <c r="H43" s="301"/>
      <c r="I43" s="301"/>
      <c r="J43" s="302">
        <v>0.18</v>
      </c>
      <c r="K43" s="302">
        <v>0.1</v>
      </c>
      <c r="L43" s="302">
        <v>0.18</v>
      </c>
      <c r="M43" s="302">
        <v>0.18</v>
      </c>
      <c r="N43" s="302">
        <v>0.18</v>
      </c>
      <c r="O43" s="302">
        <v>0.18</v>
      </c>
      <c r="P43" s="303">
        <f>SUM(D43:O43)</f>
        <v>1</v>
      </c>
      <c r="Q43" s="640" t="s">
        <v>723</v>
      </c>
      <c r="R43" s="641"/>
      <c r="S43" s="641"/>
      <c r="T43" s="641"/>
      <c r="U43" s="641"/>
      <c r="V43" s="641"/>
      <c r="W43" s="641"/>
      <c r="X43" s="642"/>
      <c r="Y43" s="476" t="s">
        <v>758</v>
      </c>
      <c r="Z43" s="471"/>
      <c r="AA43" s="471"/>
      <c r="AB43" s="471"/>
      <c r="AC43" s="471"/>
      <c r="AD43" s="471"/>
      <c r="AE43" s="477"/>
    </row>
    <row r="44" spans="1:41" ht="138" customHeight="1" thickBot="1" x14ac:dyDescent="0.3">
      <c r="A44" s="468"/>
      <c r="B44" s="490"/>
      <c r="C44" s="295" t="s">
        <v>50</v>
      </c>
      <c r="D44" s="307"/>
      <c r="E44" s="307"/>
      <c r="F44" s="307"/>
      <c r="G44" s="307"/>
      <c r="H44" s="307"/>
      <c r="I44" s="307"/>
      <c r="J44" s="307">
        <v>0.18</v>
      </c>
      <c r="K44" s="307">
        <v>0.1</v>
      </c>
      <c r="L44" s="307">
        <v>0.18</v>
      </c>
      <c r="M44" s="307">
        <v>0.18</v>
      </c>
      <c r="N44" s="307">
        <v>0.18</v>
      </c>
      <c r="O44" s="307">
        <v>0.18</v>
      </c>
      <c r="P44" s="308">
        <f>SUM(D44:O44)</f>
        <v>1</v>
      </c>
      <c r="Q44" s="643"/>
      <c r="R44" s="644"/>
      <c r="S44" s="644"/>
      <c r="T44" s="644"/>
      <c r="U44" s="644"/>
      <c r="V44" s="644"/>
      <c r="W44" s="644"/>
      <c r="X44" s="645"/>
      <c r="Y44" s="473"/>
      <c r="Z44" s="474"/>
      <c r="AA44" s="474"/>
      <c r="AB44" s="474"/>
      <c r="AC44" s="474"/>
      <c r="AD44" s="474"/>
      <c r="AE44" s="478"/>
    </row>
    <row r="45" spans="1:41" x14ac:dyDescent="0.25">
      <c r="A45" s="2" t="s">
        <v>185</v>
      </c>
      <c r="Q45" s="247"/>
      <c r="R45" s="247"/>
      <c r="S45" s="247"/>
      <c r="T45" s="247"/>
      <c r="U45" s="247"/>
      <c r="V45" s="247"/>
      <c r="W45" s="247"/>
      <c r="X45" s="247"/>
      <c r="Y45" s="247"/>
      <c r="Z45" s="247"/>
      <c r="AA45" s="247"/>
      <c r="AB45" s="247"/>
      <c r="AC45" s="247"/>
      <c r="AD45" s="247"/>
      <c r="AE45" s="247"/>
    </row>
    <row r="46" spans="1:41" x14ac:dyDescent="0.25">
      <c r="Q46" s="247"/>
      <c r="R46" s="247"/>
      <c r="S46" s="247"/>
      <c r="T46" s="247"/>
      <c r="U46" s="247"/>
      <c r="V46" s="247"/>
      <c r="W46" s="247"/>
      <c r="X46" s="247"/>
      <c r="Y46" s="247"/>
      <c r="Z46" s="247"/>
      <c r="AA46" s="247"/>
      <c r="AB46" s="247"/>
      <c r="AC46" s="247"/>
      <c r="AD46" s="247"/>
      <c r="AE46" s="247"/>
    </row>
    <row r="47" spans="1:41" x14ac:dyDescent="0.25">
      <c r="Q47" s="247"/>
      <c r="R47" s="247"/>
      <c r="S47" s="247"/>
      <c r="T47" s="247"/>
      <c r="U47" s="247"/>
      <c r="V47" s="247"/>
      <c r="W47" s="247"/>
      <c r="X47" s="247"/>
      <c r="Y47" s="247"/>
      <c r="Z47" s="247"/>
      <c r="AA47" s="247"/>
      <c r="AB47" s="247"/>
      <c r="AC47" s="247"/>
      <c r="AD47" s="247"/>
      <c r="AE47" s="247"/>
    </row>
    <row r="48" spans="1:41" x14ac:dyDescent="0.25">
      <c r="Q48" s="247"/>
      <c r="R48" s="247"/>
      <c r="S48" s="247"/>
      <c r="T48" s="247"/>
      <c r="U48" s="247"/>
      <c r="V48" s="247"/>
      <c r="W48" s="247"/>
      <c r="X48" s="247"/>
      <c r="Y48" s="247"/>
      <c r="Z48" s="247"/>
      <c r="AA48" s="247"/>
      <c r="AB48" s="247"/>
      <c r="AC48" s="247"/>
      <c r="AD48" s="247"/>
      <c r="AE48" s="247"/>
    </row>
    <row r="49" spans="17:31" x14ac:dyDescent="0.25">
      <c r="Q49" s="247"/>
      <c r="R49" s="247"/>
      <c r="S49" s="247"/>
      <c r="T49" s="247"/>
      <c r="U49" s="247"/>
      <c r="V49" s="247"/>
      <c r="W49" s="247"/>
      <c r="X49" s="247"/>
      <c r="Y49" s="247"/>
      <c r="Z49" s="247"/>
      <c r="AA49" s="247"/>
      <c r="AB49" s="247"/>
      <c r="AC49" s="247"/>
      <c r="AD49" s="247"/>
      <c r="AE49" s="247"/>
    </row>
    <row r="50" spans="17:31" x14ac:dyDescent="0.25">
      <c r="Q50" s="247"/>
      <c r="R50" s="247"/>
      <c r="S50" s="247"/>
      <c r="T50" s="247"/>
      <c r="U50" s="247"/>
      <c r="V50" s="247"/>
      <c r="W50" s="247"/>
      <c r="X50" s="247"/>
      <c r="Y50" s="247"/>
      <c r="Z50" s="247"/>
      <c r="AA50" s="247"/>
      <c r="AB50" s="247"/>
      <c r="AC50" s="247"/>
      <c r="AD50" s="247"/>
      <c r="AE50" s="247"/>
    </row>
    <row r="51" spans="17:31" x14ac:dyDescent="0.25">
      <c r="Q51" s="247"/>
      <c r="R51" s="247"/>
      <c r="S51" s="247"/>
      <c r="T51" s="247"/>
      <c r="U51" s="247"/>
      <c r="V51" s="247"/>
      <c r="W51" s="247"/>
      <c r="X51" s="247"/>
      <c r="Y51" s="247"/>
      <c r="Z51" s="247"/>
      <c r="AA51" s="247"/>
      <c r="AB51" s="247"/>
      <c r="AC51" s="247"/>
      <c r="AD51" s="247"/>
      <c r="AE51" s="247"/>
    </row>
    <row r="52" spans="17:31" x14ac:dyDescent="0.25">
      <c r="Q52" s="247"/>
      <c r="R52" s="247"/>
      <c r="S52" s="247"/>
      <c r="T52" s="247"/>
      <c r="U52" s="247"/>
      <c r="V52" s="247"/>
      <c r="W52" s="247"/>
      <c r="X52" s="247"/>
      <c r="Y52" s="247"/>
      <c r="Z52" s="247"/>
      <c r="AA52" s="247"/>
      <c r="AB52" s="247"/>
      <c r="AC52" s="247"/>
      <c r="AD52" s="247"/>
      <c r="AE52" s="247"/>
    </row>
    <row r="53" spans="17:31" x14ac:dyDescent="0.25">
      <c r="Q53" s="247"/>
      <c r="R53" s="247"/>
      <c r="S53" s="247"/>
      <c r="T53" s="247"/>
      <c r="U53" s="247"/>
      <c r="V53" s="247"/>
      <c r="W53" s="247"/>
      <c r="X53" s="247"/>
      <c r="Y53" s="247"/>
      <c r="Z53" s="247"/>
      <c r="AA53" s="247"/>
      <c r="AB53" s="247"/>
      <c r="AC53" s="247"/>
      <c r="AD53" s="247"/>
      <c r="AE53" s="247"/>
    </row>
    <row r="54" spans="17:31" x14ac:dyDescent="0.25">
      <c r="Q54" s="247"/>
      <c r="R54" s="247"/>
      <c r="S54" s="247"/>
      <c r="T54" s="247"/>
      <c r="U54" s="247"/>
      <c r="V54" s="247"/>
      <c r="W54" s="247"/>
      <c r="X54" s="247"/>
      <c r="Y54" s="247"/>
      <c r="Z54" s="247"/>
      <c r="AA54" s="247"/>
      <c r="AB54" s="247"/>
      <c r="AC54" s="247"/>
      <c r="AD54" s="247"/>
      <c r="AE54" s="247"/>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47D8DE8-34EE-404B-BA16-9C2E2C36AAD8}">
      <formula1>$B$21:$M$21</formula1>
    </dataValidation>
    <dataValidation type="textLength" operator="lessThanOrEqual" allowBlank="1" showInputMessage="1" showErrorMessage="1" errorTitle="Máximo 2.000 caracteres" error="Máximo 2.000 caracteres" promptTitle="2.000 caracteres" sqref="Q30:Q31" xr:uid="{19E7C2B3-59B9-424E-855C-24A905F127E2}">
      <formula1>2000</formula1>
    </dataValidation>
    <dataValidation type="textLength" operator="lessThanOrEqual" allowBlank="1" showInputMessage="1" showErrorMessage="1" errorTitle="Máximo 2.000 caracteres" error="Máximo 2.000 caracteres" sqref="Q35 Y35 AC35 Q41 Q43" xr:uid="{C740E55E-707F-4D5D-87FB-4EC34CC72FF0}">
      <formula1>2000</formula1>
    </dataValidation>
  </dataValidations>
  <hyperlinks>
    <hyperlink ref="Y41" r:id="rId1" xr:uid="{1E306530-68EF-49D3-B218-435F9F49F036}"/>
    <hyperlink ref="Y43" r:id="rId2" xr:uid="{FD085379-3763-40CE-8621-6C3BA71A6528}"/>
  </hyperlinks>
  <pageMargins left="0.25" right="0.25" top="0.75" bottom="0.75" header="0.3" footer="0.3"/>
  <pageSetup scale="20"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5A227832-FBD1-4A1F-86E2-E89ECD344DED}">
          <x14:formula1>
            <xm:f>listas!$C$2:$C$20</xm:f>
          </x14:formula1>
          <xm:sqref>AA15:AE15</xm:sqref>
        </x14:dataValidation>
        <x14:dataValidation type="list" allowBlank="1" showInputMessage="1" showErrorMessage="1" xr:uid="{F8E5FC21-8BFE-406C-B893-A11297AD9BF3}">
          <x14:formula1>
            <xm:f>listas!$B$2:$B$8</xm:f>
          </x14:formula1>
          <xm:sqref>R15:X15</xm:sqref>
        </x14:dataValidation>
        <x14:dataValidation type="list" allowBlank="1" showInputMessage="1" showErrorMessage="1" xr:uid="{096AE140-74DB-4004-ABAC-7D308FAA1630}">
          <x14:formula1>
            <xm:f>listas!$A$2:$A$6</xm:f>
          </x14:formula1>
          <xm:sqref>C15:K15</xm:sqref>
        </x14:dataValidation>
        <x14:dataValidation type="list" allowBlank="1" showInputMessage="1" showErrorMessage="1" xr:uid="{078B8540-B71A-4DE2-82FE-87CED809B998}">
          <x14:formula1>
            <xm:f>listas!$D$2:$D$15</xm:f>
          </x14:formula1>
          <xm:sqref>C11:AE13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6EFC1743-D865-4B1D-8456-668CEAA2FB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Instructivo</vt:lpstr>
      <vt:lpstr>META 1 OPERACIÓN CR</vt:lpstr>
      <vt:lpstr>META 2 ATENCIÓN CR</vt:lpstr>
      <vt:lpstr>META 3 ATENCIÓN LPD</vt:lpstr>
      <vt:lpstr>META 4 AGENCIAMUJ</vt:lpstr>
      <vt:lpstr>META 5 SAAT</vt:lpstr>
      <vt:lpstr>META 6 ATENCIÓN PSICOSOCIAL</vt:lpstr>
      <vt:lpstr>META 7 ATENCIÓN PSICOJURÍDICA</vt:lpstr>
      <vt:lpstr>META 8 HOSPITALES</vt:lpstr>
      <vt:lpstr>META 9 SISTEMA SOFIA</vt:lpstr>
      <vt:lpstr>META 10 CLSM - PLSM</vt:lpstr>
      <vt:lpstr>Hoja1</vt:lpstr>
      <vt:lpstr>Indicadores PA</vt:lpstr>
      <vt:lpstr>Territorialización PA</vt:lpstr>
      <vt:lpstr>Control de Cambios</vt:lpstr>
      <vt:lpstr>listas</vt:lpstr>
      <vt:lpstr>'META 1 OPERACIÓN CR'!Área_de_impresión</vt:lpstr>
      <vt:lpstr>'META 10 CLSM - PLSM'!Área_de_impresión</vt:lpstr>
      <vt:lpstr>'META 2 ATENCIÓN CR'!Área_de_impresión</vt:lpstr>
      <vt:lpstr>'META 3 ATENCIÓN LPD'!Área_de_impresión</vt:lpstr>
      <vt:lpstr>'META 4 AGENCIAMUJ'!Área_de_impresión</vt:lpstr>
      <vt:lpstr>'META 5 SAAT'!Área_de_impresión</vt:lpstr>
      <vt:lpstr>'META 6 ATENCIÓN PSICOSOCIAL'!Área_de_impresión</vt:lpstr>
      <vt:lpstr>'META 7 ATENCIÓN PSICOJURÍDICA'!Área_de_impresión</vt:lpstr>
      <vt:lpstr>'META 8 HOSPITALES'!Área_de_impresión</vt:lpstr>
      <vt:lpstr>'META 9 SISTEMA SOFIA'!Área_de_impresión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Liliana Andrea Hernandez</cp:lastModifiedBy>
  <cp:revision/>
  <dcterms:created xsi:type="dcterms:W3CDTF">2011-04-26T22:16:52Z</dcterms:created>
  <dcterms:modified xsi:type="dcterms:W3CDTF">2025-01-29T20:09:20Z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