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secretariadistritald-my.sharepoint.com/personal/yesanchez_sdmujer_gov_co/Documents/SDM_2024/8219/Seguimiento_Plan_Acción/"/>
    </mc:Choice>
  </mc:AlternateContent>
  <xr:revisionPtr revIDLastSave="1" documentId="8_{8A8F7F52-78EC-473F-BA07-81D3FF330CD8}" xr6:coauthVersionLast="47" xr6:coauthVersionMax="47" xr10:uidLastSave="{79B0C2B7-EE02-404B-BB53-0A2400F23978}"/>
  <bookViews>
    <workbookView xWindow="-120" yWindow="-120" windowWidth="29040" windowHeight="15720" activeTab="4" xr2:uid="{00000000-000D-0000-FFFF-FFFF00000000}"/>
  </bookViews>
  <sheets>
    <sheet name="Instructivo" sheetId="44" r:id="rId1"/>
    <sheet name="Meta 1 Act 1" sheetId="40" r:id="rId2"/>
    <sheet name="Meta 1 Act 2" sheetId="45" r:id="rId3"/>
    <sheet name="Meta 2" sheetId="46" r:id="rId4"/>
    <sheet name="Indicadores PA" sheetId="36" r:id="rId5"/>
    <sheet name="Hoja1" sheetId="42" state="hidden" r:id="rId6"/>
    <sheet name="Territorialización PA" sheetId="37" r:id="rId7"/>
    <sheet name="listas" sheetId="43" state="hidden" r:id="rId8"/>
    <sheet name="Control de Cambios" sheetId="41" r:id="rId9"/>
  </sheets>
  <definedNames>
    <definedName name="_xlnm._FilterDatabase" localSheetId="4" hidden="1">'Indicadores PA'!$A$12:$AV$12</definedName>
    <definedName name="_xlnm._FilterDatabase" localSheetId="2" hidden="1">'Meta 1 Act 2'!$A$35:$AP$35</definedName>
    <definedName name="_xlnm.Print_Area" localSheetId="8">'Control de Cambios'!$A$1:$E$12</definedName>
    <definedName name="_xlnm.Print_Area" localSheetId="4">'Indicadores PA'!$A$1:$AV$22</definedName>
    <definedName name="_xlnm.Print_Area" localSheetId="1">'Meta 1 Act 1'!$A$1:$AE$48</definedName>
    <definedName name="_xlnm.Print_Area" localSheetId="2">'Meta 1 Act 2'!$A$1:$AE$48</definedName>
    <definedName name="_xlnm.Print_Area" localSheetId="3">'Meta 2'!$A$1:$AE$44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13" i="36" l="1"/>
  <c r="AX38" i="37"/>
  <c r="AX39" i="37"/>
  <c r="AX40" i="37"/>
  <c r="AX41" i="37"/>
  <c r="AX42" i="37"/>
  <c r="AX43" i="37"/>
  <c r="AX44" i="37"/>
  <c r="AX45" i="37"/>
  <c r="AX46" i="37"/>
  <c r="AX47" i="37"/>
  <c r="AX48" i="37"/>
  <c r="AX49" i="37"/>
  <c r="AX50" i="37"/>
  <c r="AX51" i="37"/>
  <c r="AX52" i="37"/>
  <c r="AX53" i="37"/>
  <c r="AX54" i="37"/>
  <c r="AX55" i="37"/>
  <c r="AX56" i="37"/>
  <c r="AX57" i="37"/>
  <c r="AX37" i="37"/>
  <c r="AT58" i="37"/>
  <c r="AP14" i="36"/>
  <c r="AL16" i="36"/>
  <c r="AB24" i="46"/>
  <c r="AA24" i="46"/>
  <c r="Z24" i="46"/>
  <c r="Y22" i="46"/>
  <c r="AB24" i="45"/>
  <c r="AA24" i="45"/>
  <c r="Z24" i="45"/>
  <c r="Y22" i="45"/>
  <c r="Y24" i="40"/>
  <c r="Y22" i="40"/>
  <c r="AL18" i="36"/>
  <c r="AM18" i="36"/>
  <c r="AN18" i="36"/>
  <c r="AO18" i="36"/>
  <c r="AK18" i="36"/>
  <c r="AK17" i="36"/>
  <c r="AL17" i="36"/>
  <c r="AM17" i="36"/>
  <c r="AN17" i="36"/>
  <c r="AO17" i="36"/>
  <c r="AJ17" i="36"/>
  <c r="AM16" i="36"/>
  <c r="AN16" i="36"/>
  <c r="AO16" i="36"/>
  <c r="AP18" i="36" l="1"/>
  <c r="AQ18" i="36" s="1"/>
  <c r="AP17" i="36"/>
  <c r="AQ17" i="36" s="1"/>
  <c r="AP16" i="36"/>
  <c r="AQ16" i="36" s="1"/>
  <c r="AP58" i="37"/>
  <c r="P43" i="46"/>
  <c r="P41" i="46"/>
  <c r="P47" i="45"/>
  <c r="P45" i="45"/>
  <c r="P43" i="45"/>
  <c r="P41" i="45"/>
  <c r="P47" i="40"/>
  <c r="P45" i="40"/>
  <c r="P43" i="40"/>
  <c r="P41" i="40"/>
  <c r="AQ14" i="36"/>
  <c r="P44" i="45"/>
  <c r="P46" i="45" l="1"/>
  <c r="P44" i="46"/>
  <c r="P46" i="40" l="1"/>
  <c r="P48" i="40"/>
  <c r="P42" i="46"/>
  <c r="P36" i="46"/>
  <c r="P35" i="46"/>
  <c r="P30" i="46"/>
  <c r="AC25" i="46"/>
  <c r="AD25" i="46" s="1"/>
  <c r="N25" i="46"/>
  <c r="O25" i="46" s="1"/>
  <c r="AC24" i="46"/>
  <c r="M24" i="46"/>
  <c r="L24" i="46"/>
  <c r="K24" i="46"/>
  <c r="J24" i="46"/>
  <c r="I24" i="46"/>
  <c r="H24" i="46"/>
  <c r="G24" i="46"/>
  <c r="F24" i="46"/>
  <c r="E24" i="46"/>
  <c r="D24" i="46"/>
  <c r="C24" i="46"/>
  <c r="B24" i="46"/>
  <c r="AC23" i="46"/>
  <c r="AD23" i="46" s="1"/>
  <c r="N23" i="46"/>
  <c r="O23" i="46" s="1"/>
  <c r="AC22" i="46"/>
  <c r="N22" i="46"/>
  <c r="P48" i="45"/>
  <c r="P42" i="45"/>
  <c r="P36" i="45"/>
  <c r="P35" i="45"/>
  <c r="P30" i="45"/>
  <c r="AC25" i="45"/>
  <c r="AD25" i="45" s="1"/>
  <c r="N25" i="45"/>
  <c r="O25" i="45" s="1"/>
  <c r="AC24" i="45"/>
  <c r="M24" i="45"/>
  <c r="L24" i="45"/>
  <c r="K24" i="45"/>
  <c r="J24" i="45"/>
  <c r="I24" i="45"/>
  <c r="H24" i="45"/>
  <c r="G24" i="45"/>
  <c r="F24" i="45"/>
  <c r="E24" i="45"/>
  <c r="D24" i="45"/>
  <c r="C24" i="45"/>
  <c r="B24" i="45"/>
  <c r="AC23" i="45"/>
  <c r="AD23" i="45" s="1"/>
  <c r="N23" i="45"/>
  <c r="O23" i="45" s="1"/>
  <c r="AC22" i="45"/>
  <c r="N22" i="45"/>
  <c r="AE25" i="45" l="1"/>
  <c r="AE25" i="46"/>
  <c r="AE23" i="46"/>
  <c r="N24" i="46"/>
  <c r="AE23" i="45"/>
  <c r="N24" i="45"/>
  <c r="M24" i="40" l="1"/>
  <c r="L24" i="40"/>
  <c r="K24" i="40"/>
  <c r="J24" i="40"/>
  <c r="I24" i="40"/>
  <c r="H24" i="40"/>
  <c r="G24" i="40"/>
  <c r="F24" i="40"/>
  <c r="E24" i="40"/>
  <c r="D24" i="40"/>
  <c r="C24" i="40"/>
  <c r="B24" i="40"/>
  <c r="AP15" i="36" l="1"/>
  <c r="AQ15" i="36" s="1"/>
  <c r="N22" i="40"/>
  <c r="BK58" i="37"/>
  <c r="BJ58" i="37"/>
  <c r="BI58" i="37"/>
  <c r="BH58" i="37"/>
  <c r="BG58" i="37"/>
  <c r="BF58" i="37"/>
  <c r="BE58" i="37"/>
  <c r="BD58" i="37"/>
  <c r="BC58" i="37"/>
  <c r="BB58" i="37"/>
  <c r="BA58" i="37"/>
  <c r="AZ58" i="37"/>
  <c r="AW58" i="37"/>
  <c r="AV58" i="37"/>
  <c r="AU58" i="37"/>
  <c r="AR58" i="37"/>
  <c r="AQ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S57" i="37"/>
  <c r="R57" i="37"/>
  <c r="AY56" i="37"/>
  <c r="S56" i="37"/>
  <c r="R56" i="37"/>
  <c r="AY55" i="37"/>
  <c r="S55" i="37"/>
  <c r="R55" i="37"/>
  <c r="AY54" i="37"/>
  <c r="S54" i="37"/>
  <c r="R54" i="37"/>
  <c r="AY53" i="37"/>
  <c r="S53" i="37"/>
  <c r="R53" i="37"/>
  <c r="AY52" i="37"/>
  <c r="S52" i="37"/>
  <c r="R52" i="37"/>
  <c r="AY51" i="37"/>
  <c r="S51" i="37"/>
  <c r="R51" i="37"/>
  <c r="AY50" i="37"/>
  <c r="S50" i="37"/>
  <c r="R50" i="37"/>
  <c r="AY49" i="37"/>
  <c r="S49" i="37"/>
  <c r="R49" i="37"/>
  <c r="AY48" i="37"/>
  <c r="S48" i="37"/>
  <c r="R48" i="37"/>
  <c r="AY47" i="37"/>
  <c r="S47" i="37"/>
  <c r="R47" i="37"/>
  <c r="AY46" i="37"/>
  <c r="S46" i="37"/>
  <c r="R46" i="37"/>
  <c r="AY45" i="37"/>
  <c r="S45" i="37"/>
  <c r="R45" i="37"/>
  <c r="AY44" i="37"/>
  <c r="S44" i="37"/>
  <c r="R44" i="37"/>
  <c r="AY43" i="37"/>
  <c r="S43" i="37"/>
  <c r="R43" i="37"/>
  <c r="AY42" i="37"/>
  <c r="S42" i="37"/>
  <c r="R42" i="37"/>
  <c r="AY41" i="37"/>
  <c r="S41" i="37"/>
  <c r="R41" i="37"/>
  <c r="AY40" i="37"/>
  <c r="S40" i="37"/>
  <c r="R40" i="37"/>
  <c r="AY39" i="37"/>
  <c r="AY58" i="37" s="1"/>
  <c r="S39" i="37"/>
  <c r="R39" i="37"/>
  <c r="AY38" i="37"/>
  <c r="S38" i="37"/>
  <c r="R38" i="37"/>
  <c r="AY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s="1"/>
  <c r="T32" i="37"/>
  <c r="U32" i="37"/>
  <c r="V32" i="37"/>
  <c r="W32" i="37"/>
  <c r="X32" i="37"/>
  <c r="AZ32" i="37"/>
  <c r="BA32" i="37"/>
  <c r="BB32" i="37"/>
  <c r="BC32" i="37"/>
  <c r="BD32" i="37"/>
  <c r="BE32" i="37"/>
  <c r="AC25" i="40"/>
  <c r="AD25" i="40" s="1"/>
  <c r="AC24" i="40"/>
  <c r="AC23" i="40"/>
  <c r="AD23" i="40" s="1"/>
  <c r="AC22" i="40"/>
  <c r="N25" i="40"/>
  <c r="O25" i="40" s="1"/>
  <c r="N24" i="40"/>
  <c r="P44" i="40"/>
  <c r="P42"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R58" i="37" l="1"/>
  <c r="R32" i="37"/>
  <c r="AX32" i="37"/>
  <c r="S32" i="37"/>
  <c r="AY32" i="37"/>
  <c r="S58" i="37"/>
  <c r="AX58" i="37"/>
  <c r="AE25" i="40"/>
  <c r="AE2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1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100-000002000000}">
      <text>
        <r>
          <rPr>
            <sz val="9"/>
            <color rgb="FF000000"/>
            <rFont val="Tahoma"/>
            <family val="2"/>
          </rPr>
          <t>En este campo seleccionar de la lista desplegable el nombre del proyecto asignado y cargado en la ficha EBI de MGA.</t>
        </r>
        <r>
          <rPr>
            <sz val="9"/>
            <color rgb="FF000000"/>
            <rFont val="Tahoma"/>
            <family val="2"/>
          </rPr>
          <t xml:space="preserve">
</t>
        </r>
      </text>
    </comment>
    <comment ref="A15" authorId="0" shapeId="0" xr:uid="{00000000-0006-0000-01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100-000004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100-00000500000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0000000-0006-0000-0100-000006000000}">
      <text>
        <r>
          <rPr>
            <sz val="9"/>
            <color rgb="FF000000"/>
            <rFont val="Tahoma"/>
            <family val="2"/>
          </rPr>
          <t>En este campo se diligencia el nombre de la actividad del proyecto de inversión</t>
        </r>
      </text>
    </comment>
    <comment ref="A21" authorId="0" shapeId="0" xr:uid="{00000000-0006-0000-0100-000007000000}">
      <text>
        <r>
          <rPr>
            <sz val="9"/>
            <color indexed="81"/>
            <rFont val="Tahoma"/>
            <family val="2"/>
          </rPr>
          <t>Valor de la reserva constituida al inicio de la vigencia</t>
        </r>
      </text>
    </comment>
    <comment ref="AD21" authorId="0" shapeId="0" xr:uid="{00000000-0006-0000-0100-000008000000}">
      <text>
        <r>
          <rPr>
            <sz val="9"/>
            <color indexed="81"/>
            <rFont val="Tahoma"/>
            <family val="2"/>
          </rPr>
          <t>Ajustar las sumatorias en las formulas de compromisos y giros según el periodo según corresponda</t>
        </r>
      </text>
    </comment>
    <comment ref="A22" authorId="0" shapeId="0" xr:uid="{00000000-0006-0000-0100-000009000000}">
      <text>
        <r>
          <rPr>
            <sz val="9"/>
            <color indexed="81"/>
            <rFont val="Tahoma"/>
            <family val="2"/>
          </rPr>
          <t>Programación de acuerdo de desempleño en la ejecución de giros para cada mes de la vigencia.</t>
        </r>
      </text>
    </comment>
    <comment ref="A23" authorId="0" shapeId="0" xr:uid="{00000000-0006-0000-0100-00000A000000}">
      <text>
        <r>
          <rPr>
            <sz val="9"/>
            <color indexed="81"/>
            <rFont val="Tahoma"/>
            <family val="2"/>
          </rPr>
          <t>Liberaciones de reservas realizadas en cada mes de la vigencia.</t>
        </r>
      </text>
    </comment>
    <comment ref="A24" authorId="0" shapeId="0" xr:uid="{00000000-0006-0000-0100-00000B000000}">
      <text>
        <r>
          <rPr>
            <sz val="9"/>
            <color indexed="81"/>
            <rFont val="Tahoma"/>
            <family val="2"/>
          </rPr>
          <t>Reserva definitiva despues de liberaciones.</t>
        </r>
      </text>
    </comment>
    <comment ref="A25" authorId="0" shapeId="0" xr:uid="{00000000-0006-0000-0100-00000C000000}">
      <text>
        <r>
          <rPr>
            <sz val="9"/>
            <color indexed="81"/>
            <rFont val="Tahoma"/>
            <family val="2"/>
          </rPr>
          <t>Ejecución de los giros de la reserva para mes</t>
        </r>
      </text>
    </comment>
    <comment ref="A28" authorId="2" shapeId="0" xr:uid="{00000000-0006-0000-0100-00000D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100-00000E000000}">
      <text>
        <r>
          <rPr>
            <sz val="9"/>
            <color rgb="FF000000"/>
            <rFont val="Tahoma"/>
            <family val="2"/>
          </rPr>
          <t>Se diligencia el rezago reportado al corte de diciembre de la vigencia anterior</t>
        </r>
      </text>
    </comment>
    <comment ref="A33" authorId="2" shapeId="0" xr:uid="{00000000-0006-0000-0100-00000F000000}">
      <text>
        <r>
          <rPr>
            <sz val="9"/>
            <color indexed="81"/>
            <rFont val="Tahoma"/>
            <family val="2"/>
          </rPr>
          <t>En este campo se diligencia el nombre de la actividad del proyecto de inversión</t>
        </r>
      </text>
    </comment>
    <comment ref="B33" authorId="2" shapeId="0" xr:uid="{00000000-0006-0000-01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100-000011000000}">
      <text>
        <r>
          <rPr>
            <sz val="9"/>
            <color indexed="81"/>
            <rFont val="Tahoma"/>
            <family val="2"/>
          </rPr>
          <t>Se diligencia la programación mensual de la actividad proyecto de inversión</t>
        </r>
      </text>
    </comment>
    <comment ref="A39" authorId="2" shapeId="0" xr:uid="{00000000-0006-0000-0100-000012000000}">
      <text>
        <r>
          <rPr>
            <sz val="9"/>
            <color indexed="81"/>
            <rFont val="Tahoma"/>
            <family val="2"/>
          </rPr>
          <t>En este campo se diligencia el nombre de la tarea definida para la gestión de cumplimiento de la actividad del proyecto de inversión</t>
        </r>
      </text>
    </comment>
    <comment ref="B39" authorId="2" shapeId="0" xr:uid="{00000000-0006-0000-0100-00001300000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tc={F28E0B7D-D77E-43C9-BB10-AF8D61160566}</author>
  </authors>
  <commentList>
    <comment ref="K7" authorId="0" shapeId="0" xr:uid="{00000000-0006-0000-02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200-00000200000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2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200-000004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200-00000500000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0000000-0006-0000-0200-000006000000}">
      <text>
        <r>
          <rPr>
            <sz val="9"/>
            <color indexed="81"/>
            <rFont val="Tahoma"/>
            <family val="2"/>
          </rPr>
          <t>En este campo se diligencia el nombre de la actividad del proyecto de inversión</t>
        </r>
      </text>
    </comment>
    <comment ref="A21" authorId="0" shapeId="0" xr:uid="{00000000-0006-0000-0200-000007000000}">
      <text>
        <r>
          <rPr>
            <sz val="9"/>
            <color indexed="81"/>
            <rFont val="Tahoma"/>
            <family val="2"/>
          </rPr>
          <t>Valor de la reserva constituida al inicio de la vigencia</t>
        </r>
      </text>
    </comment>
    <comment ref="AD21" authorId="0" shapeId="0" xr:uid="{00000000-0006-0000-0200-000008000000}">
      <text>
        <r>
          <rPr>
            <sz val="9"/>
            <color indexed="81"/>
            <rFont val="Tahoma"/>
            <family val="2"/>
          </rPr>
          <t>Ajustar las sumatorias en las formulas de compromisos y giros según el periodo según corresponda</t>
        </r>
      </text>
    </comment>
    <comment ref="A22" authorId="0" shapeId="0" xr:uid="{00000000-0006-0000-0200-000009000000}">
      <text>
        <r>
          <rPr>
            <sz val="9"/>
            <color indexed="81"/>
            <rFont val="Tahoma"/>
            <family val="2"/>
          </rPr>
          <t>Programación de acuerdo de desempleño en la ejecución de giros para cada mes de la vigencia.</t>
        </r>
      </text>
    </comment>
    <comment ref="A23" authorId="0" shapeId="0" xr:uid="{00000000-0006-0000-0200-00000A000000}">
      <text>
        <r>
          <rPr>
            <sz val="9"/>
            <color indexed="81"/>
            <rFont val="Tahoma"/>
            <family val="2"/>
          </rPr>
          <t>Liberaciones de reservas realizadas en cada mes de la vigencia.</t>
        </r>
      </text>
    </comment>
    <comment ref="AA23" authorId="3" shapeId="0" xr:uid="{F28E0B7D-D77E-43C9-BB10-AF8D61160566}">
      <text>
        <t>[Comentario encadenado]
Su versión de Excel le permite leer este comentario encadenado; sin embargo, las ediciones que se apliquen se quitarán si el archivo se abre en una versión más reciente de Excel. Más información: https://go.microsoft.com/fwlink/?linkid=870924
Comentario:
    es negativo, dado que se presentaron anulaciones contra segundos pagos</t>
      </text>
    </comment>
    <comment ref="A24" authorId="0" shapeId="0" xr:uid="{00000000-0006-0000-0200-00000B000000}">
      <text>
        <r>
          <rPr>
            <sz val="9"/>
            <color indexed="81"/>
            <rFont val="Tahoma"/>
            <family val="2"/>
          </rPr>
          <t>Reserva definitiva despues de liberaciones.</t>
        </r>
      </text>
    </comment>
    <comment ref="A25" authorId="0" shapeId="0" xr:uid="{00000000-0006-0000-0200-00000C000000}">
      <text>
        <r>
          <rPr>
            <sz val="9"/>
            <color indexed="81"/>
            <rFont val="Tahoma"/>
            <family val="2"/>
          </rPr>
          <t>Ejecución de los giros de la reserva para mes</t>
        </r>
      </text>
    </comment>
    <comment ref="A28" authorId="2" shapeId="0" xr:uid="{00000000-0006-0000-0200-00000D000000}">
      <text>
        <r>
          <rPr>
            <sz val="9"/>
            <color indexed="81"/>
            <rFont val="Tahoma"/>
            <family val="2"/>
          </rPr>
          <t>En este campo se diligencia el nombre de la actividad del proyecto que se reportó con rezago en su cumplimiento físico en la vigencia anterior</t>
        </r>
      </text>
    </comment>
    <comment ref="B28" authorId="2" shapeId="0" xr:uid="{00000000-0006-0000-0200-00000E000000}">
      <text>
        <r>
          <rPr>
            <sz val="9"/>
            <color rgb="FF000000"/>
            <rFont val="Tahoma"/>
            <family val="2"/>
          </rPr>
          <t>Se diligencia el rezago reportado al corte de diciembre de la vigencia anterior</t>
        </r>
      </text>
    </comment>
    <comment ref="A33" authorId="2" shapeId="0" xr:uid="{00000000-0006-0000-0200-00000F000000}">
      <text>
        <r>
          <rPr>
            <sz val="9"/>
            <color indexed="81"/>
            <rFont val="Tahoma"/>
            <family val="2"/>
          </rPr>
          <t>En este campo se diligencia el nombre de la actividad del proyecto de inversión</t>
        </r>
      </text>
    </comment>
    <comment ref="B33" authorId="2" shapeId="0" xr:uid="{00000000-0006-0000-0200-00001000000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200-000011000000}">
      <text>
        <r>
          <rPr>
            <sz val="9"/>
            <color indexed="81"/>
            <rFont val="Tahoma"/>
            <family val="2"/>
          </rPr>
          <t>Se diligencia la programación mensual de la actividad proyecto de inversión</t>
        </r>
      </text>
    </comment>
    <comment ref="A39" authorId="2" shapeId="0" xr:uid="{00000000-0006-0000-02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200-00001300000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tc={EF4B72A0-4C6A-42DD-B001-7B1019837209}</author>
  </authors>
  <commentList>
    <comment ref="K7" authorId="0" shapeId="0" xr:uid="{00000000-0006-0000-03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300-00000200000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3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300-000004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300-00000500000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0000000-0006-0000-0300-000006000000}">
      <text>
        <r>
          <rPr>
            <sz val="9"/>
            <color indexed="81"/>
            <rFont val="Tahoma"/>
            <family val="2"/>
          </rPr>
          <t>En este campo se diligencia el nombre de la actividad del proyecto de inversión</t>
        </r>
      </text>
    </comment>
    <comment ref="A21" authorId="0" shapeId="0" xr:uid="{00000000-0006-0000-0300-000007000000}">
      <text>
        <r>
          <rPr>
            <sz val="9"/>
            <color indexed="81"/>
            <rFont val="Tahoma"/>
            <family val="2"/>
          </rPr>
          <t>Valor de la reserva constituida al inicio de la vigencia</t>
        </r>
      </text>
    </comment>
    <comment ref="AD21" authorId="0" shapeId="0" xr:uid="{00000000-0006-0000-0300-000008000000}">
      <text>
        <r>
          <rPr>
            <sz val="9"/>
            <color indexed="81"/>
            <rFont val="Tahoma"/>
            <family val="2"/>
          </rPr>
          <t>Ajustar las sumatorias en las formulas de compromisos y giros según el periodo según corresponda</t>
        </r>
      </text>
    </comment>
    <comment ref="A22" authorId="0" shapeId="0" xr:uid="{00000000-0006-0000-0300-000009000000}">
      <text>
        <r>
          <rPr>
            <sz val="9"/>
            <color indexed="81"/>
            <rFont val="Tahoma"/>
            <family val="2"/>
          </rPr>
          <t>Programación de acuerdo de desempleño en la ejecución de giros para cada mes de la vigencia.</t>
        </r>
      </text>
    </comment>
    <comment ref="A23" authorId="0" shapeId="0" xr:uid="{00000000-0006-0000-0300-00000A000000}">
      <text>
        <r>
          <rPr>
            <sz val="9"/>
            <color indexed="81"/>
            <rFont val="Tahoma"/>
            <family val="2"/>
          </rPr>
          <t>Liberaciones de reservas realizadas en cada mes de la vigencia.</t>
        </r>
      </text>
    </comment>
    <comment ref="AA23" authorId="3" shapeId="0" xr:uid="{EF4B72A0-4C6A-42DD-B001-7B1019837209}">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en negativo, dado que hubo anulaciones contra segundos pagos</t>
      </text>
    </comment>
    <comment ref="A24" authorId="0" shapeId="0" xr:uid="{00000000-0006-0000-0300-00000B000000}">
      <text>
        <r>
          <rPr>
            <sz val="9"/>
            <color indexed="81"/>
            <rFont val="Tahoma"/>
            <family val="2"/>
          </rPr>
          <t>Reserva definitiva despues de liberaciones.</t>
        </r>
      </text>
    </comment>
    <comment ref="A25" authorId="0" shapeId="0" xr:uid="{00000000-0006-0000-0300-00000C000000}">
      <text>
        <r>
          <rPr>
            <sz val="9"/>
            <color indexed="81"/>
            <rFont val="Tahoma"/>
            <family val="2"/>
          </rPr>
          <t>Ejecución de los giros de la reserva para mes</t>
        </r>
      </text>
    </comment>
    <comment ref="A28" authorId="2" shapeId="0" xr:uid="{00000000-0006-0000-0300-00000D000000}">
      <text>
        <r>
          <rPr>
            <sz val="9"/>
            <color indexed="81"/>
            <rFont val="Tahoma"/>
            <family val="2"/>
          </rPr>
          <t>En este campo se diligencia el nombre de la actividad del proyecto que se reportó con rezago en su cumplimiento físico en la vigencia anterior</t>
        </r>
      </text>
    </comment>
    <comment ref="B28" authorId="2" shapeId="0" xr:uid="{00000000-0006-0000-0300-00000E000000}">
      <text>
        <r>
          <rPr>
            <sz val="9"/>
            <color indexed="81"/>
            <rFont val="Tahoma"/>
            <family val="2"/>
          </rPr>
          <t>Se diligencia el rezago reportado al corte de diciembre de la vigencia anterior</t>
        </r>
      </text>
    </comment>
    <comment ref="A33" authorId="2" shapeId="0" xr:uid="{00000000-0006-0000-0300-00000F000000}">
      <text>
        <r>
          <rPr>
            <sz val="9"/>
            <color indexed="81"/>
            <rFont val="Tahoma"/>
            <family val="2"/>
          </rPr>
          <t>En este campo se diligencia el nombre de la actividad del proyecto de inversión</t>
        </r>
      </text>
    </comment>
    <comment ref="B33" authorId="2" shapeId="0" xr:uid="{00000000-0006-0000-0300-00001000000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300-000011000000}">
      <text>
        <r>
          <rPr>
            <sz val="9"/>
            <color indexed="81"/>
            <rFont val="Tahoma"/>
            <family val="2"/>
          </rPr>
          <t>Se diligencia la programación mensual de la actividad proyecto de inversión</t>
        </r>
      </text>
    </comment>
    <comment ref="A39" authorId="2" shapeId="0" xr:uid="{00000000-0006-0000-03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300-00001300000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4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400-000002000000}">
      <text>
        <r>
          <rPr>
            <sz val="10"/>
            <color indexed="81"/>
            <rFont val="Tahoma"/>
            <family val="2"/>
          </rPr>
          <t>En este campo se diligencia el link o la ruta donde se puede consultar las evidencias que soportan la ejecución reportada</t>
        </r>
      </text>
    </comment>
    <comment ref="AT5" authorId="0" shapeId="0" xr:uid="{00000000-0006-0000-04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U5" authorId="0" shapeId="0" xr:uid="{00000000-0006-0000-04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400-000005000000}">
      <text>
        <r>
          <rPr>
            <sz val="10"/>
            <color indexed="8"/>
            <rFont val="Tahoma"/>
            <family val="2"/>
          </rPr>
          <t xml:space="preserve">Relacionar la descripción de las alternativas de solución </t>
        </r>
      </text>
    </comment>
    <comment ref="A9" authorId="2" shapeId="0" xr:uid="{00000000-0006-0000-0400-000006000000}">
      <text>
        <r>
          <rPr>
            <sz val="10"/>
            <color indexed="81"/>
            <rFont val="Tahoma"/>
            <family val="2"/>
          </rPr>
          <t>Relacionar el producto PMR asociado</t>
        </r>
      </text>
    </comment>
    <comment ref="A10" authorId="2" shapeId="0" xr:uid="{00000000-0006-0000-0400-000007000000}">
      <text>
        <r>
          <rPr>
            <sz val="10"/>
            <color indexed="81"/>
            <rFont val="Tahoma"/>
            <family val="2"/>
          </rPr>
          <t>Relacionar el objetivo estratégico asociado</t>
        </r>
      </text>
    </comment>
    <comment ref="A11" authorId="0" shapeId="0" xr:uid="{00000000-0006-0000-0400-000008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400-000009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400-00000A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00000000-0006-0000-0400-00000B000000}">
      <text>
        <r>
          <rPr>
            <sz val="10"/>
            <color indexed="81"/>
            <rFont val="Tahoma"/>
            <family val="2"/>
          </rPr>
          <t>Define la representación matemática del cálculo del indicador.</t>
        </r>
      </text>
    </comment>
    <comment ref="G11" authorId="0" shapeId="0" xr:uid="{00000000-0006-0000-0400-00000C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00000000-0006-0000-0400-00000D000000}">
      <text>
        <r>
          <rPr>
            <sz val="10"/>
            <color indexed="81"/>
            <rFont val="Tahoma"/>
            <family val="2"/>
          </rPr>
          <t>Valor de la meta programada de acuerdo con el indicador formulado y el parámetro de referencia para determinar la magnitud</t>
        </r>
      </text>
    </comment>
    <comment ref="I11" authorId="2" shapeId="0" xr:uid="{00000000-0006-0000-0400-00000E000000}">
      <text>
        <r>
          <rPr>
            <sz val="10"/>
            <color indexed="81"/>
            <rFont val="Tahoma"/>
            <family val="2"/>
          </rPr>
          <t xml:space="preserve">Parámetro de referencia para determinar la magnitud y el tipo de unidad del indicador.  </t>
        </r>
      </text>
    </comment>
    <comment ref="J11" authorId="0" shapeId="0" xr:uid="{00000000-0006-0000-0400-00000F000000}">
      <text>
        <r>
          <rPr>
            <sz val="10"/>
            <color indexed="8"/>
            <rFont val="Tahoma"/>
            <family val="2"/>
          </rPr>
          <t>Describe los pasos o el proceso para calcular el indicador</t>
        </r>
      </text>
    </comment>
    <comment ref="K11" authorId="2" shapeId="0" xr:uid="{00000000-0006-0000-0400-000010000000}">
      <text>
        <r>
          <rPr>
            <sz val="10"/>
            <color indexed="81"/>
            <rFont val="Tahoma"/>
            <family val="2"/>
          </rPr>
          <t xml:space="preserve">Dependencia responsable de la medición y reporte del indicador. </t>
        </r>
      </text>
    </comment>
    <comment ref="L11" authorId="2" shapeId="0" xr:uid="{00000000-0006-0000-0400-000011000000}">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400-000012000000}">
      <text>
        <r>
          <rPr>
            <sz val="10"/>
            <color indexed="8"/>
            <rFont val="Tahoma"/>
            <family val="2"/>
          </rPr>
          <t xml:space="preserve">Se debe establecer la periodicidad de la medicicion del indicador y del reporte del seguimiento </t>
        </r>
      </text>
    </comment>
    <comment ref="Q11" authorId="2" shapeId="0" xr:uid="{00000000-0006-0000-0400-000013000000}">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00000000-0006-0000-0600-000001000000}">
      <text>
        <r>
          <rPr>
            <sz val="10"/>
            <color indexed="81"/>
            <rFont val="Tahoma"/>
            <family val="2"/>
          </rPr>
          <t>En esta sección se diligencia la programación de la territorialización</t>
        </r>
      </text>
    </comment>
    <comment ref="AG5" authorId="0" shapeId="0" xr:uid="{00000000-0006-0000-0600-000002000000}">
      <text>
        <r>
          <rPr>
            <sz val="10"/>
            <color indexed="81"/>
            <rFont val="Tahoma"/>
            <family val="2"/>
          </rPr>
          <t>En esta sección se diligencia el avance mensual a la territorialización programada</t>
        </r>
      </text>
    </comment>
    <comment ref="A7" authorId="0" shapeId="0" xr:uid="{00000000-0006-0000-0600-000003000000}">
      <text>
        <r>
          <rPr>
            <sz val="9"/>
            <color indexed="81"/>
            <rFont val="Tahoma"/>
            <family val="2"/>
          </rPr>
          <t>Se diligencia el nombre del indicador o actividad a territorializar</t>
        </r>
      </text>
    </comment>
    <comment ref="B10" authorId="1" shapeId="0" xr:uid="{00000000-0006-0000-0600-000004000000}">
      <text>
        <r>
          <rPr>
            <sz val="9"/>
            <color indexed="81"/>
            <rFont val="Tahoma"/>
            <family val="2"/>
          </rPr>
          <t xml:space="preserve">En estos campos se debe relacionar la magnitud programada de manera mensual, para cada localidad.
</t>
        </r>
      </text>
    </comment>
    <comment ref="E10" authorId="1" shapeId="0" xr:uid="{00000000-0006-0000-0600-000005000000}">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00000000-0006-0000-0600-000006000000}">
      <text>
        <r>
          <rPr>
            <sz val="9"/>
            <color indexed="81"/>
            <rFont val="Tahoma"/>
            <family val="2"/>
          </rPr>
          <t>En este campo se debe relacionar la magnitud  ejecutada de manera mensual, para cada localidad.</t>
        </r>
      </text>
    </comment>
    <comment ref="AK10" authorId="1" shapeId="0" xr:uid="{00000000-0006-0000-0600-000007000000}">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 ref="A34" authorId="0" shapeId="0" xr:uid="{00000000-0006-0000-0600-000008000000}">
      <text>
        <r>
          <rPr>
            <sz val="9"/>
            <color indexed="81"/>
            <rFont val="Tahoma"/>
            <family val="2"/>
          </rPr>
          <t>Se diligencia el nombre del indicador o actividad a territorializar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800-000001000000}">
      <text>
        <r>
          <rPr>
            <sz val="9"/>
            <color indexed="81"/>
            <rFont val="Tahoma"/>
            <family val="2"/>
          </rPr>
          <t>Fecha en la que el cambio solicitado al plan de acción es aprobado</t>
        </r>
      </text>
    </comment>
    <comment ref="B7" authorId="0" shapeId="0" xr:uid="{00000000-0006-0000-0800-000002000000}">
      <text>
        <r>
          <rPr>
            <sz val="9"/>
            <color indexed="81"/>
            <rFont val="Tahoma"/>
            <family val="2"/>
          </rPr>
          <t>Descripción de los cambios realizados en la actialización que corresponda</t>
        </r>
      </text>
    </comment>
    <comment ref="C7" authorId="0" shapeId="0" xr:uid="{00000000-0006-0000-08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<sst xmlns="http://schemas.openxmlformats.org/spreadsheetml/2006/main" count="1214" uniqueCount="490">
  <si>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</si>
  <si>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</si>
  <si>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</si>
  <si>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</si>
  <si>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</si>
  <si>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</si>
  <si>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</si>
  <si>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</si>
  <si>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</si>
  <si>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</si>
  <si>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</si>
  <si>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</si>
  <si>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</si>
  <si>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</si>
  <si>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</si>
  <si>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</si>
  <si>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</si>
  <si>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</si>
  <si>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</si>
  <si>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</si>
  <si>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</si>
  <si>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</si>
  <si>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</si>
  <si>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</si>
  <si>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</si>
  <si>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</si>
  <si>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</si>
  <si>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</si>
  <si>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</si>
  <si>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</si>
  <si>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</si>
  <si>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</si>
  <si>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</si>
  <si>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</si>
  <si>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</si>
  <si>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</si>
  <si>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</si>
  <si>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</si>
  <si>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</si>
  <si>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</si>
  <si>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</si>
  <si>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</si>
  <si>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</si>
  <si>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</si>
  <si>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</si>
  <si>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</si>
  <si>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</si>
  <si>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</si>
  <si>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</si>
  <si>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</si>
  <si>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</si>
  <si>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</si>
  <si>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</si>
  <si>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</si>
  <si>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</si>
  <si>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</si>
  <si>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</si>
  <si>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</si>
  <si>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</si>
  <si>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</si>
  <si>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</si>
  <si>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</si>
  <si>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</si>
  <si>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</si>
  <si>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</si>
  <si>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</si>
  <si>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</si>
  <si>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</si>
  <si>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</si>
  <si>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</si>
  <si>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</si>
  <si>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</si>
  <si>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</si>
  <si>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</si>
  <si>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</si>
  <si>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</si>
  <si>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</si>
  <si>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</si>
  <si>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</si>
  <si>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</si>
  <si>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</si>
  <si>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</si>
  <si>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</si>
  <si>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</si>
  <si>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</si>
  <si>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</si>
  <si>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</si>
  <si>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</si>
  <si>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</si>
  <si>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</si>
  <si>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</si>
  <si>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</si>
  <si>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</si>
  <si>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</si>
  <si>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</si>
  <si>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</si>
  <si>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</si>
  <si>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</si>
  <si>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</si>
  <si>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</si>
  <si>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</si>
  <si>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</si>
  <si>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</si>
  <si>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</si>
  <si>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</si>
  <si>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</si>
  <si>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</si>
  <si>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</si>
  <si>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</si>
  <si>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</si>
  <si>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</si>
  <si>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</si>
  <si>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</si>
  <si>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</si>
  <si>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</si>
  <si>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</si>
  <si>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</si>
  <si>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</si>
  <si>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</si>
  <si>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</si>
  <si>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</si>
  <si>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</si>
  <si>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</si>
  <si>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</si>
  <si>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</si>
  <si>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</si>
  <si>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</si>
  <si>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</si>
  <si>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NOV</t>
  </si>
  <si>
    <t>FORMULACION</t>
  </si>
  <si>
    <t>ACTUALIZACION</t>
  </si>
  <si>
    <t>SEGUIMIENTO</t>
  </si>
  <si>
    <t>X</t>
  </si>
  <si>
    <t>8219 - Fortalecimiento a la implementación, seguimiento y coordinación del Sistema Distrital de Cuidado en Bogotá D.C.</t>
  </si>
  <si>
    <t>2. Bogotá confía en su bien-estar</t>
  </si>
  <si>
    <t>2.12. Bogotá cuida a su gente</t>
  </si>
  <si>
    <t>105. Alcanzar 31 manzanas de cuidado en operación fortaleciendo los servicios actuales e implementando nuevas estrategias lideradas por la SDMujer, en el marco del Sistema Distrital de Cuidado.</t>
  </si>
  <si>
    <t>Implementar cuatro (4) modelos de operación (a nivel urbano y rural) que fortalezcan el cumplimiento de los objetivos del Sistema de Cuidado de acuerdo a su marco normativo Distrital y las necesidades identificadas a nivel social, cultural, ecónómicas, formativas y políticas.</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</si>
  <si>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</si>
  <si>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</si>
  <si>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</si>
  <si>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</si>
  <si>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</si>
  <si>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</si>
  <si>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</si>
  <si>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</si>
  <si>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</si>
  <si>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</si>
  <si>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</si>
  <si>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</si>
  <si>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</si>
  <si>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</si>
  <si>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</si>
  <si>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</si>
  <si>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</si>
  <si>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</si>
  <si>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</si>
  <si>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</si>
  <si>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</si>
  <si>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</si>
  <si>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</si>
  <si>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</si>
  <si>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Implementar cuatro (4) modelos de operación (a nivel urbano y rural) que fortalezcan el cumplimiento de los objetivos del Sistema de Cuidado de acuerdo a su marco normativo Distrital y las necesidades identificadas a nivel social, cultural, económicas, formativas y políticas.</t>
  </si>
  <si>
    <r>
      <rPr>
        <sz val="16"/>
        <color rgb="FF000000"/>
        <rFont val="Arial"/>
      </rPr>
      <t xml:space="preserve">
El Sistema Distrital del Cuidado opera a través de los modelos de Manzanas del cuidado, Buses del Cuidado y orientaciones psicosociales y jurídicas tanto individuales como colectivas. Durante el mes de noviembre</t>
    </r>
    <r>
      <rPr>
        <sz val="16"/>
        <color rgb="FFFF0000"/>
        <rFont val="Arial"/>
      </rPr>
      <t xml:space="preserve"> </t>
    </r>
    <r>
      <rPr>
        <sz val="16"/>
        <color rgb="FF000000"/>
        <rFont val="Arial"/>
      </rPr>
      <t>se mantuvo la operación de las 23 manzanas del Cuidado, se adelantó la inauguración de la manzana del cuidado de La Gaitana Suba en la primer semana de noviembre y se adelantaron las gestiones para inaugurar posteriormente la manzana de El Camino, Engativá. Adicionalmente, se realizaron las siguientes orientaciones y asesorías psico jurídicas: Orientación y asesoría psico jurídica:
ix. Noviembre: 1.030 cuidadoras (532 orientación y asesoría jurídica individual y 498 orientación psicosocial individual).
x. Mes vencido: OCTUBRE :
44 encuentros colectivos psico jurídicos con 721 personas beneficiarias. (711 comunidad y 10 funcionarias)</t>
    </r>
  </si>
  <si>
    <t xml:space="preserve">
Acorde a los servicios básicos ofertados por el Sistema Distrital de Cuidado en el Decreto 415 de 2013  (Artículo 24), y en el marco de las competencias de la Secretaría Distrital de la Mujer, la Dirección del Sistema de Cuidado, en la vigencia referida al reporte, ha beneficiado del servicio de orientación y asesoría psico jurídica a un total de 4.358 personas cuidadoras (2.228) orientación y asesoría jurídica y 2.130) orientación psicosocial) en modalidad individual, mientras que en modalidad colectiva, ha realizado 188 encuentros colectivos psico jurídicos beneficiando a 2.945  personas. </t>
  </si>
  <si>
    <t xml:space="preserve">No se han presentado retrasos
Sin retrasos para el servicio de orientación y asesoría psico jurídica en modalidad individual y colectiva.  </t>
  </si>
  <si>
    <t xml:space="preserve">
En relación con la oferta de orientación y asesoría psico jurídica en el mes de NOVIEMBRE, en modalidad individual, se benefició un TOTAL de 1.030 personas cuidadoras, de las cuales 532 recibieron orientación y asesoría jurídica y 498 personas cuidadoras recibieron orientación psicosocial. 
En relación con la oferta de orientación y asesoría psico jurídica en el mes de OCTUBRE (mes vencido), en modalidad colectiva, se beneficiaron 721 personas de 44 encuentros colectivos en temas como: cuidado, transformación cultural, conmemoración del día internacional de la niña, salud mental, proyecto de vida, acciones constitucionales, entre otros;
</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</si>
  <si>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</si>
  <si>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</si>
  <si>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</si>
  <si>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</si>
  <si>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</si>
  <si>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</si>
  <si>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</si>
  <si>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</si>
  <si>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</si>
  <si>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</si>
  <si>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</si>
  <si>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</si>
  <si>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</si>
  <si>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</si>
  <si>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</si>
  <si>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</si>
  <si>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</si>
  <si>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</si>
  <si>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</si>
  <si>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Gestionar la puesta en marcha e implementación del modelo de operación de Manzanas del Cuidado, realizando seguimiento y monitoreo.</t>
  </si>
  <si>
    <r>
      <rPr>
        <sz val="16"/>
        <color rgb="FF000000"/>
        <rFont val="Arial"/>
      </rPr>
      <t xml:space="preserve">Durante el mes de noviembre del 2024, desde la Estrategia Territorial de las Manzanas del Cuidado se implementaron </t>
    </r>
    <r>
      <rPr>
        <b/>
        <sz val="16"/>
        <color rgb="FF000000"/>
        <rFont val="Arial"/>
      </rPr>
      <t>122</t>
    </r>
    <r>
      <rPr>
        <sz val="16"/>
        <color rgb="FF000000"/>
        <rFont val="Arial"/>
      </rPr>
      <t xml:space="preserve"> actividades de difusión y socialización del Sistema Distrital del Cuidado y los servicios de las 23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2024 </t>
    </r>
    <r>
      <rPr>
        <b/>
        <sz val="16"/>
        <color rgb="FF000000"/>
        <rFont val="Arial"/>
      </rPr>
      <t>(884)</t>
    </r>
    <r>
      <rPr>
        <sz val="16"/>
        <color rgb="FF000000"/>
        <rFont val="Arial"/>
      </rPr>
      <t xml:space="preserve">.
En el mes de noviembre se realizaron </t>
    </r>
    <r>
      <rPr>
        <b/>
        <sz val="16"/>
        <color rgb="FF000000"/>
        <rFont val="Arial"/>
      </rPr>
      <t>21</t>
    </r>
    <r>
      <rPr>
        <sz val="16"/>
        <color rgb="FF000000"/>
        <rFont val="Arial"/>
      </rPr>
      <t xml:space="preserve"> jornadas de recorridos territoriales que permitieron posicionar la estrategia de Manzanas del Cuidado en el territorio con personas cuidadoras y actores claves de cada localidad.
Para dar continuidad al reporte oportuno de las metas y actividades asociadas a convocar y gestionar las sesiones de las Mesas locales e Interlocales, se reporta para el mes de noviembre del año 2024 que se realizaron </t>
    </r>
    <r>
      <rPr>
        <b/>
        <sz val="16"/>
        <color rgb="FF000000"/>
        <rFont val="Arial"/>
      </rPr>
      <t xml:space="preserve">13 </t>
    </r>
    <r>
      <rPr>
        <sz val="16"/>
        <color rgb="FF000000"/>
        <rFont val="Arial"/>
      </rPr>
      <t xml:space="preserve">envíos de invitación a mesas locales y </t>
    </r>
    <r>
      <rPr>
        <b/>
        <sz val="16"/>
        <color rgb="FF000000"/>
        <rFont val="Arial"/>
      </rPr>
      <t>5</t>
    </r>
    <r>
      <rPr>
        <sz val="16"/>
        <color rgb="FF000000"/>
        <rFont val="Arial"/>
      </rPr>
      <t xml:space="preserve"> interlocales</t>
    </r>
  </si>
  <si>
    <t>Se anexan las evidencias de las actividades descritas para el mes de noviembre.
Carpetas: 1. Actas Difusión Socialización MC Noviembre
                   2. Actas Recorridos Territoriales MC Noviembre
                   3. Envío Invitación convocatoria Mesas Locales e interlocales</t>
  </si>
  <si>
    <t>Gestionar la implementación técnica, juridica y financiera del modelo de operación de Buses del Cuidado para la prestación de servicios de cuidado en zonas rurales y urbanas de la ciudad de Bogotá .</t>
  </si>
  <si>
    <r>
      <rPr>
        <sz val="16"/>
        <color rgb="FF000000"/>
        <rFont val="Arial"/>
      </rPr>
      <t xml:space="preserve">En el mes de noviembre 2024 se realizaron las siguientes actividades:
• Se enviaron la invitaciones a diferentes empresas para presentar cotizaciones para el proceso que tendrá como objeto: </t>
    </r>
    <r>
      <rPr>
        <i/>
        <sz val="16"/>
        <color rgb="FF000000"/>
        <rFont val="Arial"/>
      </rPr>
      <t>“Prestar los servicios requeridos para la adecuación, operación y puesta en marcha de los Buses del Cuidado, en el marco de la implementación de los modelos de operación del Sistema Distrital de Cuidado, de acuerdo con el anexo técnico”</t>
    </r>
    <r>
      <rPr>
        <sz val="16"/>
        <color rgb="FF000000"/>
        <rFont val="Arial"/>
      </rPr>
      <t>, adelantado por la Secretaría Distrital de la Mujer, con el fin de realizar un estudio de mercado. 
• Se enviaron respuestas a observaciones realizadas por cotizantes del proceso que tendrá como objeto:</t>
    </r>
    <r>
      <rPr>
        <i/>
        <sz val="16"/>
        <color rgb="FF000000"/>
        <rFont val="Arial"/>
      </rPr>
      <t xml:space="preserve"> “Prestar los servicios requeridos para la adecuación, operación y puesta en marcha de los Buses del Cuidado, en el marco de la implementación de los modelos de operación del Sistema Distrital de Cuidado, de acuerdo con el anexo técnico”
</t>
    </r>
    <r>
      <rPr>
        <sz val="16"/>
        <color rgb="FF000000"/>
        <rFont val="Arial"/>
      </rPr>
      <t>• Consolidación del estudio de mercado atraves de ponderación de cotizaciones y los valores de referencia encontrados en la plataformaa SECOP II para la elaboración del analisis financiero que soportara el valor del proceso licitatorio</t>
    </r>
  </si>
  <si>
    <r>
      <rPr>
        <u/>
        <sz val="16"/>
        <color rgb="FF0000FF"/>
        <rFont val="Arial"/>
      </rPr>
      <t xml:space="preserve">
</t>
    </r>
    <r>
      <rPr>
        <sz val="16"/>
        <color rgb="FF000000"/>
        <rFont val="Arial"/>
      </rPr>
      <t>Se anexan las evidencias de las actividades descritas para el mes de noviembre
1. Invitaciones a cotizar.pdf
2. Respuestas a Observaciones.pdf
3. Analisis Financiero.pdf</t>
    </r>
  </si>
  <si>
    <t>Realizar orientaciones psicosociales y orientaciones y asesorías jurídicas individuales a personas cuidadoras.</t>
  </si>
  <si>
    <t xml:space="preserve">En relación con la oferta de orientación y asesoría psico jurídica en el mes de NOVIEMBRE, en modalidad individual, se benefició un TOTAL de 1.030 personas cuidadoras, de las cuales 532 recibieron orientación y asesoría jurídica en las Manzanas del Cuidado de: Antonio Nariño 22, Barrios Unidos 22, Bosa Porvenir 50, Chapinero 11, Ciudad Bolívar Ecoparque 13, Ciudad Bolívar Manitas 22, Ciudad Bolívar Mochuelo 20, Engativá 23, Fontibón 23, Kennedy Bellavista 31, Kennedy Timiza 33, Mártires 22, Puente Aranda 29, Rafael Uribe 27, San Cristóbal Juan Rey 27, San Cristóbal San Blas 15, Suba Fontanar 20, Suba Gaitana 16, Teusaquillo 11, Tunjuelito 19, Usaquén 20, Usme 47, Sin información 9. 
Y 498 personas cuidadoras recibieron orientación psicosocial, distribuidas en las Manzanas del Cuidado de: Antonio Nariño 18, Barrios Unidos 21, Bosa Porvenir 42, Centro 4, Chapinero 13, Ciudad Bolívar Ecoparque 9, Ciudad Bolívar Manitas 20, Ciudad Bolívar Mochuelo 6, Engativá 19, Fontibón 20, Kennedy Bellavista 47, Kennedy Timiza 43, Mártires 17, Puente Aranda 27, Rafael Uribe 18, San Cristóbal Juan Rey 23, San Cristóbal San Blas 14, Suba Fontanar 16, Suba Gaitana 20, Teusaquillo 17, Tunjuelito 20,  Usaquén 20, Usme 36, Sin información 8. 
</t>
  </si>
  <si>
    <t>Datos propios - a la espera de tableros DGC*</t>
  </si>
  <si>
    <t xml:space="preserve">Desarrollar encuentros colectivos a través de talleres en temas de interés, con componente jurídico y componente psicosocial en los modelos de operación del Sistema Distrital de Cuidado. </t>
  </si>
  <si>
    <t xml:space="preserve">En relación con la oferta de orientación y asesoría psico jurídica en el mes de OCTUBRE (mes vencido), en modalidad colectiva, se beneficiaron 721 personas de 44 encuentros colectivos en temas como en temas como: cuidado, transformación cultural, conmemoración del día internacional de la niña, salud mental, proyecto de vida, acciones constitucionales, entre otros; de la siguiente manera: (2) Antonio Nariño 21, y 07, (2) Barrios Unidos 20 y 21, (2) Bosa Porvenir 28 y 38,  (2) Chapinero 13 y 13,  (3) Ciudad Bolívar – Ecoparque 12, 25 y 13, (2) Ciudad Bolívar - Manitas 17 y 09, (2) Ciudad Bolívar – Mochuelo 25 y 18, (2) Engativá 5 y 8, (2) Fontibón 20 y 10, (2) Kennedy - Timiza 10 y 14, (2) Kennedy – Bellavista 26 y 16, (2) Mártires 18 y 18, (3) Puente Aranda 35, 12 y 19, (2) Rafael Uribe 11 y 8, (2) San Cristóbal - Juan Rey 12 y 4, (2) San Cristóbal - San Blas 9 y 8, (2) Suba 17 y 08, (2) Teusaquillo 38 y 06, (2) Tunjuelito 13 y 17, (2) Usaquén 10 y 15, (2) Usme 42 y 12. </t>
  </si>
  <si>
    <t xml:space="preserve">Se anexan las evidencias de las actividades descritas para el mes de octubre.
Carpeta: 1. Encuentros Colectivos 
              </t>
  </si>
  <si>
    <t>*Incluir tantas filas sean necesarias</t>
  </si>
  <si>
    <t>Coordinar un (1) mecanismo de Gobernanza para la articulación y gestión intersectorial con las entidades e instancias que permita la implementación, seguimiento y evaluación del Sistema Distrital de Cuidado.</t>
  </si>
  <si>
    <t>Se articularon 13 entidades del Sector Central, 7 entidades del Sector Descentralizado en sesiones: sesión ordinaria de la UTA (12.11.24 y 26.11.24), realizando acciones de seguimiento al funcionamiento de los diferentes modelos de operación del Sistema Distrital del Cuidado, de tal manera que se cumplió con lo establecido en el Decreto Distrital 415 de 2023, coordinando, articulando y realizando la gestión intersectorial de las entidades que hacen parte del Sistema Distrital de Cuidado para definirlo, implementarlo y hacerle seguimiento.  Así como se gestinó la participación intersectorial el evento de inauguración de la manzana del cuidado de Suba - La Gaitana.</t>
  </si>
  <si>
    <t>Articulación de las entidades de la Administración distrital para avanzar en la implementación y seguimiento de Sistema Distrital de Cuidado, tanto a nivel distrital como territorial, en aras de garantizar la operación y sostenibilidad de todos los modelos de operación. En la actualidad, se están implementando 24 manzanas del cuidado con presencia en las 19 localidades urbanas y urbano-rurales de Bogotá. Se espera inaugurar una manzana del cuidado Engativá - El Camino. Continúan dos proyectos/programas de asistencia domiciliaria en el D.C. liderados por las Secretarías de Integración Social y Mujer en articulación con PNUD. Así como la implementación del Decreto Distrital 415 de 2023 y el Acuerdo 002 de 2023 “Por el cual se adopta el Reglamento Interno del Mecanismo de Gobernanza del Sistema Distrital de Cuidado”; la Resolución 233 de 2018; y, la Resolución 753 de 2020 “Por la cual se modifica la Resolución 233 del 08 de junio de 2018 “Por la cual se expiden lineamientos para el funcionamiento, operación, seguimiento e informes de las Instancias de Coordinación del Distrito Capital”.</t>
  </si>
  <si>
    <t>N/A</t>
  </si>
  <si>
    <t xml:space="preserve">Las personas cuidadoras en sus diferencias y diversidades y las personas que requieren cuidado y apoyo cuentan con 24 manzanas de cuidado implementadas, con un aumento en la cobertura a través de los servicios intersectoriales que se prestan en cinco componentes: formación, bienestar/respiro, generación de ingresos, cuidado y transformación cultural; así como ofertas que brindan servicios a personas cuidadoras, personas con discapacidad y mayores directamente en sus casas. La población objetivo del Sistema Distrital de Cuidado también accede a servicios en las unidades operativas del cuidado, distribuidas en el Distrito Capital, además de los modelos de operación mencionados.  </t>
  </si>
  <si>
    <t>Gestionar las sesiones de las instancias de coordinación y participación distrital del Mecanísmo de Gobernanza del Sistema Distrital de Cuidado de acuerdo con la normatividad vigente.</t>
  </si>
  <si>
    <t>A. Se realizó sesión No. 56  extraordinaria virtual de la Unidad Técnica de Apoyo (12.11.24).
B. Se realizó sesión No. 57 ordinaria presencial de la Unidad Técnica de Apoyo (26.11.24).
C. Se elaboró ficha técnica de la Manzana del Cuidado de Engativá - Suba.
D.  Se realizó visista a la Manzana del Cuidado de Kennedy – CDC Timiza en el marco de la solicitud realizada por el Mecanismo de Participación y Seguimiento del Sistema Distrital de Cuidado.</t>
  </si>
  <si>
    <t>Bogotá Camina Segura&gt;Documentos &gt; General&gt;Planeación.2024 &gt; 8012 Fortalecimiento a la implementación, seguimiento y coordinación &gt; Plan.accion.2024  &gt; 11.noviembre-2024  &gt; Meta 1 Actividad 2  &gt; Actividad 1 
Anotación:(Se deja la proyección de las actas de la UTA, ya que ésta debe pasar por un proceso de revisión y convalidación)</t>
  </si>
  <si>
    <t>Apoyar el seguimiento y articulación de las mesas temáticas existentes en el marco del mecanismo de gobernanza del Sistema de Cuidado.</t>
  </si>
  <si>
    <t>Actualizar los líneamientos y bases técnicas del Sistema de Cuidado.</t>
  </si>
  <si>
    <r>
      <rPr>
        <sz val="15"/>
        <color rgb="FF000000"/>
        <rFont val="Arial"/>
      </rPr>
      <t xml:space="preserve">En el mes de noviembre se avanzó en la revisión del Documento "Metodología de priorización y localización de los modelos de operación del Sistema Distrital de Cuidado de Bogotá"  
</t>
    </r>
    <r>
      <rPr>
        <u/>
        <sz val="15"/>
        <color rgb="FF000000"/>
        <rFont val="Arial"/>
      </rPr>
      <t xml:space="preserve">
</t>
    </r>
    <r>
      <rPr>
        <sz val="15"/>
        <color rgb="FF000000"/>
        <rFont val="Arial"/>
      </rPr>
      <t xml:space="preserve">Esta revisión la realizó la directora de Gestión del Conocimiento y se incluyen observaciones en cuanto a la estructura del documento y sobre el contenido de apartados como recomendaciones, sugerencias para mejoras futuras y para los análaisis territoriales </t>
    </r>
  </si>
  <si>
    <t>Evidencia:  Documento revisado: "Metodología de priorización y localización de los modelos de operación del Sistema Distrital de Cuidado de Bogotá"</t>
  </si>
  <si>
    <t xml:space="preserve">Archivo de la Evidencia:  </t>
  </si>
  <si>
    <t>1. 2024_11_18_OBS_GC_METODOLOGÍA_PRIORIZACIÓN Y LOCALIZACIÓN_SIDICU</t>
  </si>
  <si>
    <t>Elaborar documentos técnicos que permitan la transversalización de los enfoques en el Sistema Distrital de Cuidado, y el desarrollo de nuevas estrategias y modelos de operación.</t>
  </si>
  <si>
    <t>Adicionalmente se realizaron articulaciones con la Universidad ECCI y con la Universidad Nacional sobre los servicios de estrategia itinerante.
Desarrollo de dos pilotos de la ESTRATEGIA ITINERANTE. En la Universidad Santo Tomás, se llevó a cabo el Panel Académico: panel académico “Tejiendo Cuidado: Roles, equidad y prevención de violencias en entornos universitarios que tuvo como población objetivo a estudiantes cuidadoras y cuidadores de las facultades de Sociología y Psicología, así como estudiantes y personal administrativo cuyo como objetivo fue posicionar el Sistema Distrital del Cuidado en entornos universitarios.En segundo piloto fue la Universidad Nacional de Colombia con dos subactividades. La primera fue el desarrollo de una presentación de los servicios del sistema en el campus de la Universidad. La segunda fue un servicio en dupla coordinado con conjunto con el servicio del Arte de Cuidarte de SDIS para pilotear una intervención con mujeres estudiantes de las residencias universitarias, asi como con las personas que están bajo su cuidado.
La estructura inicial de la ESTRATEGIA ITINERANTE fue presentada en la sesión de la UTA del mes de noviembre, con el ánimo de seguir desarrollando el documento de soporte. Así mismo, fue presentada en dicha sesión la estructura de la estrategia de transversalización de enfoques, la cual se encuentra en proceso de revisión por parte de la directora del Sistema Distrital del Cuidado. 
La Guía de los enfoques del Sistema del Cuidado fue presentada al equipo de manzanas, duplas y formación.
Finalmente, se elaboraron Lineamientos para la AsistenciaTécnica en Cuidado Local, la cual se presentó en la reunión mensual ampliada del equipo de manzanas de cuidado.</t>
  </si>
  <si>
    <t>Transversalizacion de enfoques: https://secretariadistritald.sharepoint.com/:f:/s/BogotCaminaSegura/EhHdxa7TWnxBmfd-BfB-bfsB8y6zWj2Y5dbBtupTI-0AQw?e=WNOOXD
Estrategia itinerante: https://secretariadistritald.sharepoint.com/:f:/s/BogotCaminaSegura/EkNIH9VyeYdEjrxmfOBpoREBBx37PeUtIEk92hXpnBhAlg?e=8vCxXz</t>
  </si>
  <si>
    <t>432. Vincular a 9000 mujeres en estrategias de empoderamiento social y político que aportan a la promoción y garantía de sus derechos.</t>
  </si>
  <si>
    <t>Implementrar una (1) estrategia de formación para mujeres, en el reconocimiento, empoderamiento y garantía de sus derechos que fomenten la autonomía en condiciones de equidad.</t>
  </si>
  <si>
    <t>Implementar una (1) estrategia de formación para mujeres, en el reconocimiento, empoderamiento y garantía de sus derechos que fomenten la autonomía en condiciones de equidad.</t>
  </si>
  <si>
    <t xml:space="preserve">
En el mes de noviembre se realizaron procesos de formación de la Estrategia Cuidado a Cuidadoras:  
Formación Complementaria: 281 mujeres que realizan trabajos de cuidado constancia de participación. 
Sena y ECCL: 65 mujeres que fueron certificadas 
Número de Espacios Respiro: (7) siete
Atención Espacios Respiros: (182) Ciento ochenta y dos
En el mes se avanzó en la implementación de la estrategia de empoderamiento social y político, logrando realizar el curso Mujeres que cuidan. Mujeres que inciden, en 24 manzanas a excepción de Manzana Engativá el camino en proceso de inauguración. Se logró una inscripción de 460 mujeres, de las cuales 277 aprobaron el proceso formativo, adicional se desarrollo un proceso formativo con 4 mujeres Lesbianas de las localidades de suba y engativa en la Casa LGBTI de Suba para un total de 281
Finalmente, desde el componente de acciones afirmativas, se realizaron 7 espacios respiro para 182 mujeres de las cuales 97 son mujeres negras y afrodescendientes, 67 indígenas y 18 mujeres Rrom, así mismo se acompañó y apoyó la conmemoración de mujeres gitanas ProRrom de Bogotá en articulación con la Dirección de Enfoque Diferencial de la Entidad. En total se logró atender 587 mujeres que realizan trabajos de cuidado en sus diferencias y diversidades.  
</t>
  </si>
  <si>
    <r>
      <rPr>
        <sz val="15"/>
        <color rgb="FF000000"/>
        <rFont val="Arial"/>
      </rPr>
      <t xml:space="preserve">En lo corrido del año se ha logrado vincular </t>
    </r>
    <r>
      <rPr>
        <b/>
        <sz val="15"/>
        <color rgb="FF000000"/>
        <rFont val="Arial"/>
      </rPr>
      <t xml:space="preserve">1745 mujeres </t>
    </r>
    <r>
      <rPr>
        <sz val="15"/>
        <color rgb="FF000000"/>
        <rFont val="Arial"/>
      </rPr>
      <t xml:space="preserve">con los procesos de cuidado a cuidadoras, fortaleciendo sus habilidades en áreas de cuidado, así como en el reconocimiento de sus labores de cuidado como pieza fundamental del desarrollo de sus familias y de la sociedad, y el reconocimiento de sus derechos. Permitiendo reconocer en sí misma la importancia de su labor y de esta manera reconociéndose como sujetas de derechos desde los procesos de formación, evaluación - certificación y respiro dirigidas a las mujeres en sus diferencias y diversidades. Así mismo se ha dado sostenimiento al servicio de formación en las manzanas.  
Respecto de los espacios respiro adelantados </t>
    </r>
    <r>
      <rPr>
        <b/>
        <sz val="15"/>
        <color rgb="FF000000"/>
        <rFont val="Arial"/>
      </rPr>
      <t>entre agosto y noviembre de 2024</t>
    </r>
    <r>
      <rPr>
        <sz val="15"/>
        <color rgb="FF000000"/>
        <rFont val="Arial"/>
      </rPr>
      <t xml:space="preserve">, se ha logrado la realización de </t>
    </r>
    <r>
      <rPr>
        <b/>
        <sz val="15"/>
        <color rgb="FF000000"/>
        <rFont val="Arial"/>
      </rPr>
      <t xml:space="preserve">catorce (14) </t>
    </r>
    <r>
      <rPr>
        <sz val="15"/>
        <color rgb="FF000000"/>
        <rFont val="Arial"/>
      </rPr>
      <t xml:space="preserve">espacios respiro, con participación de </t>
    </r>
    <r>
      <rPr>
        <b/>
        <sz val="15"/>
        <color rgb="FF000000"/>
        <rFont val="Arial"/>
      </rPr>
      <t xml:space="preserve">ciento cincuenta y dos (152) </t>
    </r>
    <r>
      <rPr>
        <sz val="15"/>
        <color rgb="FF000000"/>
        <rFont val="Arial"/>
      </rPr>
      <t xml:space="preserve">cuidadoras pertenecientes a la comunidad étnica Afro y Negra; </t>
    </r>
    <r>
      <rPr>
        <b/>
        <sz val="15"/>
        <color rgb="FF000000"/>
        <rFont val="Arial"/>
      </rPr>
      <t>sesenta y siete (67)</t>
    </r>
    <r>
      <rPr>
        <sz val="15"/>
        <color rgb="FF000000"/>
        <rFont val="Arial"/>
      </rPr>
      <t xml:space="preserve"> atenciones a mujeres indígenas; y </t>
    </r>
    <r>
      <rPr>
        <b/>
        <sz val="15"/>
        <color rgb="FF000000"/>
        <rFont val="Arial"/>
      </rPr>
      <t xml:space="preserve">setenta y dos (72) </t>
    </r>
    <r>
      <rPr>
        <sz val="15"/>
        <color rgb="FF000000"/>
        <rFont val="Arial"/>
      </rPr>
      <t xml:space="preserve">pertenecientes al pueblo Gitano. Las atenciones registradas en el marco del desarrollo de las Acciones Afirmativas ascienden en acumulado a </t>
    </r>
    <r>
      <rPr>
        <b/>
        <sz val="15"/>
        <color rgb="FF000000"/>
        <rFont val="Arial"/>
      </rPr>
      <t>doscientos noventa y una (291).</t>
    </r>
    <r>
      <rPr>
        <sz val="15"/>
        <color rgb="FF000000"/>
        <rFont val="Arial"/>
      </rPr>
      <t xml:space="preserve"> 
 Se está avanzando al respecto de la armonización y ruta de implementación para los planes de acción con las comunidades y pueblos étnicos conforme a las Políticas Públicas y los CONPES 37, 38, 39 y 40. Se cuenta con la contratación de una referente para comunidades Negras y Afrodescendientes, una referente para pueblos indígenas, una referente para gitanas que dinamizan las prácticas de cuidado propio conforme a los usos y costumbres.  
 </t>
    </r>
  </si>
  <si>
    <t xml:space="preserve">En lo referente a gestionar las acciones concertadas en el marco de la Políticas Públicas con comunidades, pueblos y organizaciones étnicas se lograron las contrataciones de las referentes Afro, indigena y gitana, con quienes se adelantaron los 7 espacios respiro implementados, aún cuando se cancelaron tres espacios previstos por retrasos en tema de los anticipos que realiza el operador logístico para brindar las garantías de alimentos étnicos conforme a los usos y costumbres con enfoque diferencial y pertinencia respecto a los tiempos previos a la realización del evento programado. </t>
  </si>
  <si>
    <t xml:space="preserve">Se ha logrado dar cumplimiento a la meta establecida, encontrando una muy buena acogida por parte de las mujeres en los procesos de formación ofrecidos hasta el momento. Se evidencia la importancia para las mujeres cuidadoras poder reconocer lo que hacen en sus hogares y comunidad como trabajo de cuidado el cual puede ser nombrado, reconocido y junto a otras exponer las necesidades frente a las cargas del trabajo del cuidado. 
Conforme a lo que resta de la vigencia se realiza la proyección de implementar 5 espacios respiro de los cuales 1 será dirigido a mujeres cuidadoras de comunidades negras y afrodescendientes líderesas “Urambiando por el cuidado”, tres de indígenas "cuidados y saberes tradicionales" y un espacio de actividad física dirigido a Gitanas. </t>
  </si>
  <si>
    <t>Gestionar las acciones concertadas en el marco de la Políticas Públicas con comunidades, pueblos y organizaciones étnicas.</t>
  </si>
  <si>
    <t xml:space="preserve">Se está avanzando al respecto de la armonización y ruta de implementación para los planes de acción con las comunidades y pueblos étnicos conforme a las Políticas Públicas y los CONPES 37, 38, 39 y 40. Durante el presente mes se realizaron ocho reuniones, una de articulación con servicios de entidades corresponsables (Bibliored), una de asuntos indígenas, una de asuntos de comunidades negras y afrodescendientes, dos de seguimiento a la ejecución de los eventos con recursos de operador logístico, tres  en relación a la proyección de las obligaciones contractuales para las referentes y el cumplimiento de los planes de acción y contrataciones para 2025, así como una reunión para seguimiento general de las implementación de las acciones afirmativas; se acompañó la implementación de siete espacios respiro, así, dos con Negras y Afrodescendientes, tres con indígenas y uno con gitanas.  Se implementaron dos sesiones del curso de formación “Mujeres que cuidan, mujeres que inciden” curso de participación para las mujeres que realizan trabajos de cuidado con mujeres Rrom.  
Se aporta el informe de ejecución de seis espacios respiro y un acta, informes de supervisión y actividades de las tres referentas étnicas con contratos activos 1897, 1942 y 1956 y evidencias de ocho reuniones para el cumplimiento de las acciones afirmativas adelantadas en el mes de noviembre. </t>
  </si>
  <si>
    <t xml:space="preserve"> Anexo 2.1.1 01_11_24 CNyA Alistamiento Espacio Respiro Usaquén 
Anexo 2.2.1 28_11_2024_PI612__Acta reunion ER__Metodologia_ 
Anexo 2.3.1 13_11_24_AA_Seguimiento Recursos Operador Logístico 
Anexo 2.3.2 27_11_24_AA_SeguimientoEjecución_Actividades con operador logístico 
Anexo 2.4.1 14_11_24_CF_ReuRevObligaciones 
Anexo 2.4.2 27_11_24_AA_Reunión_RevisiónObligaciones_ 
Anexo 2.4.3 29_11_24_AA_RevisiónObligacionesReferentes étnicas_ 
Anexo 2.5.1 28_11_2024_AA_ReuniónSeguimientoAccionesAfirmativas 
Anexo 2.6.1 01_11_2024 Informe Solicitud 047 8219_CNyA 
Anexo 2.6.2 09_11_2024 Informe Solicitud 048 8219_CNyA 
Anexo 2.6.3 22_11_2024 Informe Solicitud 075 8219_PI612_Wayuú 
Anexo 2.6.4 23_11_2024 Informe Solicitud 118 8221_CNyA 
Anexo 2.6.5 24_11_2024 Informe Solicitud 076 8219_PI612_Nasa 
Anexo 2.6.6 25_11_2024 Informe Ejecución 077 8219_PI612_Yanacona 
Anexo 2.6.7 20_11_24_PG_EspacioRespiroTallerCuidadoCuelloUterino_ 
Anexo 2.7.1 20_11_24_CF_PAR-RELATORIA_SESION_1_Y_2_MUJERES GITANAS 
Anexo 2.7.2 27_11_24_CF_PAR-RELATORIA_SESION_3_MUJERES GITANAS  
Anexo 2.8.1.1  informeActividades-1-1942-2024 
Anexo 2.8.1.2  informeSupervision-1-1942-2024 
Anexo 2.8.2.1 informeActividades-2-1897-2024 
Anexo 2.8.2.2 informeSupervision-2-1897-2024 
Anexo 2.8.3.1 informeSupervision-1-1956-2024 
Anexo 2.8.3.2 informeActividades-1-1956-2024 </t>
  </si>
  <si>
    <t>Fortalecer el contenido de la estrategia de cuidado a cuidadoras en el componente de formación, incluyendo la metodologia para el empoderamiento social y político, con el fin de  vincular mujeres para la promoción y garantía de sus derechos</t>
  </si>
  <si>
    <t>En el mes se avanzó en la implementación de la estrategia de empoderamiento social y político, logrando realizar el curso Mujeres que cuidan. Mujeres que inciden, en 24 manzanas a escepción de Manzana Engativá el camino en proceso de inauguración. Se logró una inscripción de 460 mujeres, de las cuales 277 aprobaron el proceso formativo, adicional se desarrollo un proceso formativo con 4 mujeres Lesbianas de las localidades de suba y engativa en la Casa LGBTI de Suba para un total de mujeres de 281. En general, las mujeres que tomaron el curso expresaron agradecimiento y mucho interés en todos los temas, desarrollados, como son 1) los conceptos de género y su relación con el cuidado, 2) la historia de las luchas de las mujeres por sus derechos y los diferentes feminismos desde el cuidado 3) la historia de la participación social y política de las mujeres en Bogotá y la consolidación de la PPMYEG y el sistema de cuidado y 4) la perpectiva interseccional desde las necesidades y formas diversas de cuidar.  Adicional se desarrollo un proceso de cualificación con formadoras de las manzanas, Engativá el Camino, Bosa Porvenir, la formadora de estrategias itinerantes y las referentes de mujeres indígenas y gitanas.</t>
  </si>
  <si>
    <t>Guias metodologicas: 1. Guía metodologica sesión 1 genero y cuidado. 
2. Guia metodologia sesión 2 curso participación y cuidado. 
3. Guia metodologia sesión 3 curso participación y cuidado. 
4. Guía metodológica_Sesión 4 Cuidado enfoque interseccional. 
21_10_2024_CF_cualificación metodológica curso de participación política y social- Módulo 1 28_10_2024_CF_cualificación metodológica curso de participación política y social- Módulo 2 y 3</t>
  </si>
  <si>
    <t>Página 2 de 4</t>
  </si>
  <si>
    <t xml:space="preserve">PROGRAMACIÓN </t>
  </si>
  <si>
    <t>SOLUCIONES PROPUESTAS PARA RESOLVER LOS RETRASOS Y FACTORES LIMITANTES PARA EL CUMPLIMIENTO</t>
  </si>
  <si>
    <t>PRODUCTO INSTITUCIONAL (PMR):</t>
  </si>
  <si>
    <t xml:space="preserve"> Servicio de coordinación del Sistema Distrital de Cuidado  y servicios complementarios</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</si>
  <si>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</si>
  <si>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</si>
  <si>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</si>
  <si>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</si>
  <si>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</si>
  <si>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</si>
  <si>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</si>
  <si>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</si>
  <si>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Alcanzar 31 manzanas de cuidado en operación fortaleciendo los servicios actuales e implementando nuevas estrategias lideradas por la SDMujer, en el marco del Sistema Distrital de Cuidado</t>
  </si>
  <si>
    <t>Número de manzanas inauguradas</t>
  </si>
  <si>
    <t>Número de manzanas del cuidado en operación en Bogotá / Número de manzanas del cuidado programadas en Bogotá</t>
  </si>
  <si>
    <t xml:space="preserve">Creciente </t>
  </si>
  <si>
    <t>Manzanas puestas en operación</t>
  </si>
  <si>
    <t>Dirección del Sistema de Cuidado</t>
  </si>
  <si>
    <t>Semestral</t>
  </si>
  <si>
    <t>SiMisional</t>
  </si>
  <si>
    <t>El Sistema Distrital del Cuidado opera a través de los modelos de Manzanas del cuidado, Buses del Cuidado y orientaciones psicosociales y jurídicas tanto individuales como colectivas. Durante el mes de noviembre se mantuvo la operación de las 23 manzanas del Cuidado, se adelantó la inauguración de la manzana del cuidado de La Gaitana Suba en la primer semana de noviembre y se adelantaron las gestiones para inaugurar posteriormente la manzana de El Camino, Engativá. Adicionalmente, se adelanta la estructuración del modelo de manzanas móviles (buses del cuidado).</t>
  </si>
  <si>
    <t>suma</t>
  </si>
  <si>
    <t>Vincular a 9000 mujeres en estrategias de empoderamiento social y político que aportan a la promoción y garantía de sus derechos</t>
  </si>
  <si>
    <t>Número de mujeres con estrategias de empoderamiento Social y político que aportan a la promoción y garantía de sus derechos.</t>
  </si>
  <si>
    <t>Mujeres formadas (Incluye certificadas) / Mujeres formadas (Incluye certificadas) programadas</t>
  </si>
  <si>
    <t>Suma</t>
  </si>
  <si>
    <t>Mujeres formadas</t>
  </si>
  <si>
    <t>Mujeres  formadas en empoderamiento social y político (Incluye certificadas).</t>
  </si>
  <si>
    <t>Trimestral</t>
  </si>
  <si>
    <t>En el mes se avanzó en la implementación de la estrategia de empoderamiento social y político, logrando realizar el curso Mujeres que cuidan. Mujeres que inciden, en 24 manzanas a escepción de Manzana Engativá el camino en proceso de inauguración. Se logró una inscripción de 460 mujeres, de las cuales 277 aprobaron el proceso formativo, adicional se desarrollo un proceso formativo con 4 mujeres Lesbianas de las localidades de suba y engativa en la Casa LGBTI de Suba para un total de 281. En general, las mujeres que tomaron el curso expresaron agradecimiento y mucho interés en todos los temas, desarrollados, como son 1) los conceptos de género y su relación con el cuidado, 2) la historia de las luchas de las mujeres por sus derechos y los diferentes feminismos desde el cuidado 3) la historia de la participación social y política de las mujeres en Bogotá y la consolidación de la PPMYEG y el sistema de cuidado y 4) la perpectiva interseccional desde las necesidades y formas diversas de cuidar.   Adicional se desarrollo un proceso de cualificación con formadoras de las manzanas, Engativá el Camino, Bosa Porvenir, la formadora de estrategias itinerantes y las referentes de mujeres indígenas y gitanas.</t>
  </si>
  <si>
    <t xml:space="preserve">1. Informes ejecutivos del los 24 proceso de formación en manzanas del cuidado. 
2. Actas del proceso formativo con mujeres Lesbianas. 
3. Reporte de Simisional del curso.
4. Actas de proceso de cualificación.  </t>
  </si>
  <si>
    <t xml:space="preserve">De acuerdo a lo programado, se avanzó con la implementación del curso Mujeres que cuidan, Mujeres que inciden, con una resultado satisfactoria, icluso supereior al programado. </t>
  </si>
  <si>
    <t>Por el momento se ha desarrollado la estrategia de acuerdo a los lineamientos establecidos por la dirección.</t>
  </si>
  <si>
    <t xml:space="preserve">Se espera continuar en la implementación de la estrategia, que implica continuar con una primera etapa de cualificación y fortalecimiento de las mujeres que realizan trabajos de cuidado, con miras a avazar en la consolidación de proceso de participación incidentes desde el cuidado. </t>
  </si>
  <si>
    <t>creciente</t>
  </si>
  <si>
    <t>Número de mujeres formadas en cuidados, en el marco de la estrategia cuidado a cuidadoras</t>
  </si>
  <si>
    <t>Mujeres únicas formadas (Incluye certificadas) / Mujeres únicas formadas (Incluye certificadas) programadas</t>
  </si>
  <si>
    <t>Mujeres únicas formadas en cuidados (Incluye certificadas).</t>
  </si>
  <si>
    <t xml:space="preserve">Informes ejecutivos de operador logístico de cada evento con mujeres étnicas. 
Actas de curso SENA. 
Actas de cursos. 
Cargue a Simisional. </t>
  </si>
  <si>
    <t>Se ha avanzado en el fortalecimiento de las habilidades de las mujeres cuidadoras, en el reconocimiento de sus labores de cuidado como pieza fundamental del desarrollo de sus familias y de la sociedad, lo cual ha permitido la consolidación de saberes propios y compartidos desde la entidad para la comprensión de los enfoques de cuidado, género y diferencial. Así mismo se han atendido las necesidades de cuidado y reconocimiento, demandadas por mujeres afrodescendientes, indígenas y gitanas y se ha garantizado la promoción de sus usos y costumbres al rededor del cuidado.</t>
  </si>
  <si>
    <t>No se han presentado retrazos para el cumplimiento de la meta.</t>
  </si>
  <si>
    <t xml:space="preserve">Se espera mejorar el proceso metodológico del curso de Herramientas para el reconocimiento del cuidado de las cuidadoras. </t>
  </si>
  <si>
    <t xml:space="preserve">Número de modelos de operación </t>
  </si>
  <si>
    <t>Número de modelos de operación / Número de modelos de operación  programados</t>
  </si>
  <si>
    <t>Modelos de operación</t>
  </si>
  <si>
    <t>Anual</t>
  </si>
  <si>
    <t xml:space="preserve">
El Sistema Distrital del Cuidado opera a través de los modelos de Manzanas del cuidado, Buses del Cuidado y orientaciones psicosociales y jurídicas tanto individuales como colectivas. Durante el mes de noviembre se mantuvo la operación de las 23 manzanas del Cuidado, se adelantó la inauguración de la manzana del cuidado de La Gaitana Suba en la primer semana de noviembre y se adelantaron las gestiones para inaugurar posteriormente la manzana de El Camino, Engativá. Adicionalmente, se realizaron las siguientes orientaciones y asesorías psico jurídicas: Orientación y asesoría psico jurídica:
ix. Noviembre: 1.030 cuidadoras (532 orientación y asesoría jurídica individual y 498 orientación psicosocial individual).
x. Mes vencido: OCTUBRE :
44 encuentros colectivos psico jurídicos con 721 personas beneficiarias. (711 comunidad y 10 funcionarias)</t>
  </si>
  <si>
    <t>Las evidencias corresponden a las relacionadas en cada tarea de acuerdo con las actividades que dan cumplimiento a las metas del Proyecto de Inversión</t>
  </si>
  <si>
    <t>"
Acorde a los servicios básicos ofertados por el Sistema Distrital de Cuidado en el Decreto 415 de 2013  (Artículo 24), y en el marco de las competencias de la Secretaría Distrital de la Mujer, la Dirección del Sistema de Cuidado, en la vigencia referida al reporte, ha beneficiado del servicio de orientación y asesoría psico jurídica a un total de 4.358 personas cuidadoras (2.228) orientación y asesoría jurídica y 2.130) orientación psicosocial) en modalidad individual, mientras que en modalidad colectiva, ha realizado 188 encuentros colectivos psico jurídicos beneficiando a 2.945  personas.</t>
  </si>
  <si>
    <t>Número de documentos de lineamientos técnicos</t>
  </si>
  <si>
    <t xml:space="preserve">Constante </t>
  </si>
  <si>
    <t>Mecanismo de gobernanza</t>
  </si>
  <si>
    <t>Participación en mecanismos de gobernanza</t>
  </si>
  <si>
    <t>Número de personas en procesos de formación</t>
  </si>
  <si>
    <t>Estrategia de formación</t>
  </si>
  <si>
    <t>Número de estrategias formuladas</t>
  </si>
  <si>
    <t xml:space="preserve">En el mes de noviembre se realizaron procesos de formación de la Estrategia Cuidado a Cuidadoras:  
Formación Complementaria: 281 mujeres que realizan trabajos de cuidado constancia de participación. 
Sena y ECCL: 65 mujeres que fueron certificadas 
Número de Espacios Respiro: (7) siete
Atención Espacios Respiros: (182) Ciento ochenta y dos
En el mes se avanzó en la implementación de la estrategia de empoderamiento social y político, logrando realizar el curso Mujeres que cuidan. Mujeres que inciden, en 24 manzanas a excepción de Manzana Engativá el camino en proceso de inauguración. Se logró una inscripción de 460 mujeres, de las cuales 277 aprobaron el proceso formativo, adicional se desarrollo un proceso formativo con 4 mujeres Lesbianas de las localidades de suba y engativa en la Casa LGBTI de Suba para un total de 281
Finalmente, desde el componente de acciones afirmativas, se realizaron 7 espacios respiro para 182 mujeres de las cuales 97 son mujeres negras y afrodescendientes, 67 indígenas y 18 mujeres Rrom, así mismo se acompañó y apoyó la conmemoración de mujeres gitanas ProRrom de Bogotá en articulación con la Dirección de Enfoque Diferencial de la Entidad. En total se logró atender 587 mujeres que realizan trabajos de cuidado en sus diferencias y diversidades. </t>
  </si>
  <si>
    <t xml:space="preserve">En lo corrido del año se ha logrado vincular 1745 mujeres con los procesos de cuidado a cuidadoras, fortaleciendo sus habilidades en áreas de cuidado, así como en el reconocimiento de sus labores de cuidado como pieza fundamental del desarrollo de sus familias y de la sociedad, y el reconocimiento de sus derechos. Permitiendo reconocer en sí misma la importancia de su labor y de esta manera reconociéndose como sujetas de derechos desde los procesos de formación, evaluación - certificación y respiro dirigidas a las mujeres en sus diferencias y diversidades. Así mismo se ha dado sostenimiento al servicio de formación en las manzanas.  
Respecto de los espacios respiro adelantados entre agosto y noviembre de 2024, se ha logrado la realización de catorce (14) espacios respiro, con participación de ciento cincuenta y dos (152) cuidadoras pertenecientes a la comunidad étnica Afro y Negra; sesenta y siete (67) atenciones a mujeres indígenas; y setenta y dos (72) pertenecientes al pueblo Gitano. Las atenciones registradas en el marco del desarrollo de las Acciones Afirmativas ascienden en acumulado a doscientos noventa y una (291). 
 Se está avanzando al respecto de la armonización y ruta de implementación para los planes de acción con las comunidades y pueblos étnicos conforme a las Políticas Públicas y los CONPES 37, 38, 39 y 40. Se cuenta con la contratación de una referente para comunidades Negras y Afrodescendientes, una referente para pueblos indígenas, una referente para gitanas que dinamizan las prácticas de cuidado propio conforme a los usos y costumbres.  </t>
  </si>
  <si>
    <t>ELABORÓ</t>
  </si>
  <si>
    <t>Firma:</t>
  </si>
  <si>
    <t>APROBÓ (Según aplique Gerenta de proyecto, Lider técnica y responsable de proceso)</t>
  </si>
  <si>
    <t>REVISÓ OFICINA ASESORA DE PLANEACIÓN</t>
  </si>
  <si>
    <t xml:space="preserve">VoBo. </t>
  </si>
  <si>
    <t>Nombre: Lorena Bohórquez Garzón</t>
  </si>
  <si>
    <t>Nombre: Camila Andrea Gómez Guzmán</t>
  </si>
  <si>
    <t>Nombre: Liza Yomara Garcia Reyes</t>
  </si>
  <si>
    <t>Nombre:</t>
  </si>
  <si>
    <t>Cargo:</t>
  </si>
  <si>
    <t xml:space="preserve">Cargo: Directora del Sistema de Cuidado </t>
  </si>
  <si>
    <t>Cargo: Subsecretaria del Cuidado y Politicas de Igualdad</t>
  </si>
  <si>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</si>
  <si>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</si>
  <si>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</si>
  <si>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</si>
  <si>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</si>
  <si>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</si>
  <si>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</si>
  <si>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</si>
  <si>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</si>
  <si>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</si>
  <si>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</si>
  <si>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</si>
  <si>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</si>
  <si>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</si>
  <si>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</si>
  <si>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</si>
  <si>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</si>
  <si>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</si>
  <si>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</si>
  <si>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</si>
  <si>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</si>
  <si>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</si>
  <si>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</si>
  <si>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</si>
  <si>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</si>
  <si>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Número de mujeres vinculadas en estrategias de empoderamiento social y político que aportan a la promoción y garantía de sus derechos</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</si>
  <si>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</si>
  <si>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</si>
  <si>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</si>
  <si>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</si>
  <si>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</si>
  <si>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</si>
  <si>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</si>
  <si>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</si>
  <si>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</si>
  <si>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</si>
  <si>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</si>
  <si>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</si>
  <si>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</si>
  <si>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</si>
  <si>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</si>
  <si>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</si>
  <si>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</si>
  <si>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</si>
  <si>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</si>
  <si>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</si>
  <si>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</si>
  <si>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</si>
  <si>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</si>
  <si>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</si>
  <si>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</si>
  <si>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</si>
  <si>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</si>
  <si>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</si>
  <si>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</si>
  <si>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</si>
  <si>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</si>
  <si>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</si>
  <si>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</si>
  <si>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</si>
  <si>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</si>
  <si>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</si>
  <si>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</si>
  <si>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</si>
  <si>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</si>
  <si>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</si>
  <si>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 </t>
  </si>
  <si>
    <t>Bogotá Distrito Capital</t>
  </si>
  <si>
    <t>1. Usaquén</t>
  </si>
  <si>
    <t>3. Santafé</t>
  </si>
  <si>
    <t>4. San Cristóbal</t>
  </si>
  <si>
    <t>9. Fontibón</t>
  </si>
  <si>
    <t>10. Engativá</t>
  </si>
  <si>
    <t>14. Los Mártires</t>
  </si>
  <si>
    <t>19. Ciudad Bolívar</t>
  </si>
  <si>
    <t>OBJETIVOS PDD</t>
  </si>
  <si>
    <t>METAS PDD</t>
  </si>
  <si>
    <t>PROYECTO</t>
  </si>
  <si>
    <t>Cod Producto</t>
  </si>
  <si>
    <t>Producto PMR</t>
  </si>
  <si>
    <t xml:space="preserve">TIPO DE ANUALIZACIÓN </t>
  </si>
  <si>
    <t>Mujeres</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</si>
  <si>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</si>
  <si>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</si>
  <si>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</si>
  <si>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</si>
  <si>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</si>
  <si>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</si>
  <si>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</si>
  <si>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</si>
  <si>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</si>
  <si>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</si>
  <si>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</si>
  <si>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</si>
  <si>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</si>
  <si>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</si>
  <si>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</si>
  <si>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</si>
  <si>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</si>
  <si>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</si>
  <si>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</si>
  <si>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</si>
  <si>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</si>
  <si>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</si>
  <si>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</si>
  <si>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</si>
  <si>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</si>
  <si>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</si>
  <si>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</si>
  <si>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</si>
  <si>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</si>
  <si>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</si>
  <si>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</si>
  <si>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</si>
  <si>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</si>
  <si>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</si>
  <si>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</si>
  <si>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</si>
  <si>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</si>
  <si>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</si>
  <si>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</si>
  <si>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</si>
  <si>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</si>
  <si>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</si>
  <si>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</si>
  <si>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</si>
  <si>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</si>
  <si>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</si>
  <si>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</si>
  <si>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</si>
  <si>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</si>
  <si>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</si>
  <si>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</si>
  <si>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</si>
  <si>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</si>
  <si>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</si>
  <si>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</si>
  <si>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</si>
  <si>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</si>
  <si>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</si>
  <si>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</si>
  <si>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</si>
  <si>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</si>
  <si>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</si>
  <si>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</si>
  <si>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</si>
  <si>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</si>
  <si>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</si>
  <si>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</si>
  <si>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</si>
  <si>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</si>
  <si>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</si>
  <si>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</si>
  <si>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</si>
  <si>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</si>
  <si>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</si>
  <si>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</si>
  <si>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</si>
  <si>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</si>
  <si>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</si>
  <si>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</si>
  <si>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</si>
  <si>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</si>
  <si>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</si>
  <si>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</si>
  <si>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</si>
  <si>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</si>
  <si>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</si>
  <si>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</si>
  <si>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</si>
  <si>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</si>
  <si>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</si>
  <si>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</si>
  <si>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</si>
  <si>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</si>
  <si>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Página 4 de 4</t>
  </si>
  <si>
    <t>CONTROL DE CAMBIOS EN EL PLAN DE ACCIÓN</t>
  </si>
  <si>
    <t>Fecha de aprobación</t>
  </si>
  <si>
    <t>Cambio</t>
  </si>
  <si>
    <t>Justificación del cambio</t>
  </si>
  <si>
    <t>Porcentajes programados para la meta 1 Actividad 1 Tarea 4</t>
  </si>
  <si>
    <t>Teniendo en cuenta que se está completando el equipo y los porcentajes de cumplimiento obedecen a las labores adelantadas por estos contratistas</t>
  </si>
  <si>
    <t>Porcentajes programados para la meta 1 Actividad 2 Tarea 2</t>
  </si>
  <si>
    <t>Porcentajes programados para la meta PDD 105</t>
  </si>
  <si>
    <t xml:space="preserve"> Sobre la meta PDD 105. se requiere ajustar la distribución anual, dado que para alcanzar las 31 manzanas propuestas se debe incrementar el total a 8 nuevas manzanas, de acuerdo con la linea base y se programaron inicialmente 6.</t>
  </si>
  <si>
    <t>Porcentajes programados para la meta PDD 432</t>
  </si>
  <si>
    <t>Sobre la meta PDD 432. se requiere realizar una nueva distribución sobre la estrategia, considerando que en la vigencia 2024 se lleva a cabo la estructuración, definición conceptual y plan pilotodo de de la estrategia de empoderamiento social y politico, lo que implica que no se alcanza a cumplir con un alto numero de mujeres formadas, por lo que se propone una distribución anual con mayor peso para las vigencias 2025 y 2026.</t>
  </si>
  <si>
    <t>Territorialización  mensual</t>
  </si>
  <si>
    <t>Teniendo en cuenta que se realizó ajuste en la distribución de la vigencia 2024 para la meta PDD 432, se requiere ajustar la territorialización de los meses de la vigencia.</t>
  </si>
  <si>
    <r>
      <t xml:space="preserve">En el mes de noviembre se desarollaron espacios de desconexión y promoción de los usos y costumbres de las mujeres, indigenas, afrodescendientes y gitanas asi: 
- Con mujeres indigenas se desarrollaron 3 encuentros con la participación de 67 mujeres, de los pueblos Yanacona, Wuayuu y Nasa.
- Con mujeres afrodescendientes 3 encuentros con la participación de 97 mujeres. 
- Con mujeres gitanas 1 encuentro sobre cuidado de cuello uterino. 
</t>
    </r>
    <r>
      <rPr>
        <b/>
        <sz val="13"/>
        <color rgb="FF000000"/>
        <rFont val="Arial"/>
      </rPr>
      <t xml:space="preserve">Logrando en total 182 mujeres. 
</t>
    </r>
    <r>
      <rPr>
        <sz val="13"/>
        <color rgb="FF000000"/>
        <rFont val="Arial"/>
      </rPr>
      <t xml:space="preserve">Por otro lado, se desarrollo un curso SENA en higiene y manipulacion de alimentos, en la Manzana de Juan Rey con la participaicón de 18 mujeres. 
Y en la manzana de Ciudadn Bolivar Mochuelo se lograron gestionar 2 cursos en Maipulación de alimentos con SDIS, uno de elaboración de adornos navideños a través de una muejres voluntaria que se ofreció a dictar el curso de manera gratuita y un curso de Herramientas para el reconocimiento de cuidado de las cuidadoras, en total se logra una participaicón de 45 mujeres. 
</t>
    </r>
    <r>
      <rPr>
        <b/>
        <sz val="13"/>
        <color rgb="FF000000"/>
        <rFont val="Arial"/>
      </rPr>
      <t>Logrando un total de 63 mujeres.</t>
    </r>
    <r>
      <rPr>
        <sz val="13"/>
        <color rgb="FF000000"/>
        <rFont val="Arial"/>
      </rPr>
      <t xml:space="preserve"> 
También se logró la certificación Sena de competencias laborales en cuidado de un grupo de 20 mujeres. 
</t>
    </r>
    <r>
      <rPr>
        <b/>
        <sz val="13"/>
        <color rgb="FF000000"/>
        <rFont val="Arial"/>
      </rPr>
      <t xml:space="preserve">Y un total final de 265 mujeres formadas en el marco de la estretegia de cuidado a cuidadoras.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</si>
</sst>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0.0"/>
  </numFmts>
  <fonts count="76"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9"/>
      <color rgb="FF000000"/>
      <name val="Tahoma"/>
      <family val="2"/>
    </font>
    <font>
      <u/>
      <sz val="11"/>
      <color theme="10"/>
      <name val="Calibri"/>
      <family val="2"/>
      <scheme val="minor"/>
    </font>
    <font>
      <sz val="11"/>
      <color rgb="FF000000"/>
      <name val="Arial"/>
      <family val="2"/>
      <charset val="1"/>
    </font>
    <font>
      <sz val="12"/>
      <color theme="1"/>
      <name val="Arial"/>
      <family val="2"/>
    </font>
    <font>
      <sz val="12"/>
      <name val="Arial"/>
      <family val="2"/>
    </font>
    <font>
      <b/>
      <sz val="12"/>
      <color indexed="10"/>
      <name val="Arial"/>
      <family val="2"/>
    </font>
    <font>
      <b/>
      <sz val="12"/>
      <color theme="0" tint="-0.34998626667073579"/>
      <name val="Arial"/>
      <family val="2"/>
    </font>
    <font>
      <b/>
      <i/>
      <sz val="12"/>
      <name val="Arial"/>
      <family val="2"/>
    </font>
    <font>
      <b/>
      <sz val="14"/>
      <name val="Arial"/>
      <family val="2"/>
    </font>
    <font>
      <b/>
      <sz val="16"/>
      <name val="Arial"/>
      <family val="2"/>
    </font>
    <font>
      <sz val="16"/>
      <name val="Arial"/>
      <family val="2"/>
    </font>
    <font>
      <sz val="16"/>
      <color rgb="FF000000"/>
      <name val="Arial"/>
      <family val="2"/>
    </font>
    <font>
      <sz val="13"/>
      <name val="Arial"/>
      <family val="2"/>
    </font>
    <font>
      <sz val="15"/>
      <name val="Arial"/>
      <family val="2"/>
    </font>
    <font>
      <sz val="15"/>
      <color rgb="FF000000"/>
      <name val="Arial"/>
      <family val="2"/>
    </font>
    <font>
      <sz val="16"/>
      <color theme="1"/>
      <name val="Arial"/>
      <family val="2"/>
    </font>
    <font>
      <b/>
      <sz val="16"/>
      <color theme="1"/>
      <name val="Arial"/>
      <family val="2"/>
    </font>
    <font>
      <sz val="16"/>
      <color theme="10"/>
      <name val="Calibri"/>
      <family val="2"/>
      <scheme val="minor"/>
    </font>
    <font>
      <b/>
      <sz val="15"/>
      <name val="Arial"/>
      <family val="2"/>
    </font>
    <font>
      <sz val="15"/>
      <color theme="1"/>
      <name val="Arial"/>
      <family val="2"/>
    </font>
    <font>
      <b/>
      <sz val="15"/>
      <color theme="1"/>
      <name val="Arial"/>
      <family val="2"/>
    </font>
    <font>
      <sz val="15"/>
      <color rgb="FF242424"/>
      <name val="Arial"/>
      <family val="2"/>
    </font>
    <font>
      <sz val="15"/>
      <color rgb="FF000000"/>
      <name val="Arial"/>
    </font>
    <font>
      <u/>
      <sz val="15"/>
      <color rgb="FF000000"/>
      <name val="Arial"/>
    </font>
    <font>
      <sz val="13"/>
      <color rgb="FF000000"/>
      <name val="Arial"/>
    </font>
    <font>
      <b/>
      <sz val="13"/>
      <color rgb="FF000000"/>
      <name val="Arial"/>
    </font>
    <font>
      <sz val="16"/>
      <color rgb="FF000000"/>
      <name val="Arial"/>
    </font>
    <font>
      <b/>
      <sz val="16"/>
      <color rgb="FF000000"/>
      <name val="Arial"/>
    </font>
    <font>
      <i/>
      <sz val="16"/>
      <color rgb="FF000000"/>
      <name val="Arial"/>
    </font>
    <font>
      <u/>
      <sz val="16"/>
      <color rgb="FF0000FF"/>
      <name val="Arial"/>
    </font>
    <font>
      <u/>
      <sz val="16"/>
      <color theme="10"/>
      <name val="Arial"/>
    </font>
    <font>
      <b/>
      <sz val="15"/>
      <color rgb="FF000000"/>
      <name val="Arial"/>
    </font>
    <font>
      <sz val="16"/>
      <color rgb="FFFF0000"/>
      <name val="Arial"/>
    </font>
    <font>
      <sz val="15"/>
      <color rgb="FFFF0000"/>
      <name val="Arial"/>
      <family val="2"/>
    </font>
    <font>
      <sz val="18"/>
      <color rgb="FF000000"/>
      <name val="Arial"/>
      <family val="2"/>
    </font>
    <font>
      <sz val="18"/>
      <name val="Arial"/>
      <family val="2"/>
    </font>
    <font>
      <u/>
      <sz val="16"/>
      <color rgb="FF000000"/>
      <name val="Arial"/>
      <family val="2"/>
    </font>
  </fonts>
  <fills count="22">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s>
  <borders count="102">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right style="medium">
        <color rgb="FF000000"/>
      </right>
      <top style="thin">
        <color indexed="64"/>
      </top>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thin">
        <color indexed="64"/>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167" fontId="1" fillId="0" borderId="0" applyFont="0" applyFill="0" applyBorder="0" applyAlignment="0" applyProtection="0"/>
    <xf numFmtId="164"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40" fillId="0" borderId="0" applyNumberFormat="0" applyFill="0" applyBorder="0" applyAlignment="0" applyProtection="0"/>
  </cellStyleXfs>
  <cellXfs count="721">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2" fillId="0" borderId="0" xfId="0" applyFont="1" applyAlignment="1">
      <alignment horizontal="center" vertical="center"/>
    </xf>
    <xf numFmtId="0" fontId="33"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4" fillId="9" borderId="0" xfId="22" applyFont="1" applyFill="1" applyAlignment="1">
      <alignment horizontal="center" vertical="center" wrapText="1"/>
    </xf>
    <xf numFmtId="0" fontId="27" fillId="9" borderId="0" xfId="22" applyFont="1" applyFill="1" applyAlignment="1">
      <alignment horizontal="center" vertical="center" wrapText="1"/>
    </xf>
    <xf numFmtId="0" fontId="34"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4"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4" fontId="29" fillId="0" borderId="0" xfId="14" applyNumberFormat="1" applyFont="1" applyBorder="1" applyAlignment="1">
      <alignment vertical="center"/>
    </xf>
    <xf numFmtId="0" fontId="27" fillId="13" borderId="20" xfId="22" applyFont="1" applyFill="1" applyBorder="1" applyAlignment="1">
      <alignment vertical="center" wrapText="1"/>
    </xf>
    <xf numFmtId="172" fontId="29" fillId="0" borderId="14" xfId="10" applyNumberFormat="1" applyFont="1" applyBorder="1" applyAlignment="1">
      <alignment vertical="center"/>
    </xf>
    <xf numFmtId="172" fontId="29" fillId="0" borderId="4" xfId="10" applyNumberFormat="1" applyFont="1" applyBorder="1" applyAlignment="1">
      <alignment vertical="center"/>
    </xf>
    <xf numFmtId="172" fontId="29" fillId="0" borderId="15" xfId="10" applyNumberFormat="1" applyFont="1" applyBorder="1" applyAlignment="1">
      <alignment vertical="center"/>
    </xf>
    <xf numFmtId="172" fontId="29" fillId="0" borderId="20" xfId="10" applyNumberFormat="1" applyFont="1" applyBorder="1" applyAlignment="1">
      <alignment vertical="center"/>
    </xf>
    <xf numFmtId="172" fontId="29" fillId="0" borderId="21" xfId="10" applyNumberFormat="1" applyFont="1" applyBorder="1" applyAlignment="1">
      <alignment vertical="center"/>
    </xf>
    <xf numFmtId="172" fontId="29" fillId="0" borderId="22" xfId="10" applyNumberFormat="1" applyFont="1" applyBorder="1" applyAlignment="1">
      <alignment vertical="center"/>
    </xf>
    <xf numFmtId="0" fontId="27" fillId="13" borderId="13" xfId="22" applyFont="1" applyFill="1" applyBorder="1" applyAlignment="1">
      <alignment vertical="center" wrapText="1"/>
    </xf>
    <xf numFmtId="172" fontId="29" fillId="0" borderId="13" xfId="10" applyNumberFormat="1" applyFont="1" applyBorder="1" applyAlignment="1">
      <alignment vertical="center"/>
    </xf>
    <xf numFmtId="172" fontId="29" fillId="0" borderId="6" xfId="10" applyNumberFormat="1" applyFont="1" applyBorder="1" applyAlignment="1">
      <alignment vertical="center"/>
    </xf>
    <xf numFmtId="9" fontId="29" fillId="0" borderId="12" xfId="28" applyFont="1" applyBorder="1" applyAlignment="1">
      <alignment vertical="center"/>
    </xf>
    <xf numFmtId="9" fontId="29" fillId="0" borderId="16" xfId="28" applyFont="1" applyBorder="1" applyAlignment="1">
      <alignment vertical="center"/>
    </xf>
    <xf numFmtId="172" fontId="29" fillId="0" borderId="12" xfId="10" applyNumberFormat="1" applyFont="1" applyBorder="1" applyAlignment="1">
      <alignment vertical="center"/>
    </xf>
    <xf numFmtId="172" fontId="29" fillId="0" borderId="16" xfId="10" applyNumberFormat="1" applyFont="1" applyBorder="1" applyAlignment="1">
      <alignment vertical="center"/>
    </xf>
    <xf numFmtId="0" fontId="27" fillId="13" borderId="23" xfId="22" applyFont="1" applyFill="1" applyBorder="1" applyAlignment="1">
      <alignment vertical="center" wrapText="1"/>
    </xf>
    <xf numFmtId="172" fontId="29" fillId="0" borderId="23" xfId="10" applyNumberFormat="1" applyFont="1" applyBorder="1" applyAlignment="1">
      <alignment vertical="center"/>
    </xf>
    <xf numFmtId="172" fontId="29" fillId="0" borderId="5" xfId="10" applyNumberFormat="1" applyFont="1" applyBorder="1" applyAlignment="1">
      <alignment vertical="center"/>
    </xf>
    <xf numFmtId="172" fontId="29" fillId="0" borderId="27" xfId="10" applyNumberFormat="1" applyFont="1" applyBorder="1" applyAlignment="1">
      <alignment vertical="center"/>
    </xf>
    <xf numFmtId="9" fontId="29" fillId="0" borderId="28" xfId="28"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8"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8" fontId="27" fillId="0" borderId="0" xfId="11" applyFont="1" applyFill="1" applyBorder="1" applyAlignment="1" applyProtection="1">
      <alignment horizontal="center" vertical="center" wrapText="1"/>
    </xf>
    <xf numFmtId="165" fontId="29" fillId="0" borderId="0" xfId="15" applyFont="1" applyAlignment="1">
      <alignment vertical="center"/>
    </xf>
    <xf numFmtId="165" fontId="33" fillId="0" borderId="0" xfId="15" applyFont="1" applyAlignment="1">
      <alignment vertical="center"/>
    </xf>
    <xf numFmtId="0" fontId="29" fillId="0" borderId="0" xfId="0" applyFont="1" applyAlignment="1">
      <alignment horizontal="left" vertical="center"/>
    </xf>
    <xf numFmtId="0" fontId="33" fillId="14" borderId="6" xfId="0" applyFont="1" applyFill="1" applyBorder="1" applyAlignment="1">
      <alignment horizontal="left" vertical="center"/>
    </xf>
    <xf numFmtId="0" fontId="33" fillId="14" borderId="6" xfId="0" applyFont="1" applyFill="1" applyBorder="1" applyAlignment="1">
      <alignment horizontal="center" vertical="center"/>
    </xf>
    <xf numFmtId="0" fontId="33" fillId="0" borderId="6" xfId="0" applyFont="1" applyBorder="1" applyAlignment="1">
      <alignment horizontal="left" vertical="center"/>
    </xf>
    <xf numFmtId="0" fontId="29" fillId="0" borderId="3" xfId="0" applyFont="1" applyBorder="1" applyAlignment="1">
      <alignment horizontal="left" vertical="center"/>
    </xf>
    <xf numFmtId="0" fontId="36"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3"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3" fillId="0" borderId="6" xfId="0" applyFont="1" applyBorder="1" applyAlignment="1">
      <alignment horizontal="left" vertical="center" wrapText="1"/>
    </xf>
    <xf numFmtId="0" fontId="33" fillId="16" borderId="6" xfId="0" applyFont="1" applyFill="1" applyBorder="1" applyAlignment="1">
      <alignment horizontal="left" vertical="center" wrapText="1"/>
    </xf>
    <xf numFmtId="0" fontId="33"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3" fillId="10" borderId="6" xfId="0" applyFont="1" applyFill="1" applyBorder="1" applyAlignment="1">
      <alignment horizontal="center" vertical="center" wrapText="1"/>
    </xf>
    <xf numFmtId="0" fontId="33"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3" fillId="10" borderId="29" xfId="0" applyFont="1" applyFill="1" applyBorder="1" applyAlignment="1">
      <alignment vertical="center"/>
    </xf>
    <xf numFmtId="0" fontId="33" fillId="10" borderId="7" xfId="0" applyFont="1" applyFill="1" applyBorder="1" applyAlignment="1">
      <alignment vertical="center"/>
    </xf>
    <xf numFmtId="0" fontId="33" fillId="10" borderId="8" xfId="0" applyFont="1" applyFill="1" applyBorder="1" applyAlignment="1">
      <alignment vertical="center"/>
    </xf>
    <xf numFmtId="0" fontId="29" fillId="0" borderId="30" xfId="0" applyFont="1" applyBorder="1" applyAlignment="1">
      <alignment horizontal="center" vertical="center"/>
    </xf>
    <xf numFmtId="0" fontId="33" fillId="10" borderId="30" xfId="0" applyFont="1" applyFill="1" applyBorder="1" applyAlignment="1">
      <alignment vertical="center"/>
    </xf>
    <xf numFmtId="0" fontId="33" fillId="10" borderId="0" xfId="0" applyFont="1" applyFill="1" applyAlignment="1">
      <alignment vertical="center"/>
    </xf>
    <xf numFmtId="0" fontId="33" fillId="10" borderId="9" xfId="0" applyFont="1" applyFill="1" applyBorder="1" applyAlignment="1">
      <alignment vertical="center"/>
    </xf>
    <xf numFmtId="0" fontId="29" fillId="0" borderId="15" xfId="0" applyFont="1" applyBorder="1" applyAlignment="1">
      <alignment horizontal="center" vertical="center"/>
    </xf>
    <xf numFmtId="0" fontId="33" fillId="10" borderId="15" xfId="0" applyFont="1" applyFill="1" applyBorder="1" applyAlignment="1">
      <alignment vertical="center"/>
    </xf>
    <xf numFmtId="0" fontId="33" fillId="10" borderId="10" xfId="0" applyFont="1" applyFill="1" applyBorder="1" applyAlignment="1">
      <alignment vertical="center"/>
    </xf>
    <xf numFmtId="0" fontId="33" fillId="10" borderId="11" xfId="0" applyFont="1" applyFill="1" applyBorder="1" applyAlignment="1">
      <alignment vertical="center"/>
    </xf>
    <xf numFmtId="0" fontId="27" fillId="10" borderId="3" xfId="0" applyFont="1" applyFill="1" applyBorder="1" applyAlignment="1">
      <alignment horizontal="center" vertical="center" wrapText="1"/>
    </xf>
    <xf numFmtId="9" fontId="33" fillId="10" borderId="6" xfId="28" applyFont="1" applyFill="1" applyBorder="1" applyAlignment="1">
      <alignment horizontal="center" vertical="center" wrapText="1"/>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7" fillId="9" borderId="0" xfId="0" applyFont="1" applyFill="1" applyAlignment="1">
      <alignment vertical="center"/>
    </xf>
    <xf numFmtId="0" fontId="37"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8" fillId="10" borderId="17" xfId="0" applyFont="1" applyFill="1" applyBorder="1" applyAlignment="1">
      <alignment horizontal="center" vertical="center" wrapText="1"/>
    </xf>
    <xf numFmtId="0" fontId="38"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8" fillId="10" borderId="3" xfId="0" applyFont="1" applyFill="1" applyBorder="1" applyAlignment="1">
      <alignment horizontal="center" vertical="center" wrapText="1"/>
    </xf>
    <xf numFmtId="49" fontId="38" fillId="10" borderId="3" xfId="0" applyNumberFormat="1" applyFont="1" applyFill="1" applyBorder="1" applyAlignment="1">
      <alignment horizontal="center" vertical="center" wrapText="1"/>
    </xf>
    <xf numFmtId="0" fontId="37" fillId="0" borderId="6" xfId="0" applyFont="1" applyBorder="1" applyAlignment="1">
      <alignment vertical="center"/>
    </xf>
    <xf numFmtId="176" fontId="37" fillId="0" borderId="6" xfId="14" applyNumberFormat="1" applyFont="1" applyBorder="1" applyAlignment="1">
      <alignment vertical="center"/>
    </xf>
    <xf numFmtId="0" fontId="37" fillId="12" borderId="6" xfId="0" applyFont="1" applyFill="1" applyBorder="1" applyAlignment="1">
      <alignment horizontal="center" vertical="center"/>
    </xf>
    <xf numFmtId="175" fontId="36" fillId="11" borderId="6" xfId="15" applyNumberFormat="1" applyFont="1" applyFill="1" applyBorder="1" applyAlignment="1">
      <alignment horizontal="center" vertical="center"/>
    </xf>
    <xf numFmtId="175" fontId="36" fillId="0" borderId="6" xfId="15" applyNumberFormat="1" applyFont="1" applyFill="1" applyBorder="1" applyAlignment="1">
      <alignment horizontal="center" vertical="center"/>
    </xf>
    <xf numFmtId="0" fontId="36" fillId="0" borderId="6" xfId="0" applyFont="1" applyBorder="1" applyAlignment="1">
      <alignment vertical="center"/>
    </xf>
    <xf numFmtId="0" fontId="36" fillId="0" borderId="6" xfId="0" applyFont="1" applyBorder="1" applyAlignment="1">
      <alignment vertical="center" wrapText="1"/>
    </xf>
    <xf numFmtId="0" fontId="36" fillId="11" borderId="6" xfId="0" applyFont="1" applyFill="1" applyBorder="1" applyAlignment="1">
      <alignment horizontal="left" vertical="center"/>
    </xf>
    <xf numFmtId="0" fontId="36" fillId="11" borderId="6" xfId="0" applyFont="1" applyFill="1" applyBorder="1" applyAlignment="1">
      <alignment horizontal="center" vertical="center"/>
    </xf>
    <xf numFmtId="176" fontId="36" fillId="11" borderId="6" xfId="14" applyNumberFormat="1" applyFont="1" applyFill="1" applyBorder="1" applyAlignment="1">
      <alignment horizontal="center" vertical="center"/>
    </xf>
    <xf numFmtId="0" fontId="36" fillId="12" borderId="6" xfId="0" applyFont="1" applyFill="1" applyBorder="1" applyAlignment="1">
      <alignment horizontal="center" vertical="center"/>
    </xf>
    <xf numFmtId="175" fontId="36"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165" fontId="26" fillId="0" borderId="0" xfId="15" applyFont="1" applyAlignment="1">
      <alignment vertical="center"/>
    </xf>
    <xf numFmtId="9" fontId="29" fillId="0" borderId="6" xfId="10" applyNumberFormat="1" applyFont="1" applyBorder="1" applyAlignment="1">
      <alignment vertical="center"/>
    </xf>
    <xf numFmtId="9" fontId="29" fillId="0" borderId="5" xfId="10" applyNumberFormat="1" applyFont="1" applyBorder="1" applyAlignment="1">
      <alignment vertical="center"/>
    </xf>
    <xf numFmtId="0" fontId="37" fillId="20" borderId="6" xfId="0" applyFont="1" applyFill="1" applyBorder="1" applyAlignment="1">
      <alignment vertical="center"/>
    </xf>
    <xf numFmtId="0" fontId="41" fillId="0" borderId="6" xfId="0" applyFont="1" applyBorder="1"/>
    <xf numFmtId="0" fontId="42" fillId="0" borderId="0" xfId="0" applyFont="1"/>
    <xf numFmtId="0" fontId="42" fillId="0" borderId="0" xfId="0" applyFont="1" applyAlignment="1">
      <alignment vertical="center"/>
    </xf>
    <xf numFmtId="0" fontId="43" fillId="0" borderId="0" xfId="0" applyFont="1" applyAlignment="1">
      <alignment vertical="center"/>
    </xf>
    <xf numFmtId="0" fontId="37" fillId="9" borderId="6" xfId="0" applyFont="1" applyFill="1" applyBorder="1" applyAlignment="1">
      <alignment vertical="center"/>
    </xf>
    <xf numFmtId="0" fontId="28" fillId="0" borderId="5" xfId="22" applyFont="1" applyBorder="1" applyAlignment="1">
      <alignment horizontal="center" vertical="center" wrapText="1"/>
    </xf>
    <xf numFmtId="0" fontId="28" fillId="9" borderId="65" xfId="22" applyFont="1" applyFill="1" applyBorder="1" applyAlignment="1">
      <alignment vertical="center" wrapText="1"/>
    </xf>
    <xf numFmtId="0" fontId="28" fillId="9" borderId="67" xfId="22" applyFont="1" applyFill="1" applyBorder="1" applyAlignment="1">
      <alignment vertical="center" wrapText="1"/>
    </xf>
    <xf numFmtId="0" fontId="28" fillId="9" borderId="68" xfId="22" applyFont="1" applyFill="1" applyBorder="1" applyAlignment="1">
      <alignment vertical="center" wrapText="1"/>
    </xf>
    <xf numFmtId="0" fontId="28" fillId="9" borderId="0" xfId="22" applyFont="1" applyFill="1" applyAlignment="1">
      <alignment vertical="center" wrapText="1"/>
    </xf>
    <xf numFmtId="0" fontId="44" fillId="9" borderId="0" xfId="22" applyFont="1" applyFill="1" applyAlignment="1">
      <alignment vertical="center" wrapText="1"/>
    </xf>
    <xf numFmtId="0" fontId="43" fillId="9" borderId="0" xfId="22" applyFont="1" applyFill="1" applyAlignment="1">
      <alignment vertical="center" wrapText="1"/>
    </xf>
    <xf numFmtId="0" fontId="43" fillId="9" borderId="2" xfId="22" applyFont="1" applyFill="1" applyBorder="1" applyAlignment="1">
      <alignment vertical="center" wrapText="1"/>
    </xf>
    <xf numFmtId="0" fontId="28" fillId="9" borderId="1" xfId="22" applyFont="1" applyFill="1" applyBorder="1" applyAlignment="1">
      <alignment vertical="center" wrapText="1"/>
    </xf>
    <xf numFmtId="0" fontId="28" fillId="0" borderId="1" xfId="22" applyFont="1" applyBorder="1" applyAlignment="1">
      <alignment vertical="center" wrapText="1"/>
    </xf>
    <xf numFmtId="0" fontId="28" fillId="0" borderId="0" xfId="22" applyFont="1" applyAlignment="1">
      <alignment vertical="center" wrapText="1"/>
    </xf>
    <xf numFmtId="0" fontId="28" fillId="0" borderId="0" xfId="22" applyFont="1" applyAlignment="1">
      <alignment horizontal="center" vertical="center" wrapText="1"/>
    </xf>
    <xf numFmtId="0" fontId="45" fillId="0" borderId="0" xfId="0" applyFont="1" applyAlignment="1">
      <alignment horizontal="center" vertical="center"/>
    </xf>
    <xf numFmtId="0" fontId="30" fillId="0" borderId="0" xfId="0" applyFont="1" applyAlignment="1">
      <alignment horizontal="center" vertical="center" wrapText="1"/>
    </xf>
    <xf numFmtId="0" fontId="42" fillId="0" borderId="0" xfId="0" applyFont="1" applyAlignment="1">
      <alignment horizontal="center" vertical="center"/>
    </xf>
    <xf numFmtId="0" fontId="44" fillId="0" borderId="0" xfId="22" applyFont="1" applyAlignment="1">
      <alignment vertical="center" wrapText="1"/>
    </xf>
    <xf numFmtId="0" fontId="43" fillId="0" borderId="0" xfId="22" applyFont="1" applyAlignment="1">
      <alignment vertical="center" wrapText="1"/>
    </xf>
    <xf numFmtId="0" fontId="43" fillId="0" borderId="2" xfId="22" applyFont="1" applyBorder="1" applyAlignment="1">
      <alignment vertical="center" wrapText="1"/>
    </xf>
    <xf numFmtId="0" fontId="28" fillId="0" borderId="2" xfId="22" applyFont="1" applyBorder="1" applyAlignment="1">
      <alignment horizontal="center" vertical="center" wrapText="1"/>
    </xf>
    <xf numFmtId="0" fontId="28" fillId="9" borderId="1" xfId="22" applyFont="1" applyFill="1" applyBorder="1" applyAlignment="1">
      <alignment horizontal="center" vertical="center" wrapText="1"/>
    </xf>
    <xf numFmtId="0" fontId="28" fillId="9" borderId="66" xfId="22" applyFont="1" applyFill="1" applyBorder="1" applyAlignment="1">
      <alignment horizontal="center" vertical="center" wrapText="1"/>
    </xf>
    <xf numFmtId="0" fontId="46" fillId="9" borderId="0" xfId="22" applyFont="1" applyFill="1" applyAlignment="1">
      <alignment horizontal="center" vertical="center" wrapText="1"/>
    </xf>
    <xf numFmtId="0" fontId="28" fillId="9" borderId="0" xfId="22" applyFont="1" applyFill="1" applyAlignment="1">
      <alignment horizontal="center" vertical="center" wrapText="1"/>
    </xf>
    <xf numFmtId="0" fontId="46" fillId="0" borderId="0" xfId="22" applyFont="1" applyAlignment="1">
      <alignment horizontal="center" vertical="center" wrapText="1"/>
    </xf>
    <xf numFmtId="0" fontId="28" fillId="2" borderId="0" xfId="22" applyFont="1" applyFill="1" applyAlignment="1">
      <alignment vertical="center" wrapText="1"/>
    </xf>
    <xf numFmtId="0" fontId="42" fillId="9" borderId="1" xfId="0" applyFont="1" applyFill="1" applyBorder="1" applyAlignment="1">
      <alignment vertical="center"/>
    </xf>
    <xf numFmtId="0" fontId="42" fillId="9" borderId="0" xfId="0" applyFont="1" applyFill="1" applyAlignment="1">
      <alignment vertical="center"/>
    </xf>
    <xf numFmtId="0" fontId="42" fillId="9" borderId="2" xfId="0" applyFont="1" applyFill="1" applyBorder="1" applyAlignment="1">
      <alignment vertical="center"/>
    </xf>
    <xf numFmtId="174" fontId="42" fillId="0" borderId="0" xfId="0" applyNumberFormat="1" applyFont="1" applyAlignment="1">
      <alignment vertical="center"/>
    </xf>
    <xf numFmtId="0" fontId="28" fillId="13" borderId="18" xfId="22" applyFont="1" applyFill="1" applyBorder="1" applyAlignment="1">
      <alignment horizontal="center" vertical="center" wrapText="1"/>
    </xf>
    <xf numFmtId="0" fontId="28" fillId="13" borderId="24" xfId="22" applyFont="1" applyFill="1" applyBorder="1" applyAlignment="1">
      <alignment horizontal="center" vertical="center" wrapText="1"/>
    </xf>
    <xf numFmtId="0" fontId="28" fillId="13" borderId="25" xfId="22" applyFont="1" applyFill="1" applyBorder="1" applyAlignment="1">
      <alignment horizontal="center" vertical="center" wrapText="1"/>
    </xf>
    <xf numFmtId="0" fontId="28" fillId="13" borderId="26" xfId="22" applyFont="1" applyFill="1" applyBorder="1" applyAlignment="1">
      <alignment horizontal="center" vertical="center" wrapText="1"/>
    </xf>
    <xf numFmtId="0" fontId="28" fillId="12" borderId="0" xfId="22" applyFont="1" applyFill="1" applyAlignment="1">
      <alignment vertical="center" wrapText="1"/>
    </xf>
    <xf numFmtId="0" fontId="28" fillId="13" borderId="19" xfId="22" applyFont="1" applyFill="1" applyBorder="1" applyAlignment="1">
      <alignment horizontal="center" vertical="center" wrapText="1"/>
    </xf>
    <xf numFmtId="0" fontId="28" fillId="13" borderId="31" xfId="22" applyFont="1" applyFill="1" applyBorder="1" applyAlignment="1">
      <alignment horizontal="center" vertical="center" wrapText="1"/>
    </xf>
    <xf numFmtId="174" fontId="42" fillId="0" borderId="0" xfId="14" applyNumberFormat="1" applyFont="1" applyBorder="1" applyAlignment="1">
      <alignment vertical="center"/>
    </xf>
    <xf numFmtId="0" fontId="28" fillId="13" borderId="20" xfId="22" applyFont="1" applyFill="1" applyBorder="1" applyAlignment="1">
      <alignment vertical="center" wrapText="1"/>
    </xf>
    <xf numFmtId="172" fontId="42" fillId="0" borderId="14" xfId="10" applyNumberFormat="1" applyFont="1" applyBorder="1" applyAlignment="1">
      <alignment vertical="center"/>
    </xf>
    <xf numFmtId="172" fontId="42" fillId="0" borderId="4" xfId="10" applyNumberFormat="1" applyFont="1" applyBorder="1" applyAlignment="1">
      <alignment vertical="center"/>
    </xf>
    <xf numFmtId="172" fontId="42" fillId="0" borderId="15" xfId="10" applyNumberFormat="1" applyFont="1" applyBorder="1" applyAlignment="1">
      <alignment vertical="center"/>
    </xf>
    <xf numFmtId="172" fontId="42" fillId="0" borderId="20" xfId="10" applyNumberFormat="1" applyFont="1" applyBorder="1" applyAlignment="1">
      <alignment vertical="center"/>
    </xf>
    <xf numFmtId="172" fontId="42" fillId="0" borderId="21" xfId="10" applyNumberFormat="1" applyFont="1" applyBorder="1" applyAlignment="1">
      <alignment vertical="center"/>
    </xf>
    <xf numFmtId="172" fontId="42" fillId="0" borderId="22" xfId="10" applyNumberFormat="1" applyFont="1" applyBorder="1" applyAlignment="1">
      <alignment vertical="center"/>
    </xf>
    <xf numFmtId="0" fontId="28" fillId="13" borderId="13" xfId="22" applyFont="1" applyFill="1" applyBorder="1" applyAlignment="1">
      <alignment vertical="center" wrapText="1"/>
    </xf>
    <xf numFmtId="172" fontId="42" fillId="0" borderId="13" xfId="10" applyNumberFormat="1" applyFont="1" applyBorder="1" applyAlignment="1">
      <alignment vertical="center"/>
    </xf>
    <xf numFmtId="172" fontId="42" fillId="0" borderId="6" xfId="10" applyNumberFormat="1" applyFont="1" applyBorder="1" applyAlignment="1">
      <alignment vertical="center"/>
    </xf>
    <xf numFmtId="9" fontId="42" fillId="0" borderId="12" xfId="28" applyFont="1" applyBorder="1" applyAlignment="1">
      <alignment vertical="center"/>
    </xf>
    <xf numFmtId="9" fontId="42" fillId="0" borderId="6" xfId="10" applyNumberFormat="1" applyFont="1" applyBorder="1" applyAlignment="1">
      <alignment vertical="center"/>
    </xf>
    <xf numFmtId="9" fontId="42" fillId="0" borderId="16" xfId="28" applyFont="1" applyBorder="1" applyAlignment="1">
      <alignment vertical="center"/>
    </xf>
    <xf numFmtId="172" fontId="42" fillId="0" borderId="12" xfId="10" applyNumberFormat="1" applyFont="1" applyBorder="1" applyAlignment="1">
      <alignment vertical="center"/>
    </xf>
    <xf numFmtId="172" fontId="42" fillId="0" borderId="16" xfId="10" applyNumberFormat="1" applyFont="1" applyBorder="1" applyAlignment="1">
      <alignment vertical="center"/>
    </xf>
    <xf numFmtId="0" fontId="28" fillId="13" borderId="23" xfId="22" applyFont="1" applyFill="1" applyBorder="1" applyAlignment="1">
      <alignment vertical="center" wrapText="1"/>
    </xf>
    <xf numFmtId="172" fontId="42" fillId="0" borderId="23" xfId="10" applyNumberFormat="1" applyFont="1" applyBorder="1" applyAlignment="1">
      <alignment vertical="center"/>
    </xf>
    <xf numFmtId="172" fontId="42" fillId="0" borderId="5" xfId="10" applyNumberFormat="1" applyFont="1" applyBorder="1" applyAlignment="1">
      <alignment vertical="center"/>
    </xf>
    <xf numFmtId="172" fontId="42" fillId="0" borderId="27" xfId="10" applyNumberFormat="1" applyFont="1" applyBorder="1" applyAlignment="1">
      <alignment vertical="center"/>
    </xf>
    <xf numFmtId="9" fontId="42" fillId="0" borderId="5" xfId="10" applyNumberFormat="1" applyFont="1" applyBorder="1" applyAlignment="1">
      <alignment vertical="center"/>
    </xf>
    <xf numFmtId="9" fontId="42" fillId="0" borderId="28" xfId="28" applyFont="1" applyBorder="1" applyAlignment="1">
      <alignment vertical="center"/>
    </xf>
    <xf numFmtId="0" fontId="28" fillId="13" borderId="6" xfId="22" applyFont="1" applyFill="1" applyBorder="1" applyAlignment="1">
      <alignment horizontal="center" vertical="center" wrapText="1"/>
    </xf>
    <xf numFmtId="0" fontId="43" fillId="0" borderId="23" xfId="22" applyFont="1" applyBorder="1" applyAlignment="1">
      <alignment horizontal="left" vertical="center" wrapText="1"/>
    </xf>
    <xf numFmtId="168" fontId="28" fillId="0" borderId="5" xfId="11" applyFont="1" applyFill="1" applyBorder="1" applyAlignment="1" applyProtection="1">
      <alignment horizontal="center" vertical="center" wrapText="1"/>
    </xf>
    <xf numFmtId="0" fontId="43" fillId="0" borderId="1" xfId="22" applyFont="1" applyBorder="1" applyAlignment="1">
      <alignment horizontal="left" vertical="center" wrapText="1"/>
    </xf>
    <xf numFmtId="3" fontId="28" fillId="0" borderId="0" xfId="22" applyNumberFormat="1" applyFont="1" applyAlignment="1">
      <alignment horizontal="center" vertical="center" wrapText="1"/>
    </xf>
    <xf numFmtId="168" fontId="28" fillId="0" borderId="0" xfId="11" applyFont="1" applyFill="1" applyBorder="1" applyAlignment="1" applyProtection="1">
      <alignment horizontal="center" vertical="center" wrapText="1"/>
    </xf>
    <xf numFmtId="0" fontId="43" fillId="0" borderId="0" xfId="22" applyFont="1" applyAlignment="1">
      <alignment horizontal="center" vertical="center" wrapText="1"/>
    </xf>
    <xf numFmtId="0" fontId="43" fillId="0" borderId="2" xfId="22" applyFont="1" applyBorder="1" applyAlignment="1">
      <alignment horizontal="center" vertical="center" wrapText="1"/>
    </xf>
    <xf numFmtId="165" fontId="43" fillId="0" borderId="0" xfId="15" applyFont="1" applyAlignment="1">
      <alignment vertical="center"/>
    </xf>
    <xf numFmtId="165" fontId="42" fillId="0" borderId="0" xfId="15" applyFont="1" applyAlignment="1">
      <alignment vertical="center"/>
    </xf>
    <xf numFmtId="0" fontId="28" fillId="0" borderId="4" xfId="22" applyFont="1" applyBorder="1" applyAlignment="1">
      <alignment horizontal="left" vertical="center" wrapText="1"/>
    </xf>
    <xf numFmtId="165" fontId="30" fillId="0" borderId="0" xfId="15" applyFont="1" applyAlignment="1">
      <alignment vertical="center"/>
    </xf>
    <xf numFmtId="0" fontId="47" fillId="0" borderId="6" xfId="22" applyFont="1" applyBorder="1" applyAlignment="1">
      <alignment horizontal="left" vertical="center" wrapText="1"/>
    </xf>
    <xf numFmtId="0" fontId="47" fillId="10" borderId="6" xfId="22" applyFont="1" applyFill="1" applyBorder="1" applyAlignment="1">
      <alignment horizontal="left" vertical="center" wrapText="1"/>
    </xf>
    <xf numFmtId="0" fontId="47" fillId="0" borderId="4" xfId="22" applyFont="1" applyBorder="1" applyAlignment="1">
      <alignment horizontal="left" vertical="center" wrapText="1"/>
    </xf>
    <xf numFmtId="0" fontId="47" fillId="10" borderId="5" xfId="22" applyFont="1" applyFill="1" applyBorder="1" applyAlignment="1">
      <alignment horizontal="left" vertical="center" wrapText="1"/>
    </xf>
    <xf numFmtId="0" fontId="47" fillId="10" borderId="84" xfId="22" applyFont="1" applyFill="1" applyBorder="1" applyAlignment="1">
      <alignment horizontal="left" vertical="center" wrapText="1"/>
    </xf>
    <xf numFmtId="0" fontId="51" fillId="0" borderId="0" xfId="0" applyFont="1"/>
    <xf numFmtId="0" fontId="51" fillId="0" borderId="0" xfId="0" applyFont="1" applyAlignment="1">
      <alignment vertical="center"/>
    </xf>
    <xf numFmtId="0" fontId="37" fillId="21" borderId="6" xfId="0" applyFont="1" applyFill="1" applyBorder="1" applyAlignment="1">
      <alignment vertical="center"/>
    </xf>
    <xf numFmtId="176" fontId="37" fillId="21" borderId="6" xfId="14" applyNumberFormat="1" applyFont="1" applyFill="1" applyBorder="1" applyAlignment="1">
      <alignment vertical="center"/>
    </xf>
    <xf numFmtId="0" fontId="37" fillId="21" borderId="6" xfId="0" applyFont="1" applyFill="1" applyBorder="1" applyAlignment="1">
      <alignment horizontal="center" vertical="center"/>
    </xf>
    <xf numFmtId="14" fontId="29" fillId="9" borderId="14" xfId="0" applyNumberFormat="1" applyFont="1" applyFill="1" applyBorder="1" applyAlignment="1">
      <alignment vertical="center"/>
    </xf>
    <xf numFmtId="0" fontId="29" fillId="9" borderId="4" xfId="0" applyFont="1" applyFill="1" applyBorder="1" applyAlignment="1">
      <alignment vertical="center" wrapText="1"/>
    </xf>
    <xf numFmtId="172" fontId="29" fillId="9" borderId="21" xfId="10" applyNumberFormat="1" applyFont="1" applyFill="1" applyBorder="1" applyAlignment="1">
      <alignment vertical="center"/>
    </xf>
    <xf numFmtId="172" fontId="29" fillId="9" borderId="6" xfId="10" applyNumberFormat="1" applyFont="1" applyFill="1" applyBorder="1" applyAlignment="1">
      <alignment vertical="center"/>
    </xf>
    <xf numFmtId="172" fontId="29" fillId="9" borderId="5" xfId="10" applyNumberFormat="1" applyFont="1" applyFill="1" applyBorder="1" applyAlignment="1">
      <alignment vertical="center"/>
    </xf>
    <xf numFmtId="168" fontId="51" fillId="9" borderId="6" xfId="11" applyFont="1" applyFill="1" applyBorder="1" applyAlignment="1">
      <alignment horizontal="center" vertical="center" wrapText="1"/>
    </xf>
    <xf numFmtId="0" fontId="51" fillId="9" borderId="6" xfId="0" applyFont="1" applyFill="1" applyBorder="1" applyAlignment="1">
      <alignment horizontal="center" vertical="center"/>
    </xf>
    <xf numFmtId="0" fontId="51" fillId="9" borderId="6" xfId="0" applyFont="1" applyFill="1" applyBorder="1" applyAlignment="1">
      <alignment vertical="center"/>
    </xf>
    <xf numFmtId="3" fontId="51" fillId="9" borderId="6" xfId="0" applyNumberFormat="1" applyFont="1" applyFill="1" applyBorder="1" applyAlignment="1">
      <alignment vertical="center"/>
    </xf>
    <xf numFmtId="3" fontId="51" fillId="9" borderId="3" xfId="0" applyNumberFormat="1" applyFont="1" applyFill="1" applyBorder="1" applyAlignment="1">
      <alignment vertical="center"/>
    </xf>
    <xf numFmtId="0" fontId="51" fillId="9" borderId="3" xfId="0" applyFont="1" applyFill="1" applyBorder="1" applyAlignment="1">
      <alignment horizontal="center" vertical="center"/>
    </xf>
    <xf numFmtId="0" fontId="51" fillId="9" borderId="3" xfId="0" applyFont="1" applyFill="1" applyBorder="1" applyAlignment="1">
      <alignment vertical="center"/>
    </xf>
    <xf numFmtId="177" fontId="51" fillId="9" borderId="6" xfId="0" applyNumberFormat="1" applyFont="1" applyFill="1" applyBorder="1" applyAlignment="1">
      <alignment vertical="center"/>
    </xf>
    <xf numFmtId="9" fontId="51" fillId="9" borderId="3" xfId="28" applyFont="1" applyFill="1" applyBorder="1" applyAlignment="1">
      <alignment horizontal="center" vertical="center" wrapText="1"/>
    </xf>
    <xf numFmtId="9" fontId="51" fillId="9" borderId="6" xfId="28" applyFont="1" applyFill="1" applyBorder="1" applyAlignment="1">
      <alignment vertical="center"/>
    </xf>
    <xf numFmtId="0" fontId="51" fillId="9" borderId="6" xfId="0" applyFont="1" applyFill="1" applyBorder="1" applyAlignment="1">
      <alignment horizontal="left" vertical="center" wrapText="1"/>
    </xf>
    <xf numFmtId="0" fontId="51" fillId="9" borderId="6" xfId="0" applyFont="1" applyFill="1" applyBorder="1" applyAlignment="1">
      <alignment vertical="center" wrapText="1"/>
    </xf>
    <xf numFmtId="0" fontId="51" fillId="9" borderId="6" xfId="0" applyFont="1" applyFill="1" applyBorder="1" applyAlignment="1">
      <alignment horizontal="center" vertical="center" wrapText="1"/>
    </xf>
    <xf numFmtId="9" fontId="51" fillId="9" borderId="12" xfId="28" applyFont="1" applyFill="1" applyBorder="1" applyAlignment="1">
      <alignment horizontal="center" vertical="center"/>
    </xf>
    <xf numFmtId="0" fontId="51" fillId="9" borderId="3" xfId="0" applyFont="1" applyFill="1" applyBorder="1" applyAlignment="1">
      <alignment horizontal="left" vertical="center" wrapText="1"/>
    </xf>
    <xf numFmtId="0" fontId="51" fillId="9" borderId="3" xfId="0" applyFont="1" applyFill="1" applyBorder="1" applyAlignment="1">
      <alignment vertical="center" wrapText="1"/>
    </xf>
    <xf numFmtId="0" fontId="51" fillId="9" borderId="3" xfId="0" applyFont="1" applyFill="1" applyBorder="1" applyAlignment="1">
      <alignment horizontal="center" vertical="center" wrapText="1"/>
    </xf>
    <xf numFmtId="9" fontId="51" fillId="9" borderId="29" xfId="28" applyFont="1" applyFill="1" applyBorder="1" applyAlignment="1">
      <alignment horizontal="center" vertical="center"/>
    </xf>
    <xf numFmtId="9" fontId="51" fillId="9" borderId="6" xfId="0" applyNumberFormat="1" applyFont="1" applyFill="1" applyBorder="1" applyAlignment="1">
      <alignment horizontal="center" vertical="center"/>
    </xf>
    <xf numFmtId="9" fontId="51" fillId="9" borderId="6" xfId="28" applyFont="1" applyFill="1" applyBorder="1" applyAlignment="1">
      <alignment horizontal="center" vertical="center"/>
    </xf>
    <xf numFmtId="9" fontId="51" fillId="9" borderId="6" xfId="0" applyNumberFormat="1" applyFont="1" applyFill="1" applyBorder="1" applyAlignment="1">
      <alignment vertical="center"/>
    </xf>
    <xf numFmtId="9" fontId="51" fillId="9" borderId="6" xfId="28" applyFont="1" applyFill="1" applyBorder="1" applyAlignment="1">
      <alignment horizontal="center" vertical="center" wrapText="1"/>
    </xf>
    <xf numFmtId="9" fontId="29" fillId="9" borderId="0" xfId="28" applyFont="1" applyFill="1" applyAlignment="1">
      <alignment vertical="center"/>
    </xf>
    <xf numFmtId="172" fontId="42" fillId="9" borderId="21" xfId="10" applyNumberFormat="1" applyFont="1" applyFill="1" applyBorder="1" applyAlignment="1">
      <alignment vertical="center"/>
    </xf>
    <xf numFmtId="172" fontId="42" fillId="9" borderId="6" xfId="10" applyNumberFormat="1" applyFont="1" applyFill="1" applyBorder="1" applyAlignment="1">
      <alignment vertical="center"/>
    </xf>
    <xf numFmtId="172" fontId="42" fillId="9" borderId="5" xfId="10" applyNumberFormat="1" applyFont="1" applyFill="1" applyBorder="1" applyAlignment="1">
      <alignment vertical="center"/>
    </xf>
    <xf numFmtId="0" fontId="47" fillId="10" borderId="94" xfId="22" applyFont="1" applyFill="1" applyBorder="1" applyAlignment="1">
      <alignment horizontal="left" vertical="center" wrapText="1"/>
    </xf>
    <xf numFmtId="0" fontId="47" fillId="0" borderId="8" xfId="22" applyFont="1" applyBorder="1" applyAlignment="1">
      <alignment horizontal="left" vertical="center" wrapText="1"/>
    </xf>
    <xf numFmtId="0" fontId="48" fillId="0" borderId="3" xfId="22" applyFont="1" applyBorder="1" applyAlignment="1">
      <alignment horizontal="center" vertical="center" wrapText="1"/>
    </xf>
    <xf numFmtId="9" fontId="48" fillId="0" borderId="3" xfId="28" applyFont="1" applyBorder="1" applyAlignment="1">
      <alignment horizontal="center" vertical="center" wrapText="1"/>
    </xf>
    <xf numFmtId="9" fontId="48" fillId="0" borderId="3" xfId="10" applyNumberFormat="1" applyFont="1" applyFill="1" applyBorder="1" applyAlignment="1" applyProtection="1">
      <alignment horizontal="center" vertical="center" wrapText="1"/>
    </xf>
    <xf numFmtId="0" fontId="49" fillId="0" borderId="0" xfId="0" applyFont="1" applyAlignment="1">
      <alignment vertical="center"/>
    </xf>
    <xf numFmtId="165" fontId="49" fillId="0" borderId="0" xfId="15" applyFont="1" applyAlignment="1">
      <alignment vertical="center"/>
    </xf>
    <xf numFmtId="165" fontId="54" fillId="0" borderId="0" xfId="15" applyFont="1" applyAlignment="1">
      <alignment vertical="center"/>
    </xf>
    <xf numFmtId="0" fontId="54" fillId="0" borderId="0" xfId="0" applyFont="1" applyAlignment="1">
      <alignment vertical="center"/>
    </xf>
    <xf numFmtId="0" fontId="48" fillId="10" borderId="5" xfId="22" applyFont="1" applyFill="1" applyBorder="1" applyAlignment="1">
      <alignment horizontal="left" vertical="center" wrapText="1"/>
    </xf>
    <xf numFmtId="9" fontId="49" fillId="10" borderId="5" xfId="30" applyFont="1" applyFill="1" applyBorder="1" applyAlignment="1" applyProtection="1">
      <alignment vertical="center" wrapText="1"/>
    </xf>
    <xf numFmtId="173" fontId="48" fillId="10" borderId="5" xfId="28" applyNumberFormat="1" applyFont="1" applyFill="1" applyBorder="1" applyAlignment="1" applyProtection="1">
      <alignment vertical="center" wrapText="1"/>
    </xf>
    <xf numFmtId="9" fontId="48" fillId="10" borderId="5" xfId="28" applyFont="1" applyFill="1" applyBorder="1" applyAlignment="1" applyProtection="1">
      <alignment horizontal="center" vertical="center" wrapText="1"/>
    </xf>
    <xf numFmtId="9" fontId="48" fillId="10" borderId="5" xfId="28" applyFont="1" applyFill="1" applyBorder="1" applyAlignment="1">
      <alignment horizontal="center" vertical="center" wrapText="1"/>
    </xf>
    <xf numFmtId="9" fontId="49" fillId="0" borderId="6" xfId="29" applyFont="1" applyFill="1" applyBorder="1" applyAlignment="1" applyProtection="1">
      <alignment horizontal="center" vertical="center" wrapText="1"/>
      <protection locked="0"/>
    </xf>
    <xf numFmtId="9" fontId="48" fillId="0" borderId="6" xfId="22" applyNumberFormat="1" applyFont="1" applyBorder="1" applyAlignment="1">
      <alignment horizontal="center" vertical="center" wrapText="1"/>
    </xf>
    <xf numFmtId="0" fontId="55" fillId="0" borderId="0" xfId="0" applyFont="1" applyAlignment="1">
      <alignment vertical="center"/>
    </xf>
    <xf numFmtId="9" fontId="49" fillId="10" borderId="6" xfId="28" applyFont="1" applyFill="1" applyBorder="1" applyAlignment="1" applyProtection="1">
      <alignment horizontal="center" vertical="center" wrapText="1"/>
      <protection locked="0"/>
    </xf>
    <xf numFmtId="9" fontId="49" fillId="9" borderId="6" xfId="29" applyFont="1" applyFill="1" applyBorder="1" applyAlignment="1" applyProtection="1">
      <alignment horizontal="center" vertical="center" wrapText="1"/>
      <protection locked="0"/>
    </xf>
    <xf numFmtId="0" fontId="28" fillId="0" borderId="6" xfId="22" applyFont="1" applyBorder="1" applyAlignment="1">
      <alignment horizontal="left" vertical="center" wrapText="1"/>
    </xf>
    <xf numFmtId="0" fontId="28" fillId="10" borderId="6" xfId="22" applyFont="1" applyFill="1" applyBorder="1" applyAlignment="1">
      <alignment horizontal="left" vertical="center" wrapText="1"/>
    </xf>
    <xf numFmtId="0" fontId="57" fillId="0" borderId="3" xfId="22" applyFont="1" applyBorder="1" applyAlignment="1">
      <alignment horizontal="center" vertical="center" wrapText="1"/>
    </xf>
    <xf numFmtId="9" fontId="57" fillId="0" borderId="3" xfId="22" applyNumberFormat="1" applyFont="1" applyBorder="1" applyAlignment="1">
      <alignment horizontal="center" vertical="center" wrapText="1"/>
    </xf>
    <xf numFmtId="9" fontId="57" fillId="0" borderId="3" xfId="10" applyNumberFormat="1" applyFont="1" applyFill="1" applyBorder="1" applyAlignment="1" applyProtection="1">
      <alignment horizontal="center" vertical="center" wrapText="1"/>
    </xf>
    <xf numFmtId="0" fontId="52" fillId="0" borderId="0" xfId="0" applyFont="1" applyAlignment="1">
      <alignment vertical="center"/>
    </xf>
    <xf numFmtId="165" fontId="52" fillId="0" borderId="0" xfId="15" applyFont="1" applyAlignment="1">
      <alignment vertical="center"/>
    </xf>
    <xf numFmtId="165" fontId="58" fillId="0" borderId="0" xfId="15" applyFont="1" applyAlignment="1">
      <alignment vertical="center"/>
    </xf>
    <xf numFmtId="0" fontId="58" fillId="0" borderId="0" xfId="0" applyFont="1" applyAlignment="1">
      <alignment vertical="center"/>
    </xf>
    <xf numFmtId="9" fontId="52" fillId="10" borderId="5" xfId="30" applyFont="1" applyFill="1" applyBorder="1" applyAlignment="1" applyProtection="1">
      <alignment vertical="center" wrapText="1"/>
    </xf>
    <xf numFmtId="173" fontId="57" fillId="10" borderId="5" xfId="28" applyNumberFormat="1" applyFont="1" applyFill="1" applyBorder="1" applyAlignment="1" applyProtection="1">
      <alignment vertical="center" wrapText="1"/>
    </xf>
    <xf numFmtId="9" fontId="57" fillId="10" borderId="5" xfId="28" applyFont="1" applyFill="1" applyBorder="1" applyAlignment="1" applyProtection="1">
      <alignment horizontal="center" vertical="center" wrapText="1"/>
    </xf>
    <xf numFmtId="9" fontId="57" fillId="10" borderId="5" xfId="28" applyFont="1" applyFill="1" applyBorder="1" applyAlignment="1">
      <alignment horizontal="center" vertical="center" wrapText="1"/>
    </xf>
    <xf numFmtId="9" fontId="52" fillId="0" borderId="6" xfId="29" applyFont="1" applyFill="1" applyBorder="1" applyAlignment="1" applyProtection="1">
      <alignment horizontal="center" vertical="center" wrapText="1"/>
      <protection locked="0"/>
    </xf>
    <xf numFmtId="9" fontId="57" fillId="0" borderId="12" xfId="22" applyNumberFormat="1" applyFont="1" applyBorder="1" applyAlignment="1">
      <alignment horizontal="center" vertical="center" wrapText="1"/>
    </xf>
    <xf numFmtId="0" fontId="59" fillId="0" borderId="0" xfId="0" applyFont="1" applyAlignment="1">
      <alignment vertical="center"/>
    </xf>
    <xf numFmtId="9" fontId="52" fillId="10" borderId="6" xfId="28" applyFont="1" applyFill="1" applyBorder="1" applyAlignment="1" applyProtection="1">
      <alignment horizontal="center" vertical="center" wrapText="1"/>
      <protection locked="0"/>
    </xf>
    <xf numFmtId="9" fontId="52" fillId="0" borderId="6" xfId="28" applyFont="1" applyFill="1" applyBorder="1" applyAlignment="1" applyProtection="1">
      <alignment horizontal="center" vertical="center" wrapText="1"/>
      <protection locked="0"/>
    </xf>
    <xf numFmtId="9" fontId="52" fillId="9" borderId="6" xfId="29" applyFont="1" applyFill="1" applyBorder="1" applyAlignment="1" applyProtection="1">
      <alignment horizontal="center" vertical="center" wrapText="1"/>
      <protection locked="0"/>
    </xf>
    <xf numFmtId="9" fontId="57" fillId="9" borderId="12" xfId="22" applyNumberFormat="1" applyFont="1" applyFill="1" applyBorder="1" applyAlignment="1">
      <alignment horizontal="center" vertical="center" wrapText="1"/>
    </xf>
    <xf numFmtId="9" fontId="52" fillId="0" borderId="3" xfId="29" applyFont="1" applyFill="1" applyBorder="1" applyAlignment="1" applyProtection="1">
      <alignment horizontal="center" vertical="center" wrapText="1"/>
      <protection locked="0"/>
    </xf>
    <xf numFmtId="9" fontId="57" fillId="0" borderId="29" xfId="22" applyNumberFormat="1" applyFont="1" applyBorder="1" applyAlignment="1">
      <alignment horizontal="center" vertical="center" wrapText="1"/>
    </xf>
    <xf numFmtId="9" fontId="52" fillId="10" borderId="95" xfId="28" applyFont="1" applyFill="1" applyBorder="1" applyAlignment="1" applyProtection="1">
      <alignment horizontal="center" vertical="center" wrapText="1"/>
      <protection locked="0"/>
    </xf>
    <xf numFmtId="9" fontId="52" fillId="10" borderId="97" xfId="28" applyFont="1" applyFill="1" applyBorder="1" applyAlignment="1" applyProtection="1">
      <alignment horizontal="center" vertical="center" wrapText="1"/>
      <protection locked="0"/>
    </xf>
    <xf numFmtId="9" fontId="52" fillId="10" borderId="71" xfId="28" applyFont="1" applyFill="1" applyBorder="1" applyAlignment="1" applyProtection="1">
      <alignment horizontal="center" vertical="center" wrapText="1"/>
      <protection locked="0"/>
    </xf>
    <xf numFmtId="9" fontId="57" fillId="0" borderId="71" xfId="22" applyNumberFormat="1" applyFont="1" applyBorder="1" applyAlignment="1">
      <alignment horizontal="center" vertical="center" wrapText="1"/>
    </xf>
    <xf numFmtId="169" fontId="57" fillId="0" borderId="3" xfId="10" applyFont="1" applyFill="1" applyBorder="1" applyAlignment="1" applyProtection="1">
      <alignment horizontal="center" vertical="center" wrapText="1"/>
    </xf>
    <xf numFmtId="9" fontId="52" fillId="10" borderId="84" xfId="30" applyFont="1" applyFill="1" applyBorder="1" applyAlignment="1" applyProtection="1">
      <alignment vertical="center" wrapText="1"/>
    </xf>
    <xf numFmtId="173" fontId="57" fillId="10" borderId="84" xfId="28" applyNumberFormat="1" applyFont="1" applyFill="1" applyBorder="1" applyAlignment="1" applyProtection="1">
      <alignment vertical="center" wrapText="1"/>
    </xf>
    <xf numFmtId="9" fontId="57" fillId="10" borderId="84" xfId="28" applyFont="1" applyFill="1" applyBorder="1" applyAlignment="1" applyProtection="1">
      <alignment horizontal="center" vertical="center" wrapText="1"/>
    </xf>
    <xf numFmtId="9" fontId="57" fillId="10" borderId="84" xfId="28" applyFont="1" applyFill="1" applyBorder="1" applyAlignment="1">
      <alignment horizontal="center" vertical="center" wrapText="1"/>
    </xf>
    <xf numFmtId="9" fontId="51" fillId="0" borderId="71" xfId="28" applyFont="1" applyFill="1" applyBorder="1" applyAlignment="1">
      <alignment horizontal="center" vertical="center"/>
    </xf>
    <xf numFmtId="9" fontId="51" fillId="0" borderId="71" xfId="28" applyFont="1" applyFill="1" applyBorder="1" applyAlignment="1">
      <alignment horizontal="center" vertical="center" wrapText="1"/>
    </xf>
    <xf numFmtId="9" fontId="51" fillId="0" borderId="72" xfId="28" applyFont="1" applyFill="1" applyBorder="1" applyAlignment="1">
      <alignment horizontal="center" vertical="center" wrapText="1"/>
    </xf>
    <xf numFmtId="0" fontId="51" fillId="0" borderId="72" xfId="0" applyFont="1" applyBorder="1" applyAlignment="1">
      <alignment horizontal="center" vertical="center" wrapText="1"/>
    </xf>
    <xf numFmtId="9" fontId="51" fillId="0" borderId="93" xfId="28" applyFont="1" applyFill="1" applyBorder="1" applyAlignment="1">
      <alignment horizontal="center" vertical="center" wrapText="1"/>
    </xf>
    <xf numFmtId="0" fontId="27" fillId="20" borderId="3" xfId="0" applyFont="1" applyFill="1" applyBorder="1" applyAlignment="1">
      <alignment horizontal="center" vertical="center" wrapText="1"/>
    </xf>
    <xf numFmtId="0" fontId="29" fillId="0" borderId="71" xfId="0" applyFont="1" applyBorder="1" applyAlignment="1">
      <alignment vertical="center"/>
    </xf>
    <xf numFmtId="0" fontId="37" fillId="0" borderId="12" xfId="0" applyFont="1" applyBorder="1" applyAlignment="1">
      <alignment vertical="center"/>
    </xf>
    <xf numFmtId="176" fontId="36" fillId="11" borderId="4" xfId="14" applyNumberFormat="1" applyFont="1" applyFill="1" applyBorder="1" applyAlignment="1">
      <alignment horizontal="center" vertical="center"/>
    </xf>
    <xf numFmtId="0" fontId="33" fillId="10" borderId="4" xfId="0" applyFont="1" applyFill="1" applyBorder="1" applyAlignment="1">
      <alignment horizontal="center" vertical="center" wrapText="1"/>
    </xf>
    <xf numFmtId="49" fontId="51" fillId="0" borderId="71" xfId="28" applyNumberFormat="1" applyFont="1" applyFill="1" applyBorder="1" applyAlignment="1">
      <alignment horizontal="center" vertical="center" wrapText="1"/>
    </xf>
    <xf numFmtId="9" fontId="63" fillId="0" borderId="72" xfId="28" applyFont="1" applyFill="1" applyBorder="1" applyAlignment="1">
      <alignment horizontal="center" vertical="center" wrapText="1"/>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5" fillId="17" borderId="12" xfId="0" applyFont="1" applyFill="1" applyBorder="1" applyAlignment="1">
      <alignment horizontal="center" vertical="center"/>
    </xf>
    <xf numFmtId="0" fontId="35" fillId="17" borderId="39" xfId="0" applyFont="1" applyFill="1" applyBorder="1" applyAlignment="1">
      <alignment horizontal="center" vertical="center"/>
    </xf>
    <xf numFmtId="0" fontId="33" fillId="15" borderId="12" xfId="0" applyFont="1" applyFill="1" applyBorder="1" applyAlignment="1">
      <alignment horizontal="left" vertical="center" wrapText="1"/>
    </xf>
    <xf numFmtId="0" fontId="33" fillId="15" borderId="39" xfId="0" applyFont="1" applyFill="1" applyBorder="1" applyAlignment="1">
      <alignment horizontal="left" vertical="center" wrapText="1"/>
    </xf>
    <xf numFmtId="0" fontId="33" fillId="19" borderId="12" xfId="0" applyFont="1" applyFill="1" applyBorder="1" applyAlignment="1">
      <alignment horizontal="center" vertical="center"/>
    </xf>
    <xf numFmtId="0" fontId="33" fillId="19" borderId="39" xfId="0" applyFont="1" applyFill="1" applyBorder="1" applyAlignment="1">
      <alignment horizontal="center" vertical="center"/>
    </xf>
    <xf numFmtId="9" fontId="65" fillId="0" borderId="29" xfId="22" applyNumberFormat="1" applyFont="1" applyBorder="1" applyAlignment="1">
      <alignment horizontal="left" vertical="center" wrapText="1"/>
    </xf>
    <xf numFmtId="9" fontId="49" fillId="0" borderId="7" xfId="22" applyNumberFormat="1" applyFont="1" applyBorder="1" applyAlignment="1">
      <alignment horizontal="left" vertical="center" wrapText="1"/>
    </xf>
    <xf numFmtId="9" fontId="49" fillId="0" borderId="90" xfId="22" applyNumberFormat="1" applyFont="1" applyBorder="1" applyAlignment="1">
      <alignment horizontal="left" vertical="center" wrapText="1"/>
    </xf>
    <xf numFmtId="9" fontId="49" fillId="0" borderId="15" xfId="22" applyNumberFormat="1" applyFont="1" applyBorder="1" applyAlignment="1">
      <alignment horizontal="left" vertical="center" wrapText="1"/>
    </xf>
    <xf numFmtId="9" fontId="49" fillId="0" borderId="10" xfId="22" applyNumberFormat="1" applyFont="1" applyBorder="1" applyAlignment="1">
      <alignment horizontal="left" vertical="center" wrapText="1"/>
    </xf>
    <xf numFmtId="9" fontId="49" fillId="0" borderId="91" xfId="22" applyNumberFormat="1" applyFont="1" applyBorder="1" applyAlignment="1">
      <alignment horizontal="left" vertical="center" wrapText="1"/>
    </xf>
    <xf numFmtId="9" fontId="69" fillId="0" borderId="71" xfId="0" applyNumberFormat="1" applyFont="1" applyBorder="1" applyAlignment="1">
      <alignment horizontal="left" vertical="center" wrapText="1"/>
    </xf>
    <xf numFmtId="9" fontId="49" fillId="0" borderId="71" xfId="22" applyNumberFormat="1" applyFont="1" applyBorder="1" applyAlignment="1">
      <alignment horizontal="left" vertical="center" wrapText="1"/>
    </xf>
    <xf numFmtId="9" fontId="65" fillId="0" borderId="29" xfId="22" applyNumberFormat="1" applyFont="1" applyBorder="1" applyAlignment="1">
      <alignment horizontal="center" vertical="top" wrapText="1"/>
    </xf>
    <xf numFmtId="9" fontId="50" fillId="0" borderId="7" xfId="22" applyNumberFormat="1" applyFont="1" applyBorder="1" applyAlignment="1">
      <alignment horizontal="center" vertical="top" wrapText="1"/>
    </xf>
    <xf numFmtId="9" fontId="50" fillId="0" borderId="8" xfId="22" applyNumberFormat="1" applyFont="1" applyBorder="1" applyAlignment="1">
      <alignment horizontal="center" vertical="top" wrapText="1"/>
    </xf>
    <xf numFmtId="9" fontId="50" fillId="0" borderId="15" xfId="22" applyNumberFormat="1" applyFont="1" applyBorder="1" applyAlignment="1">
      <alignment horizontal="center" vertical="top" wrapText="1"/>
    </xf>
    <xf numFmtId="9" fontId="50" fillId="0" borderId="10" xfId="22" applyNumberFormat="1" applyFont="1" applyBorder="1" applyAlignment="1">
      <alignment horizontal="center" vertical="top" wrapText="1"/>
    </xf>
    <xf numFmtId="9" fontId="50" fillId="0" borderId="11" xfId="22" applyNumberFormat="1" applyFont="1" applyBorder="1" applyAlignment="1">
      <alignment horizontal="center" vertical="top" wrapText="1"/>
    </xf>
    <xf numFmtId="9" fontId="49" fillId="0" borderId="29" xfId="22" applyNumberFormat="1" applyFont="1" applyBorder="1" applyAlignment="1">
      <alignment horizontal="center" vertical="center" wrapText="1"/>
    </xf>
    <xf numFmtId="9" fontId="49" fillId="0" borderId="7" xfId="22" applyNumberFormat="1" applyFont="1" applyBorder="1" applyAlignment="1">
      <alignment horizontal="center" vertical="center" wrapText="1"/>
    </xf>
    <xf numFmtId="9" fontId="49" fillId="0" borderId="59" xfId="22" applyNumberFormat="1" applyFont="1" applyBorder="1" applyAlignment="1">
      <alignment horizontal="center" vertical="center" wrapText="1"/>
    </xf>
    <xf numFmtId="9" fontId="49" fillId="0" borderId="30" xfId="22" applyNumberFormat="1" applyFont="1" applyBorder="1" applyAlignment="1">
      <alignment horizontal="center" vertical="center" wrapText="1"/>
    </xf>
    <xf numFmtId="9" fontId="49" fillId="0" borderId="0" xfId="22" applyNumberFormat="1" applyFont="1" applyAlignment="1">
      <alignment horizontal="center" vertical="center" wrapText="1"/>
    </xf>
    <xf numFmtId="9" fontId="49" fillId="0" borderId="2" xfId="22" applyNumberFormat="1" applyFont="1" applyBorder="1" applyAlignment="1">
      <alignment horizontal="center" vertical="center" wrapText="1"/>
    </xf>
    <xf numFmtId="2" fontId="49" fillId="0" borderId="13" xfId="22" applyNumberFormat="1" applyFont="1" applyBorder="1" applyAlignment="1">
      <alignment vertical="center" wrapText="1"/>
    </xf>
    <xf numFmtId="2" fontId="49" fillId="0" borderId="6" xfId="22" applyNumberFormat="1" applyFont="1" applyBorder="1" applyAlignment="1">
      <alignment horizontal="center" vertical="center" wrapText="1"/>
    </xf>
    <xf numFmtId="0" fontId="48" fillId="0" borderId="58" xfId="22" applyFont="1" applyBorder="1" applyAlignment="1">
      <alignment horizontal="left" vertical="center" wrapText="1"/>
    </xf>
    <xf numFmtId="0" fontId="48" fillId="0" borderId="18" xfId="22" applyFont="1" applyBorder="1" applyAlignment="1">
      <alignment horizontal="left" vertical="center" wrapText="1"/>
    </xf>
    <xf numFmtId="9" fontId="48" fillId="0" borderId="3" xfId="28" applyFont="1" applyFill="1" applyBorder="1" applyAlignment="1">
      <alignment horizontal="center" vertical="center" wrapText="1"/>
    </xf>
    <xf numFmtId="9" fontId="48" fillId="0" borderId="19" xfId="28" applyFont="1" applyFill="1" applyBorder="1" applyAlignment="1">
      <alignment horizontal="center" vertical="center" wrapText="1"/>
    </xf>
    <xf numFmtId="0" fontId="28" fillId="13" borderId="20" xfId="22" applyFont="1" applyFill="1" applyBorder="1" applyAlignment="1">
      <alignment horizontal="center" vertical="center" wrapText="1"/>
    </xf>
    <xf numFmtId="0" fontId="28" fillId="13" borderId="13" xfId="22" applyFont="1" applyFill="1" applyBorder="1" applyAlignment="1">
      <alignment horizontal="center" vertical="center" wrapText="1"/>
    </xf>
    <xf numFmtId="0" fontId="28" fillId="13" borderId="21" xfId="22" applyFont="1" applyFill="1" applyBorder="1" applyAlignment="1">
      <alignment horizontal="center" vertical="center" wrapText="1"/>
    </xf>
    <xf numFmtId="0" fontId="28" fillId="13" borderId="6" xfId="22" applyFont="1" applyFill="1" applyBorder="1" applyAlignment="1">
      <alignment horizontal="center" vertical="center" wrapText="1"/>
    </xf>
    <xf numFmtId="2" fontId="50" fillId="0" borderId="58" xfId="22" applyNumberFormat="1" applyFont="1" applyBorder="1" applyAlignment="1">
      <alignment horizontal="left" vertical="center" wrapText="1"/>
    </xf>
    <xf numFmtId="2" fontId="50" fillId="0" borderId="14" xfId="22" applyNumberFormat="1" applyFont="1" applyBorder="1" applyAlignment="1">
      <alignment horizontal="left" vertical="center" wrapText="1"/>
    </xf>
    <xf numFmtId="0" fontId="28" fillId="0" borderId="35" xfId="22" applyFont="1" applyBorder="1" applyAlignment="1">
      <alignment horizontal="center" vertical="center" wrapText="1"/>
    </xf>
    <xf numFmtId="0" fontId="28" fillId="0" borderId="36" xfId="22" applyFont="1" applyBorder="1" applyAlignment="1">
      <alignment horizontal="center" vertical="center" wrapText="1"/>
    </xf>
    <xf numFmtId="0" fontId="28" fillId="0" borderId="37" xfId="22" applyFont="1" applyBorder="1" applyAlignment="1">
      <alignment horizontal="center" vertical="center" wrapText="1"/>
    </xf>
    <xf numFmtId="0" fontId="28" fillId="13" borderId="12" xfId="22" applyFont="1" applyFill="1" applyBorder="1" applyAlignment="1">
      <alignment horizontal="center" vertical="center" wrapText="1"/>
    </xf>
    <xf numFmtId="0" fontId="28" fillId="13" borderId="38" xfId="22" applyFont="1" applyFill="1" applyBorder="1" applyAlignment="1">
      <alignment horizontal="center" vertical="center" wrapText="1"/>
    </xf>
    <xf numFmtId="0" fontId="28" fillId="13" borderId="39" xfId="22" applyFont="1" applyFill="1" applyBorder="1" applyAlignment="1">
      <alignment horizontal="center" vertical="center" wrapText="1"/>
    </xf>
    <xf numFmtId="0" fontId="28" fillId="13" borderId="40" xfId="22" applyFont="1" applyFill="1" applyBorder="1" applyAlignment="1">
      <alignment horizontal="center" vertical="center" wrapText="1"/>
    </xf>
    <xf numFmtId="0" fontId="28" fillId="13" borderId="4" xfId="22" applyFont="1" applyFill="1" applyBorder="1" applyAlignment="1">
      <alignment horizontal="center" vertical="center" wrapText="1"/>
    </xf>
    <xf numFmtId="0" fontId="28" fillId="13" borderId="41" xfId="22" applyFont="1" applyFill="1" applyBorder="1" applyAlignment="1">
      <alignment horizontal="center" vertical="center" wrapText="1"/>
    </xf>
    <xf numFmtId="0" fontId="28" fillId="13" borderId="42" xfId="22" applyFont="1" applyFill="1" applyBorder="1" applyAlignment="1">
      <alignment horizontal="center" vertical="center" wrapText="1"/>
    </xf>
    <xf numFmtId="0" fontId="28" fillId="13" borderId="43" xfId="22" applyFont="1" applyFill="1" applyBorder="1" applyAlignment="1">
      <alignment horizontal="center" vertical="center" wrapText="1"/>
    </xf>
    <xf numFmtId="0" fontId="65" fillId="0" borderId="29" xfId="0" applyFont="1" applyBorder="1" applyAlignment="1">
      <alignment horizontal="center" vertical="center" wrapText="1"/>
    </xf>
    <xf numFmtId="0" fontId="65" fillId="0" borderId="7" xfId="0" applyFont="1" applyBorder="1" applyAlignment="1">
      <alignment horizontal="center" vertical="center" wrapText="1"/>
    </xf>
    <xf numFmtId="0" fontId="65" fillId="0" borderId="8" xfId="0" applyFont="1" applyBorder="1" applyAlignment="1">
      <alignment horizontal="center" vertical="center" wrapText="1"/>
    </xf>
    <xf numFmtId="0" fontId="65" fillId="0" borderId="85" xfId="0" applyFont="1" applyBorder="1" applyAlignment="1">
      <alignment horizontal="center" vertical="center" wrapText="1"/>
    </xf>
    <xf numFmtId="0" fontId="65" fillId="0" borderId="86" xfId="0" applyFont="1" applyBorder="1" applyAlignment="1">
      <alignment horizontal="center" vertical="center" wrapText="1"/>
    </xf>
    <xf numFmtId="0" fontId="65" fillId="0" borderId="87" xfId="0" applyFont="1" applyBorder="1" applyAlignment="1">
      <alignment horizontal="center" vertical="center" wrapText="1"/>
    </xf>
    <xf numFmtId="9" fontId="49" fillId="0" borderId="29" xfId="30" applyFont="1" applyFill="1" applyBorder="1" applyAlignment="1" applyProtection="1">
      <alignment horizontal="center" vertical="center" wrapText="1"/>
    </xf>
    <xf numFmtId="9" fontId="49" fillId="0" borderId="7" xfId="30" applyFont="1" applyFill="1" applyBorder="1" applyAlignment="1" applyProtection="1">
      <alignment horizontal="center" vertical="center" wrapText="1"/>
    </xf>
    <xf numFmtId="9" fontId="49" fillId="0" borderId="8" xfId="30" applyFont="1" applyFill="1" applyBorder="1" applyAlignment="1" applyProtection="1">
      <alignment horizontal="center" vertical="center" wrapText="1"/>
    </xf>
    <xf numFmtId="9" fontId="49" fillId="0" borderId="44" xfId="30" applyFont="1" applyFill="1" applyBorder="1" applyAlignment="1" applyProtection="1">
      <alignment horizontal="center" vertical="center" wrapText="1"/>
    </xf>
    <xf numFmtId="9" fontId="49" fillId="0" borderId="45" xfId="30" applyFont="1" applyFill="1" applyBorder="1" applyAlignment="1" applyProtection="1">
      <alignment horizontal="center" vertical="center" wrapText="1"/>
    </xf>
    <xf numFmtId="9" fontId="49" fillId="0" borderId="46" xfId="30" applyFont="1" applyFill="1" applyBorder="1" applyAlignment="1" applyProtection="1">
      <alignment horizontal="center" vertical="center" wrapText="1"/>
    </xf>
    <xf numFmtId="9" fontId="73" fillId="0" borderId="29" xfId="30" applyFont="1" applyFill="1" applyBorder="1" applyAlignment="1" applyProtection="1">
      <alignment horizontal="center" vertical="center" wrapText="1"/>
    </xf>
    <xf numFmtId="9" fontId="74" fillId="0" borderId="7" xfId="30" applyFont="1" applyFill="1" applyBorder="1" applyAlignment="1" applyProtection="1">
      <alignment horizontal="center" vertical="center" wrapText="1"/>
    </xf>
    <xf numFmtId="9" fontId="74" fillId="0" borderId="59" xfId="30" applyFont="1" applyFill="1" applyBorder="1" applyAlignment="1" applyProtection="1">
      <alignment horizontal="center" vertical="center" wrapText="1"/>
    </xf>
    <xf numFmtId="9" fontId="74" fillId="0" borderId="44" xfId="30" applyFont="1" applyFill="1" applyBorder="1" applyAlignment="1" applyProtection="1">
      <alignment horizontal="center" vertical="center" wrapText="1"/>
    </xf>
    <xf numFmtId="9" fontId="74" fillId="0" borderId="45" xfId="30" applyFont="1" applyFill="1" applyBorder="1" applyAlignment="1" applyProtection="1">
      <alignment horizontal="center" vertical="center" wrapText="1"/>
    </xf>
    <xf numFmtId="9" fontId="74" fillId="0" borderId="48" xfId="30" applyFont="1" applyFill="1" applyBorder="1" applyAlignment="1" applyProtection="1">
      <alignment horizontal="center" vertical="center" wrapText="1"/>
    </xf>
    <xf numFmtId="0" fontId="28" fillId="13" borderId="22" xfId="22" applyFont="1" applyFill="1" applyBorder="1" applyAlignment="1">
      <alignment horizontal="center" vertical="center" wrapText="1"/>
    </xf>
    <xf numFmtId="0" fontId="28" fillId="13" borderId="52" xfId="22" applyFont="1" applyFill="1" applyBorder="1" applyAlignment="1">
      <alignment horizontal="center" vertical="center" wrapText="1"/>
    </xf>
    <xf numFmtId="0" fontId="28" fillId="13" borderId="16" xfId="22" applyFont="1" applyFill="1" applyBorder="1" applyAlignment="1">
      <alignment horizontal="center" vertical="center" wrapText="1"/>
    </xf>
    <xf numFmtId="0" fontId="43" fillId="13" borderId="6" xfId="22" applyFont="1" applyFill="1" applyBorder="1" applyAlignment="1">
      <alignment horizontal="center" vertical="center" wrapText="1"/>
    </xf>
    <xf numFmtId="0" fontId="43" fillId="0" borderId="35" xfId="22" applyFont="1" applyBorder="1" applyAlignment="1">
      <alignment horizontal="center" vertical="center" wrapText="1"/>
    </xf>
    <xf numFmtId="0" fontId="43" fillId="0" borderId="1" xfId="22" applyFont="1" applyBorder="1" applyAlignment="1">
      <alignment horizontal="center" vertical="center" wrapText="1"/>
    </xf>
    <xf numFmtId="0" fontId="43" fillId="0" borderId="47" xfId="22" applyFont="1" applyBorder="1" applyAlignment="1">
      <alignment horizontal="center" vertical="center" wrapText="1"/>
    </xf>
    <xf numFmtId="0" fontId="28" fillId="0" borderId="24" xfId="22" applyFont="1" applyBorder="1" applyAlignment="1">
      <alignment horizontal="center" vertical="center"/>
    </xf>
    <xf numFmtId="0" fontId="28" fillId="0" borderId="25" xfId="22" applyFont="1" applyBorder="1" applyAlignment="1">
      <alignment horizontal="center" vertical="center"/>
    </xf>
    <xf numFmtId="0" fontId="28" fillId="0" borderId="26" xfId="22" applyFont="1" applyBorder="1" applyAlignment="1">
      <alignment horizontal="center" vertical="center"/>
    </xf>
    <xf numFmtId="0" fontId="28" fillId="0" borderId="20" xfId="22" applyFont="1" applyBorder="1" applyAlignment="1">
      <alignment horizontal="center" vertical="center" wrapText="1"/>
    </xf>
    <xf numFmtId="0" fontId="28" fillId="0" borderId="21" xfId="22" applyFont="1" applyBorder="1" applyAlignment="1">
      <alignment horizontal="center" vertical="center" wrapText="1"/>
    </xf>
    <xf numFmtId="0" fontId="28" fillId="0" borderId="22" xfId="22" applyFont="1" applyBorder="1" applyAlignment="1">
      <alignment horizontal="center" vertical="center" wrapText="1"/>
    </xf>
    <xf numFmtId="0" fontId="28" fillId="0" borderId="23" xfId="22" applyFont="1" applyBorder="1" applyAlignment="1">
      <alignment horizontal="center" vertical="center" wrapText="1"/>
    </xf>
    <xf numFmtId="0" fontId="28" fillId="0" borderId="5" xfId="22" applyFont="1" applyBorder="1" applyAlignment="1">
      <alignment horizontal="center" vertical="center" wrapText="1"/>
    </xf>
    <xf numFmtId="0" fontId="28"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8" fillId="13" borderId="35" xfId="22" applyFont="1" applyFill="1" applyBorder="1" applyAlignment="1">
      <alignment horizontal="left" vertical="center" wrapText="1"/>
    </xf>
    <xf numFmtId="0" fontId="28" fillId="13" borderId="37" xfId="22" applyFont="1" applyFill="1" applyBorder="1" applyAlignment="1">
      <alignment horizontal="left" vertical="center" wrapText="1"/>
    </xf>
    <xf numFmtId="0" fontId="28" fillId="13" borderId="1" xfId="22" applyFont="1" applyFill="1" applyBorder="1" applyAlignment="1">
      <alignment horizontal="left" vertical="center" wrapText="1"/>
    </xf>
    <xf numFmtId="0" fontId="28" fillId="13" borderId="2" xfId="22" applyFont="1" applyFill="1" applyBorder="1" applyAlignment="1">
      <alignment horizontal="left" vertical="center" wrapText="1"/>
    </xf>
    <xf numFmtId="0" fontId="28" fillId="13" borderId="47" xfId="22" applyFont="1" applyFill="1" applyBorder="1" applyAlignment="1">
      <alignment horizontal="left" vertical="center" wrapText="1"/>
    </xf>
    <xf numFmtId="0" fontId="28" fillId="13" borderId="48" xfId="22" applyFont="1" applyFill="1" applyBorder="1" applyAlignment="1">
      <alignment horizontal="left" vertical="center" wrapText="1"/>
    </xf>
    <xf numFmtId="0" fontId="28" fillId="13" borderId="36" xfId="22" applyFont="1" applyFill="1" applyBorder="1" applyAlignment="1">
      <alignment horizontal="left" vertical="center" wrapText="1"/>
    </xf>
    <xf numFmtId="0" fontId="28" fillId="13" borderId="0" xfId="22" applyFont="1" applyFill="1" applyAlignment="1">
      <alignment horizontal="left" vertical="center" wrapText="1"/>
    </xf>
    <xf numFmtId="0" fontId="28" fillId="13" borderId="45" xfId="22" applyFont="1" applyFill="1" applyBorder="1" applyAlignment="1">
      <alignment horizontal="left" vertical="center" wrapText="1"/>
    </xf>
    <xf numFmtId="0" fontId="30" fillId="0" borderId="49" xfId="0" applyFont="1" applyBorder="1" applyAlignment="1">
      <alignment horizontal="center" vertical="center"/>
    </xf>
    <xf numFmtId="0" fontId="30" fillId="0" borderId="50" xfId="0" applyFont="1" applyBorder="1" applyAlignment="1">
      <alignment horizontal="center" vertical="center"/>
    </xf>
    <xf numFmtId="0" fontId="28" fillId="0" borderId="1" xfId="22" applyFont="1" applyBorder="1" applyAlignment="1">
      <alignment horizontal="center" vertical="center" wrapText="1"/>
    </xf>
    <xf numFmtId="0" fontId="28" fillId="0" borderId="0" xfId="22" applyFont="1" applyAlignment="1">
      <alignment horizontal="center" vertical="center" wrapText="1"/>
    </xf>
    <xf numFmtId="0" fontId="28" fillId="0" borderId="2" xfId="22" applyFont="1" applyBorder="1" applyAlignment="1">
      <alignment horizontal="center" vertical="center" wrapText="1"/>
    </xf>
    <xf numFmtId="0" fontId="28" fillId="0" borderId="47" xfId="22" applyFont="1" applyBorder="1" applyAlignment="1">
      <alignment horizontal="center" vertical="center" wrapText="1"/>
    </xf>
    <xf numFmtId="0" fontId="28" fillId="0" borderId="45" xfId="22" applyFont="1" applyBorder="1" applyAlignment="1">
      <alignment horizontal="center" vertical="center" wrapText="1"/>
    </xf>
    <xf numFmtId="0" fontId="28" fillId="0" borderId="48" xfId="22" applyFont="1" applyBorder="1" applyAlignment="1">
      <alignment horizontal="center" vertical="center" wrapText="1"/>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42" fillId="0" borderId="53" xfId="0" applyFont="1" applyBorder="1" applyAlignment="1">
      <alignment horizontal="center" vertical="center"/>
    </xf>
    <xf numFmtId="0" fontId="42" fillId="0" borderId="54" xfId="0" applyFont="1" applyBorder="1" applyAlignment="1">
      <alignment horizontal="center" vertical="center"/>
    </xf>
    <xf numFmtId="0" fontId="30" fillId="0" borderId="53" xfId="0" applyFont="1" applyBorder="1" applyAlignment="1">
      <alignment horizontal="center" vertical="center" wrapText="1"/>
    </xf>
    <xf numFmtId="0" fontId="30" fillId="0" borderId="54" xfId="0" applyFont="1" applyBorder="1" applyAlignment="1">
      <alignment horizontal="center" vertical="center" wrapText="1"/>
    </xf>
    <xf numFmtId="14" fontId="45" fillId="0" borderId="35" xfId="0" applyNumberFormat="1" applyFont="1" applyBorder="1" applyAlignment="1">
      <alignment horizontal="center" vertical="center"/>
    </xf>
    <xf numFmtId="0" fontId="45" fillId="0" borderId="37" xfId="0" applyFont="1" applyBorder="1" applyAlignment="1">
      <alignment horizontal="center" vertical="center"/>
    </xf>
    <xf numFmtId="0" fontId="45" fillId="0" borderId="1" xfId="0" applyFont="1" applyBorder="1" applyAlignment="1">
      <alignment horizontal="center" vertical="center"/>
    </xf>
    <xf numFmtId="0" fontId="45" fillId="0" borderId="2" xfId="0" applyFont="1" applyBorder="1" applyAlignment="1">
      <alignment horizontal="center" vertical="center"/>
    </xf>
    <xf numFmtId="0" fontId="45" fillId="0" borderId="47" xfId="0" applyFont="1" applyBorder="1" applyAlignment="1">
      <alignment horizontal="center" vertical="center"/>
    </xf>
    <xf numFmtId="0" fontId="45" fillId="0" borderId="48" xfId="0" applyFont="1" applyBorder="1" applyAlignment="1">
      <alignment horizontal="center" vertical="center"/>
    </xf>
    <xf numFmtId="0" fontId="45" fillId="0" borderId="55" xfId="0" applyFont="1" applyBorder="1" applyAlignment="1">
      <alignment horizontal="center" vertical="center"/>
    </xf>
    <xf numFmtId="0" fontId="45" fillId="0" borderId="56" xfId="0" applyFont="1" applyBorder="1" applyAlignment="1">
      <alignment horizontal="center" vertical="center"/>
    </xf>
    <xf numFmtId="0" fontId="45" fillId="0" borderId="57" xfId="0" applyFont="1" applyBorder="1" applyAlignment="1">
      <alignment horizontal="center" vertical="center"/>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43" fillId="0" borderId="5" xfId="22" applyFont="1" applyBorder="1" applyAlignment="1">
      <alignment horizontal="center" vertical="center" wrapText="1"/>
    </xf>
    <xf numFmtId="0" fontId="43" fillId="0" borderId="28" xfId="22" applyFont="1" applyBorder="1" applyAlignment="1">
      <alignment horizontal="center" vertical="center" wrapText="1"/>
    </xf>
    <xf numFmtId="0" fontId="28" fillId="13" borderId="47" xfId="22" applyFont="1" applyFill="1" applyBorder="1" applyAlignment="1">
      <alignment horizontal="center" vertical="center" wrapText="1"/>
    </xf>
    <xf numFmtId="0" fontId="28" fillId="13" borderId="45" xfId="22" applyFont="1" applyFill="1" applyBorder="1" applyAlignment="1">
      <alignment horizontal="center" vertical="center" wrapText="1"/>
    </xf>
    <xf numFmtId="0" fontId="28" fillId="13" borderId="48" xfId="22" applyFont="1" applyFill="1" applyBorder="1" applyAlignment="1">
      <alignment horizontal="center" vertical="center" wrapText="1"/>
    </xf>
    <xf numFmtId="0" fontId="28" fillId="13" borderId="32" xfId="22" applyFont="1" applyFill="1" applyBorder="1" applyAlignment="1">
      <alignment horizontal="center" vertical="center" wrapText="1"/>
    </xf>
    <xf numFmtId="0" fontId="28" fillId="13" borderId="33" xfId="22" applyFont="1" applyFill="1" applyBorder="1" applyAlignment="1">
      <alignment horizontal="center" vertical="center" wrapText="1"/>
    </xf>
    <xf numFmtId="0" fontId="28" fillId="13" borderId="34" xfId="22" applyFont="1" applyFill="1" applyBorder="1" applyAlignment="1">
      <alignment horizontal="center" vertical="center" wrapText="1"/>
    </xf>
    <xf numFmtId="0" fontId="28" fillId="0" borderId="32" xfId="22" applyFont="1" applyBorder="1" applyAlignment="1">
      <alignment horizontal="center" vertical="center" wrapText="1"/>
    </xf>
    <xf numFmtId="0" fontId="28" fillId="0" borderId="33" xfId="22" applyFont="1" applyBorder="1" applyAlignment="1">
      <alignment horizontal="center" vertical="center" wrapText="1"/>
    </xf>
    <xf numFmtId="0" fontId="28" fillId="0" borderId="34" xfId="22" applyFont="1" applyBorder="1" applyAlignment="1">
      <alignment horizontal="center" vertical="center" wrapText="1"/>
    </xf>
    <xf numFmtId="0" fontId="28" fillId="0" borderId="24" xfId="22" applyFont="1" applyBorder="1" applyAlignment="1">
      <alignment horizontal="center" vertical="center" wrapText="1"/>
    </xf>
    <xf numFmtId="0" fontId="28" fillId="0" borderId="25" xfId="22" applyFont="1" applyBorder="1" applyAlignment="1">
      <alignment horizontal="center" vertical="center" wrapText="1"/>
    </xf>
    <xf numFmtId="0" fontId="28" fillId="0" borderId="26" xfId="22" applyFont="1" applyBorder="1" applyAlignment="1">
      <alignment horizontal="center" vertical="center" wrapText="1"/>
    </xf>
    <xf numFmtId="3" fontId="28" fillId="0" borderId="5" xfId="22" applyNumberFormat="1" applyFont="1" applyBorder="1" applyAlignment="1">
      <alignment horizontal="center" vertical="center" wrapText="1"/>
    </xf>
    <xf numFmtId="0" fontId="28" fillId="9" borderId="45" xfId="22" applyFont="1" applyFill="1" applyBorder="1" applyAlignment="1">
      <alignment horizontal="left" vertical="center" wrapText="1"/>
    </xf>
    <xf numFmtId="0" fontId="28" fillId="13" borderId="32" xfId="22" applyFont="1" applyFill="1" applyBorder="1" applyAlignment="1">
      <alignment horizontal="left" vertical="center" wrapText="1"/>
    </xf>
    <xf numFmtId="0" fontId="28" fillId="13" borderId="34" xfId="22" applyFont="1" applyFill="1" applyBorder="1" applyAlignment="1">
      <alignment horizontal="left" vertical="center" wrapText="1"/>
    </xf>
    <xf numFmtId="0" fontId="46" fillId="0" borderId="32" xfId="22" applyFont="1" applyBorder="1" applyAlignment="1">
      <alignment horizontal="center" vertical="center" wrapText="1"/>
    </xf>
    <xf numFmtId="0" fontId="46" fillId="0" borderId="33" xfId="22" applyFont="1" applyBorder="1" applyAlignment="1">
      <alignment horizontal="center" vertical="center" wrapText="1"/>
    </xf>
    <xf numFmtId="0" fontId="46" fillId="0" borderId="34" xfId="22" applyFont="1" applyBorder="1" applyAlignment="1">
      <alignment horizontal="center" vertical="center" wrapText="1"/>
    </xf>
    <xf numFmtId="0" fontId="28" fillId="9" borderId="20" xfId="22" applyFont="1" applyFill="1" applyBorder="1" applyAlignment="1">
      <alignment horizontal="center" vertical="center" wrapText="1"/>
    </xf>
    <xf numFmtId="0" fontId="28" fillId="9" borderId="21" xfId="22" applyFont="1" applyFill="1" applyBorder="1" applyAlignment="1">
      <alignment horizontal="center" vertical="center" wrapText="1"/>
    </xf>
    <xf numFmtId="0" fontId="28" fillId="9" borderId="22" xfId="22" applyFont="1" applyFill="1" applyBorder="1" applyAlignment="1">
      <alignment horizontal="center" vertical="center" wrapText="1"/>
    </xf>
    <xf numFmtId="9" fontId="50" fillId="0" borderId="29" xfId="22" applyNumberFormat="1" applyFont="1" applyBorder="1" applyAlignment="1">
      <alignment horizontal="center" vertical="top" wrapText="1"/>
    </xf>
    <xf numFmtId="9" fontId="49" fillId="0" borderId="7" xfId="22" applyNumberFormat="1" applyFont="1" applyBorder="1" applyAlignment="1">
      <alignment horizontal="center" vertical="top" wrapText="1"/>
    </xf>
    <xf numFmtId="9" fontId="49" fillId="0" borderId="8" xfId="22" applyNumberFormat="1" applyFont="1" applyBorder="1" applyAlignment="1">
      <alignment horizontal="center" vertical="top" wrapText="1"/>
    </xf>
    <xf numFmtId="9" fontId="49" fillId="0" borderId="15" xfId="22" applyNumberFormat="1" applyFont="1" applyBorder="1" applyAlignment="1">
      <alignment horizontal="center" vertical="top" wrapText="1"/>
    </xf>
    <xf numFmtId="9" fontId="49" fillId="0" borderId="10" xfId="22" applyNumberFormat="1" applyFont="1" applyBorder="1" applyAlignment="1">
      <alignment horizontal="center" vertical="top" wrapText="1"/>
    </xf>
    <xf numFmtId="9" fontId="49" fillId="0" borderId="11" xfId="22" applyNumberFormat="1" applyFont="1" applyBorder="1" applyAlignment="1">
      <alignment horizontal="center" vertical="top" wrapText="1"/>
    </xf>
    <xf numFmtId="9" fontId="56" fillId="0" borderId="30" xfId="34" applyNumberFormat="1" applyFont="1" applyFill="1" applyBorder="1" applyAlignment="1">
      <alignment horizontal="center" vertical="center" wrapText="1"/>
    </xf>
    <xf numFmtId="9" fontId="56" fillId="0" borderId="0" xfId="34" applyNumberFormat="1" applyFont="1" applyFill="1" applyBorder="1" applyAlignment="1">
      <alignment horizontal="center" vertical="center" wrapText="1"/>
    </xf>
    <xf numFmtId="9" fontId="56" fillId="0" borderId="2" xfId="34" applyNumberFormat="1" applyFont="1" applyFill="1" applyBorder="1" applyAlignment="1">
      <alignment horizontal="center" vertical="center" wrapText="1"/>
    </xf>
    <xf numFmtId="9" fontId="56" fillId="0" borderId="15" xfId="34" applyNumberFormat="1" applyFont="1" applyFill="1" applyBorder="1" applyAlignment="1">
      <alignment horizontal="center" vertical="center" wrapText="1"/>
    </xf>
    <xf numFmtId="9" fontId="56" fillId="0" borderId="10" xfId="34" applyNumberFormat="1" applyFont="1" applyFill="1" applyBorder="1" applyAlignment="1">
      <alignment horizontal="center" vertical="center" wrapText="1"/>
    </xf>
    <xf numFmtId="9" fontId="56" fillId="0" borderId="60" xfId="34" applyNumberFormat="1" applyFont="1" applyFill="1" applyBorder="1" applyAlignment="1">
      <alignment horizontal="center" vertical="center" wrapText="1"/>
    </xf>
    <xf numFmtId="9" fontId="65" fillId="0" borderId="29" xfId="22" applyNumberFormat="1" applyFont="1" applyBorder="1" applyAlignment="1">
      <alignment horizontal="center" vertical="center" wrapText="1"/>
    </xf>
    <xf numFmtId="9" fontId="50" fillId="0" borderId="7" xfId="22" applyNumberFormat="1" applyFont="1" applyBorder="1" applyAlignment="1">
      <alignment horizontal="center" vertical="center" wrapText="1"/>
    </xf>
    <xf numFmtId="9" fontId="50" fillId="0" borderId="8" xfId="22" applyNumberFormat="1" applyFont="1" applyBorder="1" applyAlignment="1">
      <alignment horizontal="center" vertical="center" wrapText="1"/>
    </xf>
    <xf numFmtId="9" fontId="50" fillId="0" borderId="15" xfId="22" applyNumberFormat="1" applyFont="1" applyBorder="1" applyAlignment="1">
      <alignment horizontal="center" vertical="center" wrapText="1"/>
    </xf>
    <xf numFmtId="9" fontId="50" fillId="0" borderId="10" xfId="22" applyNumberFormat="1" applyFont="1" applyBorder="1" applyAlignment="1">
      <alignment horizontal="center" vertical="center" wrapText="1"/>
    </xf>
    <xf numFmtId="9" fontId="50" fillId="0" borderId="11" xfId="22" applyNumberFormat="1" applyFont="1" applyBorder="1" applyAlignment="1">
      <alignment horizontal="center" vertical="center" wrapText="1"/>
    </xf>
    <xf numFmtId="9" fontId="50" fillId="0" borderId="29" xfId="34" applyNumberFormat="1" applyFont="1" applyFill="1" applyBorder="1" applyAlignment="1">
      <alignment horizontal="center" vertical="center" wrapText="1"/>
    </xf>
    <xf numFmtId="9" fontId="75" fillId="0" borderId="7" xfId="34" applyNumberFormat="1" applyFont="1" applyFill="1" applyBorder="1" applyAlignment="1">
      <alignment horizontal="center" vertical="center" wrapText="1"/>
    </xf>
    <xf numFmtId="9" fontId="75" fillId="0" borderId="59" xfId="34" applyNumberFormat="1" applyFont="1" applyFill="1" applyBorder="1" applyAlignment="1">
      <alignment horizontal="center" vertical="center" wrapText="1"/>
    </xf>
    <xf numFmtId="9" fontId="75" fillId="0" borderId="15" xfId="34" applyNumberFormat="1" applyFont="1" applyFill="1" applyBorder="1" applyAlignment="1">
      <alignment horizontal="center" vertical="center" wrapText="1"/>
    </xf>
    <xf numFmtId="9" fontId="75" fillId="0" borderId="10" xfId="34" applyNumberFormat="1" applyFont="1" applyFill="1" applyBorder="1" applyAlignment="1">
      <alignment horizontal="center" vertical="center" wrapText="1"/>
    </xf>
    <xf numFmtId="9" fontId="75" fillId="0" borderId="60" xfId="34" applyNumberFormat="1" applyFont="1" applyFill="1" applyBorder="1" applyAlignment="1">
      <alignment horizontal="center" vertical="center" wrapText="1"/>
    </xf>
    <xf numFmtId="2" fontId="53" fillId="0" borderId="13" xfId="22" applyNumberFormat="1" applyFont="1" applyBorder="1" applyAlignment="1">
      <alignment vertical="center" wrapText="1"/>
    </xf>
    <xf numFmtId="2" fontId="52" fillId="0" borderId="13" xfId="22" applyNumberFormat="1" applyFont="1" applyBorder="1" applyAlignment="1">
      <alignment vertical="center" wrapText="1"/>
    </xf>
    <xf numFmtId="2" fontId="52" fillId="0" borderId="6" xfId="22" applyNumberFormat="1" applyFont="1" applyBorder="1" applyAlignment="1">
      <alignment horizontal="center" vertical="center" wrapText="1"/>
    </xf>
    <xf numFmtId="9" fontId="53" fillId="0" borderId="71" xfId="22" applyNumberFormat="1" applyFont="1" applyBorder="1" applyAlignment="1">
      <alignment horizontal="center" vertical="center" wrapText="1"/>
    </xf>
    <xf numFmtId="9" fontId="53" fillId="0" borderId="89" xfId="22" applyNumberFormat="1" applyFont="1" applyBorder="1" applyAlignment="1">
      <alignment horizontal="center" vertical="center" wrapText="1"/>
    </xf>
    <xf numFmtId="2" fontId="52" fillId="0" borderId="3" xfId="22" applyNumberFormat="1" applyFont="1" applyBorder="1" applyAlignment="1">
      <alignment horizontal="center" vertical="center" wrapText="1"/>
    </xf>
    <xf numFmtId="2" fontId="52" fillId="0" borderId="4" xfId="22" applyNumberFormat="1" applyFont="1" applyBorder="1" applyAlignment="1">
      <alignment horizontal="center" vertical="center" wrapText="1"/>
    </xf>
    <xf numFmtId="2" fontId="52" fillId="0" borderId="58" xfId="22" applyNumberFormat="1" applyFont="1" applyBorder="1" applyAlignment="1">
      <alignment horizontal="left" vertical="center" wrapText="1"/>
    </xf>
    <xf numFmtId="2" fontId="52" fillId="0" borderId="14" xfId="22" applyNumberFormat="1" applyFont="1" applyBorder="1" applyAlignment="1">
      <alignment horizontal="left" vertical="center" wrapText="1"/>
    </xf>
    <xf numFmtId="9" fontId="52" fillId="0" borderId="92" xfId="22" applyNumberFormat="1" applyFont="1" applyBorder="1" applyAlignment="1">
      <alignment horizontal="center" vertical="center" wrapText="1"/>
    </xf>
    <xf numFmtId="9" fontId="52" fillId="0" borderId="72" xfId="22" applyNumberFormat="1" applyFont="1" applyBorder="1" applyAlignment="1">
      <alignment horizontal="center" vertical="center" wrapText="1"/>
    </xf>
    <xf numFmtId="2" fontId="52" fillId="0" borderId="51" xfId="22" applyNumberFormat="1" applyFont="1" applyBorder="1" applyAlignment="1">
      <alignment vertical="center" wrapText="1"/>
    </xf>
    <xf numFmtId="2" fontId="52" fillId="0" borderId="93" xfId="22" applyNumberFormat="1" applyFont="1" applyBorder="1" applyAlignment="1">
      <alignment horizontal="center" vertical="center" wrapText="1"/>
    </xf>
    <xf numFmtId="2" fontId="52" fillId="0" borderId="96" xfId="22" applyNumberFormat="1" applyFont="1" applyBorder="1" applyAlignment="1">
      <alignment horizontal="center" vertical="center" wrapText="1"/>
    </xf>
    <xf numFmtId="9" fontId="61" fillId="0" borderId="71" xfId="22" applyNumberFormat="1" applyFont="1" applyBorder="1" applyAlignment="1">
      <alignment horizontal="center" vertical="center" wrapText="1"/>
    </xf>
    <xf numFmtId="9" fontId="53" fillId="0" borderId="74" xfId="22" applyNumberFormat="1" applyFont="1" applyBorder="1" applyAlignment="1">
      <alignment horizontal="center" vertical="center" wrapText="1"/>
    </xf>
    <xf numFmtId="9" fontId="53" fillId="0" borderId="72" xfId="22" applyNumberFormat="1" applyFont="1" applyBorder="1" applyAlignment="1">
      <alignment horizontal="center" vertical="center" wrapText="1"/>
    </xf>
    <xf numFmtId="9" fontId="53" fillId="0" borderId="73" xfId="22" applyNumberFormat="1" applyFont="1" applyBorder="1" applyAlignment="1">
      <alignment horizontal="center" vertical="center" wrapText="1"/>
    </xf>
    <xf numFmtId="0" fontId="61" fillId="0" borderId="71" xfId="0" applyFont="1" applyBorder="1" applyAlignment="1">
      <alignment horizontal="center" vertical="center" wrapText="1"/>
    </xf>
    <xf numFmtId="0" fontId="53" fillId="0" borderId="71" xfId="0" applyFont="1" applyBorder="1" applyAlignment="1">
      <alignment horizontal="center" vertical="center" wrapText="1"/>
    </xf>
    <xf numFmtId="0" fontId="53" fillId="0" borderId="89" xfId="0" applyFont="1" applyBorder="1" applyAlignment="1">
      <alignment horizontal="center" vertical="center" wrapText="1"/>
    </xf>
    <xf numFmtId="2" fontId="52" fillId="0" borderId="17" xfId="22" applyNumberFormat="1" applyFont="1" applyBorder="1" applyAlignment="1">
      <alignment horizontal="center" vertical="center" wrapText="1"/>
    </xf>
    <xf numFmtId="0" fontId="58" fillId="0" borderId="89" xfId="0" applyFont="1" applyBorder="1" applyAlignment="1">
      <alignment horizontal="center" vertical="center" wrapText="1"/>
    </xf>
    <xf numFmtId="0" fontId="58" fillId="0" borderId="98" xfId="0" applyFont="1" applyBorder="1" applyAlignment="1">
      <alignment horizontal="center" vertical="center"/>
    </xf>
    <xf numFmtId="0" fontId="58" fillId="0" borderId="99" xfId="0" applyFont="1" applyBorder="1" applyAlignment="1">
      <alignment horizontal="center" vertical="center"/>
    </xf>
    <xf numFmtId="0" fontId="72" fillId="0" borderId="100" xfId="0" applyFont="1" applyBorder="1" applyAlignment="1">
      <alignment horizontal="center" vertical="center"/>
    </xf>
    <xf numFmtId="0" fontId="72" fillId="0" borderId="0" xfId="0" applyFont="1" applyAlignment="1">
      <alignment horizontal="center" vertical="center"/>
    </xf>
    <xf numFmtId="0" fontId="40" fillId="0" borderId="100" xfId="34" applyFill="1" applyBorder="1" applyAlignment="1">
      <alignment horizontal="left" vertical="center"/>
    </xf>
    <xf numFmtId="0" fontId="40" fillId="0" borderId="0" xfId="34" applyFill="1" applyBorder="1" applyAlignment="1">
      <alignment horizontal="left" vertical="center"/>
    </xf>
    <xf numFmtId="0" fontId="40" fillId="0" borderId="101" xfId="34" applyFill="1" applyBorder="1" applyAlignment="1">
      <alignment horizontal="left" vertical="center"/>
    </xf>
    <xf numFmtId="9" fontId="52" fillId="0" borderId="6" xfId="30" applyFont="1" applyFill="1" applyBorder="1" applyAlignment="1" applyProtection="1">
      <alignment horizontal="center" vertical="center" wrapText="1"/>
    </xf>
    <xf numFmtId="9" fontId="52" fillId="0" borderId="16" xfId="30" applyFont="1" applyFill="1" applyBorder="1" applyAlignment="1" applyProtection="1">
      <alignment horizontal="center" vertical="center" wrapText="1"/>
    </xf>
    <xf numFmtId="9" fontId="52" fillId="0" borderId="5" xfId="30" applyFont="1" applyFill="1" applyBorder="1" applyAlignment="1" applyProtection="1">
      <alignment horizontal="center" vertical="center" wrapText="1"/>
    </xf>
    <xf numFmtId="9" fontId="52" fillId="0" borderId="28" xfId="30" applyFont="1" applyFill="1" applyBorder="1" applyAlignment="1" applyProtection="1">
      <alignment horizontal="center" vertical="center" wrapText="1"/>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13"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0" fontId="27" fillId="13" borderId="6" xfId="22"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0" fontId="27" fillId="13" borderId="22" xfId="22" applyFont="1" applyFill="1" applyBorder="1" applyAlignment="1">
      <alignment horizontal="center" vertical="center" wrapText="1"/>
    </xf>
    <xf numFmtId="0" fontId="27" fillId="13" borderId="29" xfId="22" applyFont="1" applyFill="1" applyBorder="1" applyAlignment="1">
      <alignment horizontal="center" vertical="center" wrapText="1"/>
    </xf>
    <xf numFmtId="0" fontId="27" fillId="13" borderId="7" xfId="22" applyFont="1" applyFill="1" applyBorder="1" applyAlignment="1">
      <alignment horizontal="center" vertical="center" wrapText="1"/>
    </xf>
    <xf numFmtId="0" fontId="27" fillId="13" borderId="8" xfId="22" applyFont="1" applyFill="1" applyBorder="1" applyAlignment="1">
      <alignment horizontal="center" vertical="center" wrapText="1"/>
    </xf>
    <xf numFmtId="0" fontId="27" fillId="13" borderId="59" xfId="22" applyFont="1" applyFill="1" applyBorder="1" applyAlignment="1">
      <alignment horizontal="center" vertical="center" wrapText="1"/>
    </xf>
    <xf numFmtId="0" fontId="57" fillId="0" borderId="58" xfId="22" applyFont="1" applyBorder="1" applyAlignment="1">
      <alignment horizontal="left" vertical="center" wrapText="1"/>
    </xf>
    <xf numFmtId="0" fontId="57" fillId="0" borderId="18" xfId="22" applyFont="1" applyBorder="1" applyAlignment="1">
      <alignment horizontal="left" vertical="center" wrapText="1"/>
    </xf>
    <xf numFmtId="9" fontId="57" fillId="0" borderId="3" xfId="28" applyFont="1" applyFill="1" applyBorder="1" applyAlignment="1">
      <alignment horizontal="center" vertical="center" wrapText="1"/>
    </xf>
    <xf numFmtId="9" fontId="57" fillId="0" borderId="19" xfId="28" applyFont="1" applyFill="1" applyBorder="1" applyAlignment="1">
      <alignment horizontal="center" vertical="center" wrapText="1"/>
    </xf>
    <xf numFmtId="3" fontId="27" fillId="0" borderId="5" xfId="22" applyNumberFormat="1"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6" fillId="13" borderId="6"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9" borderId="45" xfId="22" applyFont="1" applyFill="1" applyBorder="1" applyAlignment="1">
      <alignment horizontal="left"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7" fillId="13" borderId="32"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34" fillId="0" borderId="32" xfId="22" applyFont="1" applyBorder="1" applyAlignment="1">
      <alignment horizontal="center" vertical="center" wrapText="1"/>
    </xf>
    <xf numFmtId="0" fontId="34" fillId="0" borderId="33" xfId="22" applyFont="1" applyBorder="1" applyAlignment="1">
      <alignment horizontal="center" vertical="center" wrapText="1"/>
    </xf>
    <xf numFmtId="0" fontId="34" fillId="0" borderId="34" xfId="22" applyFont="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9" fontId="53" fillId="0" borderId="71" xfId="22" applyNumberFormat="1" applyFont="1" applyBorder="1" applyAlignment="1">
      <alignment horizontal="center" vertical="top" wrapText="1"/>
    </xf>
    <xf numFmtId="9" fontId="53" fillId="0" borderId="72" xfId="22" applyNumberFormat="1" applyFont="1" applyBorder="1" applyAlignment="1">
      <alignment horizontal="center" vertical="top" wrapText="1"/>
    </xf>
    <xf numFmtId="2" fontId="52" fillId="9" borderId="13" xfId="22" applyNumberFormat="1" applyFont="1" applyFill="1" applyBorder="1" applyAlignment="1">
      <alignment horizontal="left" vertical="center" wrapText="1"/>
    </xf>
    <xf numFmtId="9" fontId="60" fillId="0" borderId="71" xfId="22" applyNumberFormat="1" applyFont="1" applyBorder="1" applyAlignment="1">
      <alignment horizontal="center" vertical="center" wrapText="1"/>
    </xf>
    <xf numFmtId="9" fontId="52" fillId="0" borderId="71" xfId="22" applyNumberFormat="1" applyFont="1" applyBorder="1" applyAlignment="1">
      <alignment horizontal="center" vertical="center" wrapText="1"/>
    </xf>
    <xf numFmtId="9" fontId="52" fillId="0" borderId="89" xfId="22" applyNumberFormat="1" applyFont="1" applyBorder="1" applyAlignment="1">
      <alignment horizontal="center" vertical="center" wrapText="1"/>
    </xf>
    <xf numFmtId="9" fontId="53" fillId="0" borderId="29" xfId="30" applyFont="1" applyFill="1" applyBorder="1" applyAlignment="1" applyProtection="1">
      <alignment horizontal="center" vertical="center" wrapText="1"/>
    </xf>
    <xf numFmtId="9" fontId="53" fillId="0" borderId="7" xfId="30" applyFont="1" applyFill="1" applyBorder="1" applyAlignment="1" applyProtection="1">
      <alignment horizontal="center" vertical="center" wrapText="1"/>
    </xf>
    <xf numFmtId="9" fontId="53" fillId="0" borderId="81" xfId="30" applyFont="1" applyFill="1" applyBorder="1" applyAlignment="1" applyProtection="1">
      <alignment horizontal="center" vertical="center" wrapText="1"/>
    </xf>
    <xf numFmtId="9" fontId="53" fillId="0" borderId="85" xfId="30" applyFont="1" applyFill="1" applyBorder="1" applyAlignment="1" applyProtection="1">
      <alignment horizontal="center" vertical="center" wrapText="1"/>
    </xf>
    <xf numFmtId="9" fontId="53" fillId="0" borderId="86" xfId="30" applyFont="1" applyFill="1" applyBorder="1" applyAlignment="1" applyProtection="1">
      <alignment horizontal="center" vertical="center" wrapText="1"/>
    </xf>
    <xf numFmtId="9" fontId="53" fillId="0" borderId="88" xfId="30" applyFont="1" applyFill="1" applyBorder="1" applyAlignment="1" applyProtection="1">
      <alignment horizontal="center" vertical="center" wrapText="1"/>
    </xf>
    <xf numFmtId="0" fontId="57" fillId="0" borderId="80" xfId="22" applyFont="1" applyBorder="1" applyAlignment="1">
      <alignment horizontal="left" vertical="center" wrapText="1"/>
    </xf>
    <xf numFmtId="0" fontId="57" fillId="0" borderId="82" xfId="22" applyFont="1" applyBorder="1" applyAlignment="1">
      <alignment horizontal="left" vertical="center" wrapText="1"/>
    </xf>
    <xf numFmtId="9" fontId="57" fillId="9" borderId="3" xfId="28" applyFont="1" applyFill="1" applyBorder="1" applyAlignment="1">
      <alignment horizontal="center" vertical="center" wrapText="1"/>
    </xf>
    <xf numFmtId="9" fontId="57" fillId="9" borderId="83" xfId="28" applyFont="1" applyFill="1" applyBorder="1" applyAlignment="1">
      <alignment horizontal="center" vertical="center" wrapText="1"/>
    </xf>
    <xf numFmtId="9" fontId="53" fillId="0" borderId="8" xfId="30" applyFont="1" applyFill="1" applyBorder="1" applyAlignment="1" applyProtection="1">
      <alignment horizontal="center" vertical="center" wrapText="1"/>
    </xf>
    <xf numFmtId="9" fontId="53" fillId="0" borderId="87" xfId="30" applyFont="1" applyFill="1" applyBorder="1" applyAlignment="1" applyProtection="1">
      <alignment horizontal="center" vertical="center" wrapText="1"/>
    </xf>
    <xf numFmtId="9" fontId="61" fillId="0" borderId="29" xfId="30" applyFont="1" applyFill="1" applyBorder="1" applyAlignment="1" applyProtection="1">
      <alignment horizontal="center" vertical="center" wrapText="1"/>
    </xf>
    <xf numFmtId="0" fontId="27" fillId="0" borderId="75" xfId="22" applyFont="1" applyBorder="1" applyAlignment="1">
      <alignment horizontal="center" vertical="center" wrapText="1"/>
    </xf>
    <xf numFmtId="0" fontId="27" fillId="0" borderId="76" xfId="22" applyFont="1" applyBorder="1" applyAlignment="1">
      <alignment horizontal="center" vertical="center" wrapText="1"/>
    </xf>
    <xf numFmtId="0" fontId="27" fillId="0" borderId="77" xfId="22" applyFont="1" applyBorder="1" applyAlignment="1">
      <alignment horizontal="center" vertical="center" wrapText="1"/>
    </xf>
    <xf numFmtId="0" fontId="27" fillId="13" borderId="78" xfId="22" applyFont="1" applyFill="1" applyBorder="1" applyAlignment="1">
      <alignment horizontal="center" vertical="center" wrapText="1"/>
    </xf>
    <xf numFmtId="0" fontId="27" fillId="13" borderId="79" xfId="22" applyFont="1" applyFill="1" applyBorder="1" applyAlignment="1">
      <alignment horizontal="center" vertical="center" wrapText="1"/>
    </xf>
    <xf numFmtId="0" fontId="28" fillId="0" borderId="43" xfId="0" applyFont="1" applyBorder="1" applyAlignment="1">
      <alignment horizontal="left" vertical="center" wrapText="1"/>
    </xf>
    <xf numFmtId="0" fontId="28" fillId="0" borderId="21" xfId="0" applyFont="1" applyBorder="1" applyAlignment="1">
      <alignment horizontal="left" vertical="center" wrapText="1"/>
    </xf>
    <xf numFmtId="0" fontId="28" fillId="0" borderId="70" xfId="0" applyFont="1" applyBorder="1" applyAlignment="1">
      <alignment horizontal="left" vertical="center" wrapText="1"/>
    </xf>
    <xf numFmtId="0" fontId="30" fillId="0" borderId="6" xfId="0" applyFont="1" applyBorder="1" applyAlignment="1">
      <alignment horizontal="left" vertical="center" wrapText="1"/>
    </xf>
    <xf numFmtId="0" fontId="30" fillId="0" borderId="6" xfId="0" applyFont="1" applyBorder="1" applyAlignment="1">
      <alignment horizontal="center" vertical="center"/>
    </xf>
    <xf numFmtId="0" fontId="30" fillId="0" borderId="12"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29"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15"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27" fillId="9" borderId="6" xfId="22" applyFont="1" applyFill="1" applyBorder="1" applyAlignment="1">
      <alignment horizontal="left" vertical="center" wrapText="1"/>
    </xf>
    <xf numFmtId="0" fontId="33" fillId="9" borderId="6" xfId="22" applyFont="1" applyFill="1" applyBorder="1" applyAlignment="1">
      <alignment horizontal="center" vertical="center" wrapText="1"/>
    </xf>
    <xf numFmtId="0" fontId="27" fillId="9" borderId="6" xfId="22" applyFont="1" applyFill="1" applyBorder="1" applyAlignment="1">
      <alignment horizontal="center" vertical="center" wrapText="1"/>
    </xf>
    <xf numFmtId="0" fontId="33" fillId="10" borderId="29" xfId="0" applyFont="1" applyFill="1" applyBorder="1" applyAlignment="1">
      <alignment horizontal="center" vertical="center"/>
    </xf>
    <xf numFmtId="0" fontId="33" fillId="10" borderId="7" xfId="0" applyFont="1" applyFill="1" applyBorder="1" applyAlignment="1">
      <alignment horizontal="center" vertical="center"/>
    </xf>
    <xf numFmtId="0" fontId="33" fillId="10" borderId="8" xfId="0" applyFont="1" applyFill="1" applyBorder="1" applyAlignment="1">
      <alignment horizontal="center" vertical="center"/>
    </xf>
    <xf numFmtId="0" fontId="33" fillId="10" borderId="30" xfId="0" applyFont="1" applyFill="1" applyBorder="1" applyAlignment="1">
      <alignment horizontal="center" vertical="center"/>
    </xf>
    <xf numFmtId="0" fontId="33" fillId="10" borderId="0" xfId="0" applyFont="1" applyFill="1" applyAlignment="1">
      <alignment horizontal="center" vertical="center"/>
    </xf>
    <xf numFmtId="0" fontId="33" fillId="10" borderId="9" xfId="0" applyFont="1" applyFill="1" applyBorder="1" applyAlignment="1">
      <alignment horizontal="center" vertical="center"/>
    </xf>
    <xf numFmtId="0" fontId="33" fillId="10" borderId="15" xfId="0" applyFont="1" applyFill="1" applyBorder="1" applyAlignment="1">
      <alignment horizontal="center" vertical="center"/>
    </xf>
    <xf numFmtId="0" fontId="33" fillId="10" borderId="10" xfId="0" applyFont="1" applyFill="1" applyBorder="1" applyAlignment="1">
      <alignment horizontal="center" vertical="center"/>
    </xf>
    <xf numFmtId="0" fontId="33" fillId="10" borderId="11" xfId="0" applyFont="1" applyFill="1" applyBorder="1" applyAlignment="1">
      <alignment horizontal="center" vertical="center"/>
    </xf>
    <xf numFmtId="0" fontId="33" fillId="10" borderId="3" xfId="0" applyFont="1" applyFill="1" applyBorder="1" applyAlignment="1">
      <alignment horizontal="center" vertical="center" wrapText="1"/>
    </xf>
    <xf numFmtId="0" fontId="33" fillId="10" borderId="17" xfId="0" applyFont="1" applyFill="1" applyBorder="1" applyAlignment="1">
      <alignment horizontal="center" vertical="center" wrapText="1"/>
    </xf>
    <xf numFmtId="0" fontId="33" fillId="10" borderId="12" xfId="0" applyFont="1" applyFill="1" applyBorder="1" applyAlignment="1">
      <alignment horizontal="center" vertical="center"/>
    </xf>
    <xf numFmtId="0" fontId="33" fillId="10" borderId="38" xfId="0" applyFont="1" applyFill="1" applyBorder="1" applyAlignment="1">
      <alignment horizontal="center" vertical="center"/>
    </xf>
    <xf numFmtId="0" fontId="33" fillId="10" borderId="39" xfId="0" applyFont="1" applyFill="1" applyBorder="1" applyAlignment="1">
      <alignment horizontal="center" vertical="center"/>
    </xf>
    <xf numFmtId="0" fontId="33" fillId="10" borderId="6" xfId="0" applyFont="1" applyFill="1" applyBorder="1" applyAlignment="1">
      <alignment horizontal="center" vertical="center" wrapText="1"/>
    </xf>
    <xf numFmtId="14" fontId="32" fillId="0" borderId="6" xfId="0" applyNumberFormat="1" applyFont="1" applyBorder="1" applyAlignment="1">
      <alignment horizontal="center" vertical="center"/>
    </xf>
    <xf numFmtId="0" fontId="32" fillId="0" borderId="6" xfId="0" applyFont="1" applyBorder="1" applyAlignment="1">
      <alignment horizontal="center" vertical="center"/>
    </xf>
    <xf numFmtId="0" fontId="23" fillId="10" borderId="3" xfId="0" applyFont="1" applyFill="1" applyBorder="1" applyAlignment="1">
      <alignment horizontal="center" vertical="center" wrapText="1"/>
    </xf>
    <xf numFmtId="0" fontId="23" fillId="10" borderId="4" xfId="0" applyFont="1" applyFill="1" applyBorder="1" applyAlignment="1">
      <alignment horizontal="center" vertical="center" wrapText="1"/>
    </xf>
    <xf numFmtId="0" fontId="33" fillId="10" borderId="4" xfId="0" applyFont="1" applyFill="1" applyBorder="1" applyAlignment="1">
      <alignment horizontal="center" vertical="center" wrapText="1"/>
    </xf>
    <xf numFmtId="0" fontId="33" fillId="10" borderId="12" xfId="0" applyFont="1" applyFill="1" applyBorder="1" applyAlignment="1">
      <alignment horizontal="center" vertical="center" wrapText="1"/>
    </xf>
    <xf numFmtId="0" fontId="33" fillId="10" borderId="38" xfId="0" applyFont="1" applyFill="1" applyBorder="1" applyAlignment="1">
      <alignment horizontal="center" vertical="center" wrapText="1"/>
    </xf>
    <xf numFmtId="0" fontId="29" fillId="0" borderId="6" xfId="0" applyFont="1" applyBorder="1" applyAlignment="1">
      <alignment horizontal="left" vertical="center"/>
    </xf>
    <xf numFmtId="0" fontId="33" fillId="10" borderId="89" xfId="0" applyFont="1" applyFill="1" applyBorder="1" applyAlignment="1">
      <alignment horizontal="center" vertical="center" wrapText="1"/>
    </xf>
    <xf numFmtId="0" fontId="33" fillId="10" borderId="98" xfId="0" applyFont="1" applyFill="1" applyBorder="1" applyAlignment="1">
      <alignment horizontal="center" vertical="center" wrapText="1"/>
    </xf>
    <xf numFmtId="0" fontId="33" fillId="10" borderId="99" xfId="0" applyFont="1" applyFill="1" applyBorder="1" applyAlignment="1">
      <alignment horizontal="center" vertical="center" wrapText="1"/>
    </xf>
    <xf numFmtId="0" fontId="29" fillId="9" borderId="15" xfId="0" applyFont="1" applyFill="1" applyBorder="1" applyAlignment="1">
      <alignment horizontal="left" vertical="center"/>
    </xf>
    <xf numFmtId="0" fontId="29" fillId="9" borderId="10" xfId="0" applyFont="1" applyFill="1" applyBorder="1" applyAlignment="1">
      <alignment horizontal="left" vertical="center"/>
    </xf>
    <xf numFmtId="0" fontId="29" fillId="9" borderId="11" xfId="0" applyFont="1" applyFill="1" applyBorder="1" applyAlignment="1">
      <alignment horizontal="left" vertical="center"/>
    </xf>
    <xf numFmtId="0" fontId="33" fillId="10" borderId="39" xfId="0" applyFont="1" applyFill="1" applyBorder="1" applyAlignment="1">
      <alignment horizontal="center" vertical="center" wrapText="1"/>
    </xf>
    <xf numFmtId="0" fontId="33" fillId="10" borderId="8" xfId="0" applyFont="1" applyFill="1" applyBorder="1" applyAlignment="1">
      <alignment horizontal="center" vertical="center" wrapText="1"/>
    </xf>
    <xf numFmtId="0" fontId="33" fillId="0" borderId="29" xfId="0" applyFont="1" applyBorder="1" applyAlignment="1">
      <alignment vertical="center" wrapText="1"/>
    </xf>
    <xf numFmtId="0" fontId="33" fillId="0" borderId="7" xfId="0" applyFont="1" applyBorder="1" applyAlignment="1">
      <alignment vertical="center" wrapText="1"/>
    </xf>
    <xf numFmtId="0" fontId="33" fillId="0" borderId="8" xfId="0" applyFont="1" applyBorder="1" applyAlignment="1">
      <alignment vertical="center" wrapText="1"/>
    </xf>
    <xf numFmtId="0" fontId="33" fillId="0" borderId="6" xfId="0" applyFont="1" applyBorder="1" applyAlignment="1">
      <alignment horizontal="center" vertical="center"/>
    </xf>
    <xf numFmtId="0" fontId="27" fillId="0" borderId="6" xfId="0" applyFont="1" applyBorder="1" applyAlignment="1">
      <alignment vertical="center" wrapText="1"/>
    </xf>
    <xf numFmtId="0" fontId="36" fillId="13" borderId="4" xfId="0" applyFont="1" applyFill="1" applyBorder="1" applyAlignment="1">
      <alignment horizontal="center" vertical="center"/>
    </xf>
    <xf numFmtId="0" fontId="36" fillId="13" borderId="6" xfId="0" applyFont="1" applyFill="1" applyBorder="1" applyAlignment="1">
      <alignment horizontal="center" vertical="center"/>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16" fontId="27" fillId="0" borderId="6" xfId="0" applyNumberFormat="1" applyFont="1" applyBorder="1" applyAlignment="1">
      <alignment horizontal="center" vertical="center"/>
    </xf>
    <xf numFmtId="0" fontId="27" fillId="0" borderId="6" xfId="0" applyFont="1" applyBorder="1" applyAlignment="1">
      <alignment horizontal="center" vertical="center"/>
    </xf>
    <xf numFmtId="0" fontId="27" fillId="10" borderId="38" xfId="0"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9" borderId="15" xfId="0" applyFont="1" applyFill="1" applyBorder="1" applyAlignment="1">
      <alignment horizontal="center" vertical="center" wrapText="1"/>
    </xf>
    <xf numFmtId="0" fontId="29" fillId="9" borderId="10" xfId="0" applyFont="1" applyFill="1" applyBorder="1" applyAlignment="1">
      <alignment horizontal="center" vertical="center" wrapText="1"/>
    </xf>
    <xf numFmtId="0" fontId="29" fillId="9" borderId="60" xfId="0" applyFont="1" applyFill="1" applyBorder="1" applyAlignment="1">
      <alignment horizontal="center" vertical="center" wrapText="1"/>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yperlink" xfId="34" xr:uid="{00000000-0005-0000-0000-00000A000000}"/>
    <cellStyle name="Millares" xfId="10" builtinId="3"/>
    <cellStyle name="Millares [0]" xfId="11" builtinId="6"/>
    <cellStyle name="Millares [0] 2" xfId="12" xr:uid="{00000000-0005-0000-0000-00000D000000}"/>
    <cellStyle name="Millares 2" xfId="13" xr:uid="{00000000-0005-0000-0000-00000E000000}"/>
    <cellStyle name="Moneda" xfId="14" builtinId="4"/>
    <cellStyle name="Moneda [0]" xfId="15" builtinId="7"/>
    <cellStyle name="Moneda 130" xfId="16" xr:uid="{00000000-0005-0000-0000-000011000000}"/>
    <cellStyle name="Moneda 2" xfId="17" xr:uid="{00000000-0005-0000-0000-000012000000}"/>
    <cellStyle name="Moneda 2 2" xfId="18" xr:uid="{00000000-0005-0000-0000-000013000000}"/>
    <cellStyle name="Moneda 23" xfId="19" xr:uid="{00000000-0005-0000-0000-000014000000}"/>
    <cellStyle name="Moneda 3" xfId="20" xr:uid="{00000000-0005-0000-0000-000015000000}"/>
    <cellStyle name="Neutral 2" xfId="21" xr:uid="{00000000-0005-0000-0000-000016000000}"/>
    <cellStyle name="Normal" xfId="0" builtinId="0"/>
    <cellStyle name="Normal 2" xfId="22" xr:uid="{00000000-0005-0000-0000-000018000000}"/>
    <cellStyle name="Normal 2 2" xfId="23" xr:uid="{00000000-0005-0000-0000-000019000000}"/>
    <cellStyle name="Normal 2 3" xfId="24" xr:uid="{00000000-0005-0000-0000-00001A000000}"/>
    <cellStyle name="Normal 3" xfId="25" xr:uid="{00000000-0005-0000-0000-00001B000000}"/>
    <cellStyle name="Normal 3 2" xfId="26" xr:uid="{00000000-0005-0000-0000-00001C000000}"/>
    <cellStyle name="Normal 6 2" xfId="27" xr:uid="{00000000-0005-0000-0000-00001D000000}"/>
    <cellStyle name="Porcentaje" xfId="28" builtinId="5"/>
    <cellStyle name="Porcentaje 2" xfId="29" xr:uid="{00000000-0005-0000-0000-00001F000000}"/>
    <cellStyle name="Porcentual 2" xfId="30" xr:uid="{00000000-0005-0000-0000-000020000000}"/>
    <cellStyle name="Texto de inicio" xfId="31" xr:uid="{00000000-0005-0000-0000-000021000000}"/>
    <cellStyle name="Texto de la columna A" xfId="32" xr:uid="{00000000-0005-0000-0000-000022000000}"/>
    <cellStyle name="Título 4" xfId="33" xr:uid="{00000000-0005-0000-0000-000023000000}"/>
  </cellStyles>
  <dxfs count="0"/>
  <tableStyles count="0" defaultTableStyle="TableStyleMedium9" defaultPivotStyle="PivotStyleLight16"/>
  <colors>
    <mruColors>
      <color rgb="FFC4FB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F127BC4-3958-4A04-A533-B8B5AEACF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CC69846-C60D-4198-8006-C1F2E226A7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arol Viviana Rozo Almonacid" id="{46240B09-D08D-4A85-8365-CFBED95C73F6}" userId="S::crozo@sdmujer.gov.co::364ddc15-ae00-4bf7-9796-96a72a9a7ea4"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A23" dT="2024-12-04T14:58:15.23" personId="{46240B09-D08D-4A85-8365-CFBED95C73F6}" id="{F28E0B7D-D77E-43C9-BB10-AF8D61160566}">
    <text>es negativo, dado que se presentaron anulaciones contra segundos pagos</text>
  </threadedComment>
</ThreadedComments>
</file>

<file path=xl/threadedComments/threadedComment2.xml><?xml version="1.0" encoding="utf-8"?>
<ThreadedComments xmlns="http://schemas.microsoft.com/office/spreadsheetml/2018/threadedcomments" xmlns:x="http://schemas.openxmlformats.org/spreadsheetml/2006/main">
  <threadedComment ref="AA23" dT="2024-12-04T15:03:50.45" personId="{46240B09-D08D-4A85-8365-CFBED95C73F6}" id="{EF4B72A0-4C6A-42DD-B001-7B1019837209}">
    <text>Valor en negativo, dado que hubo anulaciones contra segundos pagos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secretariadistritald.sharepoint.com/:f:/s/BogotCaminaSegura/EgXUwH47hAFGqUd7KS9Ll7oBO8Pz3tv4KtxldI8XrlSc9A?e=RJhTl6"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secretariadistritald.sharepoint.com/:b:/s/BogotCaminaSegura/ERpRVrUBmv9Mo3a5QTv2FNYBy1szj6zrVeIDnJ0JG2p3uA?e=WETVVM" TargetMode="External"/><Relationship Id="rId6" Type="http://schemas.microsoft.com/office/2017/10/relationships/threadedComment" Target="../threadedComments/threadedComment1.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theme="6" tint="0.39997558519241921"/>
    <pageSetUpPr fitToPage="1"/>
  </sheetPr>
  <dimension ref="A1:B74"/>
  <sheetViews>
    <sheetView topLeftCell="A10" zoomScale="90" zoomScaleNormal="90" workbookViewId="0">
      <selection activeCell="B7" sqref="B7"/>
    </sheetView>
  </sheetViews>
  <sheetFormatPr baseColWidth="10" defaultColWidth="10.85546875" defaultRowHeight="14.25" x14ac:dyDescent="0.25"/>
  <cols>
    <col min="1" max="1" width="72" style="81" bestFit="1" customWidth="1"/>
    <col min="2" max="2" width="82.42578125" style="81" customWidth="1"/>
    <col min="3" max="3" width="10.85546875" style="81"/>
    <col min="4" max="4" width="31.140625" style="81" customWidth="1"/>
    <col min="5" max="5" width="70.140625" style="81" customWidth="1"/>
    <col min="6" max="6" width="17.42578125" style="81" customWidth="1"/>
    <col min="7" max="8" width="21.85546875" style="81" customWidth="1"/>
    <col min="9" max="9" width="19.42578125" style="81" customWidth="1"/>
    <col min="10" max="10" width="42" style="81" customWidth="1"/>
    <col min="11" max="256" width="10.85546875" style="81"/>
    <col min="257" max="257" width="72" style="81" bestFit="1" customWidth="1"/>
    <col min="258" max="258" width="78.42578125" style="81" customWidth="1"/>
    <col min="259" max="259" width="10.85546875" style="81"/>
    <col min="260" max="260" width="31.140625" style="81" customWidth="1"/>
    <col min="261" max="261" width="70.140625" style="81" customWidth="1"/>
    <col min="262" max="262" width="17.42578125" style="81" customWidth="1"/>
    <col min="263" max="264" width="21.85546875" style="81" customWidth="1"/>
    <col min="265" max="265" width="19.42578125" style="81" customWidth="1"/>
    <col min="266" max="266" width="42" style="81" customWidth="1"/>
    <col min="267" max="512" width="10.85546875" style="81"/>
    <col min="513" max="513" width="72" style="81" bestFit="1" customWidth="1"/>
    <col min="514" max="514" width="78.42578125" style="81" customWidth="1"/>
    <col min="515" max="515" width="10.85546875" style="81"/>
    <col min="516" max="516" width="31.140625" style="81" customWidth="1"/>
    <col min="517" max="517" width="70.140625" style="81" customWidth="1"/>
    <col min="518" max="518" width="17.42578125" style="81" customWidth="1"/>
    <col min="519" max="520" width="21.85546875" style="81" customWidth="1"/>
    <col min="521" max="521" width="19.42578125" style="81" customWidth="1"/>
    <col min="522" max="522" width="42" style="81" customWidth="1"/>
    <col min="523" max="768" width="10.85546875" style="81"/>
    <col min="769" max="769" width="72" style="81" bestFit="1" customWidth="1"/>
    <col min="770" max="770" width="78.42578125" style="81" customWidth="1"/>
    <col min="771" max="771" width="10.85546875" style="81"/>
    <col min="772" max="772" width="31.140625" style="81" customWidth="1"/>
    <col min="773" max="773" width="70.140625" style="81" customWidth="1"/>
    <col min="774" max="774" width="17.42578125" style="81" customWidth="1"/>
    <col min="775" max="776" width="21.85546875" style="81" customWidth="1"/>
    <col min="777" max="777" width="19.42578125" style="81" customWidth="1"/>
    <col min="778" max="778" width="42" style="81" customWidth="1"/>
    <col min="779" max="1024" width="10.85546875" style="81"/>
    <col min="1025" max="1025" width="72" style="81" bestFit="1" customWidth="1"/>
    <col min="1026" max="1026" width="78.42578125" style="81" customWidth="1"/>
    <col min="1027" max="1027" width="10.85546875" style="81"/>
    <col min="1028" max="1028" width="31.140625" style="81" customWidth="1"/>
    <col min="1029" max="1029" width="70.140625" style="81" customWidth="1"/>
    <col min="1030" max="1030" width="17.42578125" style="81" customWidth="1"/>
    <col min="1031" max="1032" width="21.85546875" style="81" customWidth="1"/>
    <col min="1033" max="1033" width="19.42578125" style="81" customWidth="1"/>
    <col min="1034" max="1034" width="42" style="81" customWidth="1"/>
    <col min="1035" max="1280" width="10.85546875" style="81"/>
    <col min="1281" max="1281" width="72" style="81" bestFit="1" customWidth="1"/>
    <col min="1282" max="1282" width="78.42578125" style="81" customWidth="1"/>
    <col min="1283" max="1283" width="10.85546875" style="81"/>
    <col min="1284" max="1284" width="31.140625" style="81" customWidth="1"/>
    <col min="1285" max="1285" width="70.140625" style="81" customWidth="1"/>
    <col min="1286" max="1286" width="17.42578125" style="81" customWidth="1"/>
    <col min="1287" max="1288" width="21.85546875" style="81" customWidth="1"/>
    <col min="1289" max="1289" width="19.42578125" style="81" customWidth="1"/>
    <col min="1290" max="1290" width="42" style="81" customWidth="1"/>
    <col min="1291" max="1536" width="10.85546875" style="81"/>
    <col min="1537" max="1537" width="72" style="81" bestFit="1" customWidth="1"/>
    <col min="1538" max="1538" width="78.42578125" style="81" customWidth="1"/>
    <col min="1539" max="1539" width="10.85546875" style="81"/>
    <col min="1540" max="1540" width="31.140625" style="81" customWidth="1"/>
    <col min="1541" max="1541" width="70.140625" style="81" customWidth="1"/>
    <col min="1542" max="1542" width="17.42578125" style="81" customWidth="1"/>
    <col min="1543" max="1544" width="21.85546875" style="81" customWidth="1"/>
    <col min="1545" max="1545" width="19.42578125" style="81" customWidth="1"/>
    <col min="1546" max="1546" width="42" style="81" customWidth="1"/>
    <col min="1547" max="1792" width="10.85546875" style="81"/>
    <col min="1793" max="1793" width="72" style="81" bestFit="1" customWidth="1"/>
    <col min="1794" max="1794" width="78.42578125" style="81" customWidth="1"/>
    <col min="1795" max="1795" width="10.85546875" style="81"/>
    <col min="1796" max="1796" width="31.140625" style="81" customWidth="1"/>
    <col min="1797" max="1797" width="70.140625" style="81" customWidth="1"/>
    <col min="1798" max="1798" width="17.42578125" style="81" customWidth="1"/>
    <col min="1799" max="1800" width="21.85546875" style="81" customWidth="1"/>
    <col min="1801" max="1801" width="19.42578125" style="81" customWidth="1"/>
    <col min="1802" max="1802" width="42" style="81" customWidth="1"/>
    <col min="1803" max="2048" width="10.85546875" style="81"/>
    <col min="2049" max="2049" width="72" style="81" bestFit="1" customWidth="1"/>
    <col min="2050" max="2050" width="78.42578125" style="81" customWidth="1"/>
    <col min="2051" max="2051" width="10.85546875" style="81"/>
    <col min="2052" max="2052" width="31.140625" style="81" customWidth="1"/>
    <col min="2053" max="2053" width="70.140625" style="81" customWidth="1"/>
    <col min="2054" max="2054" width="17.42578125" style="81" customWidth="1"/>
    <col min="2055" max="2056" width="21.85546875" style="81" customWidth="1"/>
    <col min="2057" max="2057" width="19.42578125" style="81" customWidth="1"/>
    <col min="2058" max="2058" width="42" style="81" customWidth="1"/>
    <col min="2059" max="2304" width="10.85546875" style="81"/>
    <col min="2305" max="2305" width="72" style="81" bestFit="1" customWidth="1"/>
    <col min="2306" max="2306" width="78.42578125" style="81" customWidth="1"/>
    <col min="2307" max="2307" width="10.85546875" style="81"/>
    <col min="2308" max="2308" width="31.140625" style="81" customWidth="1"/>
    <col min="2309" max="2309" width="70.140625" style="81" customWidth="1"/>
    <col min="2310" max="2310" width="17.42578125" style="81" customWidth="1"/>
    <col min="2311" max="2312" width="21.85546875" style="81" customWidth="1"/>
    <col min="2313" max="2313" width="19.42578125" style="81" customWidth="1"/>
    <col min="2314" max="2314" width="42" style="81" customWidth="1"/>
    <col min="2315" max="2560" width="10.85546875" style="81"/>
    <col min="2561" max="2561" width="72" style="81" bestFit="1" customWidth="1"/>
    <col min="2562" max="2562" width="78.42578125" style="81" customWidth="1"/>
    <col min="2563" max="2563" width="10.85546875" style="81"/>
    <col min="2564" max="2564" width="31.140625" style="81" customWidth="1"/>
    <col min="2565" max="2565" width="70.140625" style="81" customWidth="1"/>
    <col min="2566" max="2566" width="17.42578125" style="81" customWidth="1"/>
    <col min="2567" max="2568" width="21.85546875" style="81" customWidth="1"/>
    <col min="2569" max="2569" width="19.42578125" style="81" customWidth="1"/>
    <col min="2570" max="2570" width="42" style="81" customWidth="1"/>
    <col min="2571" max="2816" width="10.85546875" style="81"/>
    <col min="2817" max="2817" width="72" style="81" bestFit="1" customWidth="1"/>
    <col min="2818" max="2818" width="78.42578125" style="81" customWidth="1"/>
    <col min="2819" max="2819" width="10.85546875" style="81"/>
    <col min="2820" max="2820" width="31.140625" style="81" customWidth="1"/>
    <col min="2821" max="2821" width="70.140625" style="81" customWidth="1"/>
    <col min="2822" max="2822" width="17.42578125" style="81" customWidth="1"/>
    <col min="2823" max="2824" width="21.85546875" style="81" customWidth="1"/>
    <col min="2825" max="2825" width="19.42578125" style="81" customWidth="1"/>
    <col min="2826" max="2826" width="42" style="81" customWidth="1"/>
    <col min="2827" max="3072" width="10.85546875" style="81"/>
    <col min="3073" max="3073" width="72" style="81" bestFit="1" customWidth="1"/>
    <col min="3074" max="3074" width="78.42578125" style="81" customWidth="1"/>
    <col min="3075" max="3075" width="10.85546875" style="81"/>
    <col min="3076" max="3076" width="31.140625" style="81" customWidth="1"/>
    <col min="3077" max="3077" width="70.140625" style="81" customWidth="1"/>
    <col min="3078" max="3078" width="17.42578125" style="81" customWidth="1"/>
    <col min="3079" max="3080" width="21.85546875" style="81" customWidth="1"/>
    <col min="3081" max="3081" width="19.42578125" style="81" customWidth="1"/>
    <col min="3082" max="3082" width="42" style="81" customWidth="1"/>
    <col min="3083" max="3328" width="10.85546875" style="81"/>
    <col min="3329" max="3329" width="72" style="81" bestFit="1" customWidth="1"/>
    <col min="3330" max="3330" width="78.42578125" style="81" customWidth="1"/>
    <col min="3331" max="3331" width="10.85546875" style="81"/>
    <col min="3332" max="3332" width="31.140625" style="81" customWidth="1"/>
    <col min="3333" max="3333" width="70.140625" style="81" customWidth="1"/>
    <col min="3334" max="3334" width="17.42578125" style="81" customWidth="1"/>
    <col min="3335" max="3336" width="21.85546875" style="81" customWidth="1"/>
    <col min="3337" max="3337" width="19.42578125" style="81" customWidth="1"/>
    <col min="3338" max="3338" width="42" style="81" customWidth="1"/>
    <col min="3339" max="3584" width="10.85546875" style="81"/>
    <col min="3585" max="3585" width="72" style="81" bestFit="1" customWidth="1"/>
    <col min="3586" max="3586" width="78.42578125" style="81" customWidth="1"/>
    <col min="3587" max="3587" width="10.85546875" style="81"/>
    <col min="3588" max="3588" width="31.140625" style="81" customWidth="1"/>
    <col min="3589" max="3589" width="70.140625" style="81" customWidth="1"/>
    <col min="3590" max="3590" width="17.42578125" style="81" customWidth="1"/>
    <col min="3591" max="3592" width="21.85546875" style="81" customWidth="1"/>
    <col min="3593" max="3593" width="19.42578125" style="81" customWidth="1"/>
    <col min="3594" max="3594" width="42" style="81" customWidth="1"/>
    <col min="3595" max="3840" width="10.85546875" style="81"/>
    <col min="3841" max="3841" width="72" style="81" bestFit="1" customWidth="1"/>
    <col min="3842" max="3842" width="78.42578125" style="81" customWidth="1"/>
    <col min="3843" max="3843" width="10.85546875" style="81"/>
    <col min="3844" max="3844" width="31.140625" style="81" customWidth="1"/>
    <col min="3845" max="3845" width="70.140625" style="81" customWidth="1"/>
    <col min="3846" max="3846" width="17.42578125" style="81" customWidth="1"/>
    <col min="3847" max="3848" width="21.85546875" style="81" customWidth="1"/>
    <col min="3849" max="3849" width="19.42578125" style="81" customWidth="1"/>
    <col min="3850" max="3850" width="42" style="81" customWidth="1"/>
    <col min="3851" max="4096" width="10.85546875" style="81"/>
    <col min="4097" max="4097" width="72" style="81" bestFit="1" customWidth="1"/>
    <col min="4098" max="4098" width="78.42578125" style="81" customWidth="1"/>
    <col min="4099" max="4099" width="10.85546875" style="81"/>
    <col min="4100" max="4100" width="31.140625" style="81" customWidth="1"/>
    <col min="4101" max="4101" width="70.140625" style="81" customWidth="1"/>
    <col min="4102" max="4102" width="17.42578125" style="81" customWidth="1"/>
    <col min="4103" max="4104" width="21.85546875" style="81" customWidth="1"/>
    <col min="4105" max="4105" width="19.42578125" style="81" customWidth="1"/>
    <col min="4106" max="4106" width="42" style="81" customWidth="1"/>
    <col min="4107" max="4352" width="10.85546875" style="81"/>
    <col min="4353" max="4353" width="72" style="81" bestFit="1" customWidth="1"/>
    <col min="4354" max="4354" width="78.42578125" style="81" customWidth="1"/>
    <col min="4355" max="4355" width="10.85546875" style="81"/>
    <col min="4356" max="4356" width="31.140625" style="81" customWidth="1"/>
    <col min="4357" max="4357" width="70.140625" style="81" customWidth="1"/>
    <col min="4358" max="4358" width="17.42578125" style="81" customWidth="1"/>
    <col min="4359" max="4360" width="21.85546875" style="81" customWidth="1"/>
    <col min="4361" max="4361" width="19.42578125" style="81" customWidth="1"/>
    <col min="4362" max="4362" width="42" style="81" customWidth="1"/>
    <col min="4363" max="4608" width="10.85546875" style="81"/>
    <col min="4609" max="4609" width="72" style="81" bestFit="1" customWidth="1"/>
    <col min="4610" max="4610" width="78.42578125" style="81" customWidth="1"/>
    <col min="4611" max="4611" width="10.85546875" style="81"/>
    <col min="4612" max="4612" width="31.140625" style="81" customWidth="1"/>
    <col min="4613" max="4613" width="70.140625" style="81" customWidth="1"/>
    <col min="4614" max="4614" width="17.42578125" style="81" customWidth="1"/>
    <col min="4615" max="4616" width="21.85546875" style="81" customWidth="1"/>
    <col min="4617" max="4617" width="19.42578125" style="81" customWidth="1"/>
    <col min="4618" max="4618" width="42" style="81" customWidth="1"/>
    <col min="4619" max="4864" width="10.85546875" style="81"/>
    <col min="4865" max="4865" width="72" style="81" bestFit="1" customWidth="1"/>
    <col min="4866" max="4866" width="78.42578125" style="81" customWidth="1"/>
    <col min="4867" max="4867" width="10.85546875" style="81"/>
    <col min="4868" max="4868" width="31.140625" style="81" customWidth="1"/>
    <col min="4869" max="4869" width="70.140625" style="81" customWidth="1"/>
    <col min="4870" max="4870" width="17.42578125" style="81" customWidth="1"/>
    <col min="4871" max="4872" width="21.85546875" style="81" customWidth="1"/>
    <col min="4873" max="4873" width="19.42578125" style="81" customWidth="1"/>
    <col min="4874" max="4874" width="42" style="81" customWidth="1"/>
    <col min="4875" max="5120" width="10.85546875" style="81"/>
    <col min="5121" max="5121" width="72" style="81" bestFit="1" customWidth="1"/>
    <col min="5122" max="5122" width="78.42578125" style="81" customWidth="1"/>
    <col min="5123" max="5123" width="10.85546875" style="81"/>
    <col min="5124" max="5124" width="31.140625" style="81" customWidth="1"/>
    <col min="5125" max="5125" width="70.140625" style="81" customWidth="1"/>
    <col min="5126" max="5126" width="17.42578125" style="81" customWidth="1"/>
    <col min="5127" max="5128" width="21.85546875" style="81" customWidth="1"/>
    <col min="5129" max="5129" width="19.42578125" style="81" customWidth="1"/>
    <col min="5130" max="5130" width="42" style="81" customWidth="1"/>
    <col min="5131" max="5376" width="10.85546875" style="81"/>
    <col min="5377" max="5377" width="72" style="81" bestFit="1" customWidth="1"/>
    <col min="5378" max="5378" width="78.42578125" style="81" customWidth="1"/>
    <col min="5379" max="5379" width="10.85546875" style="81"/>
    <col min="5380" max="5380" width="31.140625" style="81" customWidth="1"/>
    <col min="5381" max="5381" width="70.140625" style="81" customWidth="1"/>
    <col min="5382" max="5382" width="17.42578125" style="81" customWidth="1"/>
    <col min="5383" max="5384" width="21.85546875" style="81" customWidth="1"/>
    <col min="5385" max="5385" width="19.42578125" style="81" customWidth="1"/>
    <col min="5386" max="5386" width="42" style="81" customWidth="1"/>
    <col min="5387" max="5632" width="10.85546875" style="81"/>
    <col min="5633" max="5633" width="72" style="81" bestFit="1" customWidth="1"/>
    <col min="5634" max="5634" width="78.42578125" style="81" customWidth="1"/>
    <col min="5635" max="5635" width="10.85546875" style="81"/>
    <col min="5636" max="5636" width="31.140625" style="81" customWidth="1"/>
    <col min="5637" max="5637" width="70.140625" style="81" customWidth="1"/>
    <col min="5638" max="5638" width="17.42578125" style="81" customWidth="1"/>
    <col min="5639" max="5640" width="21.85546875" style="81" customWidth="1"/>
    <col min="5641" max="5641" width="19.42578125" style="81" customWidth="1"/>
    <col min="5642" max="5642" width="42" style="81" customWidth="1"/>
    <col min="5643" max="5888" width="10.85546875" style="81"/>
    <col min="5889" max="5889" width="72" style="81" bestFit="1" customWidth="1"/>
    <col min="5890" max="5890" width="78.42578125" style="81" customWidth="1"/>
    <col min="5891" max="5891" width="10.85546875" style="81"/>
    <col min="5892" max="5892" width="31.140625" style="81" customWidth="1"/>
    <col min="5893" max="5893" width="70.140625" style="81" customWidth="1"/>
    <col min="5894" max="5894" width="17.42578125" style="81" customWidth="1"/>
    <col min="5895" max="5896" width="21.85546875" style="81" customWidth="1"/>
    <col min="5897" max="5897" width="19.42578125" style="81" customWidth="1"/>
    <col min="5898" max="5898" width="42" style="81" customWidth="1"/>
    <col min="5899" max="6144" width="10.85546875" style="81"/>
    <col min="6145" max="6145" width="72" style="81" bestFit="1" customWidth="1"/>
    <col min="6146" max="6146" width="78.42578125" style="81" customWidth="1"/>
    <col min="6147" max="6147" width="10.85546875" style="81"/>
    <col min="6148" max="6148" width="31.140625" style="81" customWidth="1"/>
    <col min="6149" max="6149" width="70.140625" style="81" customWidth="1"/>
    <col min="6150" max="6150" width="17.42578125" style="81" customWidth="1"/>
    <col min="6151" max="6152" width="21.85546875" style="81" customWidth="1"/>
    <col min="6153" max="6153" width="19.42578125" style="81" customWidth="1"/>
    <col min="6154" max="6154" width="42" style="81" customWidth="1"/>
    <col min="6155" max="6400" width="10.85546875" style="81"/>
    <col min="6401" max="6401" width="72" style="81" bestFit="1" customWidth="1"/>
    <col min="6402" max="6402" width="78.42578125" style="81" customWidth="1"/>
    <col min="6403" max="6403" width="10.85546875" style="81"/>
    <col min="6404" max="6404" width="31.140625" style="81" customWidth="1"/>
    <col min="6405" max="6405" width="70.140625" style="81" customWidth="1"/>
    <col min="6406" max="6406" width="17.42578125" style="81" customWidth="1"/>
    <col min="6407" max="6408" width="21.85546875" style="81" customWidth="1"/>
    <col min="6409" max="6409" width="19.42578125" style="81" customWidth="1"/>
    <col min="6410" max="6410" width="42" style="81" customWidth="1"/>
    <col min="6411" max="6656" width="10.85546875" style="81"/>
    <col min="6657" max="6657" width="72" style="81" bestFit="1" customWidth="1"/>
    <col min="6658" max="6658" width="78.42578125" style="81" customWidth="1"/>
    <col min="6659" max="6659" width="10.85546875" style="81"/>
    <col min="6660" max="6660" width="31.140625" style="81" customWidth="1"/>
    <col min="6661" max="6661" width="70.140625" style="81" customWidth="1"/>
    <col min="6662" max="6662" width="17.42578125" style="81" customWidth="1"/>
    <col min="6663" max="6664" width="21.85546875" style="81" customWidth="1"/>
    <col min="6665" max="6665" width="19.42578125" style="81" customWidth="1"/>
    <col min="6666" max="6666" width="42" style="81" customWidth="1"/>
    <col min="6667" max="6912" width="10.85546875" style="81"/>
    <col min="6913" max="6913" width="72" style="81" bestFit="1" customWidth="1"/>
    <col min="6914" max="6914" width="78.42578125" style="81" customWidth="1"/>
    <col min="6915" max="6915" width="10.85546875" style="81"/>
    <col min="6916" max="6916" width="31.140625" style="81" customWidth="1"/>
    <col min="6917" max="6917" width="70.140625" style="81" customWidth="1"/>
    <col min="6918" max="6918" width="17.42578125" style="81" customWidth="1"/>
    <col min="6919" max="6920" width="21.85546875" style="81" customWidth="1"/>
    <col min="6921" max="6921" width="19.42578125" style="81" customWidth="1"/>
    <col min="6922" max="6922" width="42" style="81" customWidth="1"/>
    <col min="6923" max="7168" width="10.85546875" style="81"/>
    <col min="7169" max="7169" width="72" style="81" bestFit="1" customWidth="1"/>
    <col min="7170" max="7170" width="78.42578125" style="81" customWidth="1"/>
    <col min="7171" max="7171" width="10.85546875" style="81"/>
    <col min="7172" max="7172" width="31.140625" style="81" customWidth="1"/>
    <col min="7173" max="7173" width="70.140625" style="81" customWidth="1"/>
    <col min="7174" max="7174" width="17.42578125" style="81" customWidth="1"/>
    <col min="7175" max="7176" width="21.85546875" style="81" customWidth="1"/>
    <col min="7177" max="7177" width="19.42578125" style="81" customWidth="1"/>
    <col min="7178" max="7178" width="42" style="81" customWidth="1"/>
    <col min="7179" max="7424" width="10.85546875" style="81"/>
    <col min="7425" max="7425" width="72" style="81" bestFit="1" customWidth="1"/>
    <col min="7426" max="7426" width="78.42578125" style="81" customWidth="1"/>
    <col min="7427" max="7427" width="10.85546875" style="81"/>
    <col min="7428" max="7428" width="31.140625" style="81" customWidth="1"/>
    <col min="7429" max="7429" width="70.140625" style="81" customWidth="1"/>
    <col min="7430" max="7430" width="17.42578125" style="81" customWidth="1"/>
    <col min="7431" max="7432" width="21.85546875" style="81" customWidth="1"/>
    <col min="7433" max="7433" width="19.42578125" style="81" customWidth="1"/>
    <col min="7434" max="7434" width="42" style="81" customWidth="1"/>
    <col min="7435" max="7680" width="10.85546875" style="81"/>
    <col min="7681" max="7681" width="72" style="81" bestFit="1" customWidth="1"/>
    <col min="7682" max="7682" width="78.42578125" style="81" customWidth="1"/>
    <col min="7683" max="7683" width="10.85546875" style="81"/>
    <col min="7684" max="7684" width="31.140625" style="81" customWidth="1"/>
    <col min="7685" max="7685" width="70.140625" style="81" customWidth="1"/>
    <col min="7686" max="7686" width="17.42578125" style="81" customWidth="1"/>
    <col min="7687" max="7688" width="21.85546875" style="81" customWidth="1"/>
    <col min="7689" max="7689" width="19.42578125" style="81" customWidth="1"/>
    <col min="7690" max="7690" width="42" style="81" customWidth="1"/>
    <col min="7691" max="7936" width="10.85546875" style="81"/>
    <col min="7937" max="7937" width="72" style="81" bestFit="1" customWidth="1"/>
    <col min="7938" max="7938" width="78.42578125" style="81" customWidth="1"/>
    <col min="7939" max="7939" width="10.85546875" style="81"/>
    <col min="7940" max="7940" width="31.140625" style="81" customWidth="1"/>
    <col min="7941" max="7941" width="70.140625" style="81" customWidth="1"/>
    <col min="7942" max="7942" width="17.42578125" style="81" customWidth="1"/>
    <col min="7943" max="7944" width="21.85546875" style="81" customWidth="1"/>
    <col min="7945" max="7945" width="19.42578125" style="81" customWidth="1"/>
    <col min="7946" max="7946" width="42" style="81" customWidth="1"/>
    <col min="7947" max="8192" width="10.85546875" style="81"/>
    <col min="8193" max="8193" width="72" style="81" bestFit="1" customWidth="1"/>
    <col min="8194" max="8194" width="78.42578125" style="81" customWidth="1"/>
    <col min="8195" max="8195" width="10.85546875" style="81"/>
    <col min="8196" max="8196" width="31.140625" style="81" customWidth="1"/>
    <col min="8197" max="8197" width="70.140625" style="81" customWidth="1"/>
    <col min="8198" max="8198" width="17.42578125" style="81" customWidth="1"/>
    <col min="8199" max="8200" width="21.85546875" style="81" customWidth="1"/>
    <col min="8201" max="8201" width="19.42578125" style="81" customWidth="1"/>
    <col min="8202" max="8202" width="42" style="81" customWidth="1"/>
    <col min="8203" max="8448" width="10.85546875" style="81"/>
    <col min="8449" max="8449" width="72" style="81" bestFit="1" customWidth="1"/>
    <col min="8450" max="8450" width="78.42578125" style="81" customWidth="1"/>
    <col min="8451" max="8451" width="10.85546875" style="81"/>
    <col min="8452" max="8452" width="31.140625" style="81" customWidth="1"/>
    <col min="8453" max="8453" width="70.140625" style="81" customWidth="1"/>
    <col min="8454" max="8454" width="17.42578125" style="81" customWidth="1"/>
    <col min="8455" max="8456" width="21.85546875" style="81" customWidth="1"/>
    <col min="8457" max="8457" width="19.42578125" style="81" customWidth="1"/>
    <col min="8458" max="8458" width="42" style="81" customWidth="1"/>
    <col min="8459" max="8704" width="10.85546875" style="81"/>
    <col min="8705" max="8705" width="72" style="81" bestFit="1" customWidth="1"/>
    <col min="8706" max="8706" width="78.42578125" style="81" customWidth="1"/>
    <col min="8707" max="8707" width="10.85546875" style="81"/>
    <col min="8708" max="8708" width="31.140625" style="81" customWidth="1"/>
    <col min="8709" max="8709" width="70.140625" style="81" customWidth="1"/>
    <col min="8710" max="8710" width="17.42578125" style="81" customWidth="1"/>
    <col min="8711" max="8712" width="21.85546875" style="81" customWidth="1"/>
    <col min="8713" max="8713" width="19.42578125" style="81" customWidth="1"/>
    <col min="8714" max="8714" width="42" style="81" customWidth="1"/>
    <col min="8715" max="8960" width="10.85546875" style="81"/>
    <col min="8961" max="8961" width="72" style="81" bestFit="1" customWidth="1"/>
    <col min="8962" max="8962" width="78.42578125" style="81" customWidth="1"/>
    <col min="8963" max="8963" width="10.85546875" style="81"/>
    <col min="8964" max="8964" width="31.140625" style="81" customWidth="1"/>
    <col min="8965" max="8965" width="70.140625" style="81" customWidth="1"/>
    <col min="8966" max="8966" width="17.42578125" style="81" customWidth="1"/>
    <col min="8967" max="8968" width="21.85546875" style="81" customWidth="1"/>
    <col min="8969" max="8969" width="19.42578125" style="81" customWidth="1"/>
    <col min="8970" max="8970" width="42" style="81" customWidth="1"/>
    <col min="8971" max="9216" width="10.85546875" style="81"/>
    <col min="9217" max="9217" width="72" style="81" bestFit="1" customWidth="1"/>
    <col min="9218" max="9218" width="78.42578125" style="81" customWidth="1"/>
    <col min="9219" max="9219" width="10.85546875" style="81"/>
    <col min="9220" max="9220" width="31.140625" style="81" customWidth="1"/>
    <col min="9221" max="9221" width="70.140625" style="81" customWidth="1"/>
    <col min="9222" max="9222" width="17.42578125" style="81" customWidth="1"/>
    <col min="9223" max="9224" width="21.85546875" style="81" customWidth="1"/>
    <col min="9225" max="9225" width="19.42578125" style="81" customWidth="1"/>
    <col min="9226" max="9226" width="42" style="81" customWidth="1"/>
    <col min="9227" max="9472" width="10.85546875" style="81"/>
    <col min="9473" max="9473" width="72" style="81" bestFit="1" customWidth="1"/>
    <col min="9474" max="9474" width="78.42578125" style="81" customWidth="1"/>
    <col min="9475" max="9475" width="10.85546875" style="81"/>
    <col min="9476" max="9476" width="31.140625" style="81" customWidth="1"/>
    <col min="9477" max="9477" width="70.140625" style="81" customWidth="1"/>
    <col min="9478" max="9478" width="17.42578125" style="81" customWidth="1"/>
    <col min="9479" max="9480" width="21.85546875" style="81" customWidth="1"/>
    <col min="9481" max="9481" width="19.42578125" style="81" customWidth="1"/>
    <col min="9482" max="9482" width="42" style="81" customWidth="1"/>
    <col min="9483" max="9728" width="10.85546875" style="81"/>
    <col min="9729" max="9729" width="72" style="81" bestFit="1" customWidth="1"/>
    <col min="9730" max="9730" width="78.42578125" style="81" customWidth="1"/>
    <col min="9731" max="9731" width="10.85546875" style="81"/>
    <col min="9732" max="9732" width="31.140625" style="81" customWidth="1"/>
    <col min="9733" max="9733" width="70.140625" style="81" customWidth="1"/>
    <col min="9734" max="9734" width="17.42578125" style="81" customWidth="1"/>
    <col min="9735" max="9736" width="21.85546875" style="81" customWidth="1"/>
    <col min="9737" max="9737" width="19.42578125" style="81" customWidth="1"/>
    <col min="9738" max="9738" width="42" style="81" customWidth="1"/>
    <col min="9739" max="9984" width="10.85546875" style="81"/>
    <col min="9985" max="9985" width="72" style="81" bestFit="1" customWidth="1"/>
    <col min="9986" max="9986" width="78.42578125" style="81" customWidth="1"/>
    <col min="9987" max="9987" width="10.85546875" style="81"/>
    <col min="9988" max="9988" width="31.140625" style="81" customWidth="1"/>
    <col min="9989" max="9989" width="70.140625" style="81" customWidth="1"/>
    <col min="9990" max="9990" width="17.42578125" style="81" customWidth="1"/>
    <col min="9991" max="9992" width="21.85546875" style="81" customWidth="1"/>
    <col min="9993" max="9993" width="19.42578125" style="81" customWidth="1"/>
    <col min="9994" max="9994" width="42" style="81" customWidth="1"/>
    <col min="9995" max="10240" width="10.85546875" style="81"/>
    <col min="10241" max="10241" width="72" style="81" bestFit="1" customWidth="1"/>
    <col min="10242" max="10242" width="78.42578125" style="81" customWidth="1"/>
    <col min="10243" max="10243" width="10.85546875" style="81"/>
    <col min="10244" max="10244" width="31.140625" style="81" customWidth="1"/>
    <col min="10245" max="10245" width="70.140625" style="81" customWidth="1"/>
    <col min="10246" max="10246" width="17.42578125" style="81" customWidth="1"/>
    <col min="10247" max="10248" width="21.85546875" style="81" customWidth="1"/>
    <col min="10249" max="10249" width="19.42578125" style="81" customWidth="1"/>
    <col min="10250" max="10250" width="42" style="81" customWidth="1"/>
    <col min="10251" max="10496" width="10.85546875" style="81"/>
    <col min="10497" max="10497" width="72" style="81" bestFit="1" customWidth="1"/>
    <col min="10498" max="10498" width="78.42578125" style="81" customWidth="1"/>
    <col min="10499" max="10499" width="10.85546875" style="81"/>
    <col min="10500" max="10500" width="31.140625" style="81" customWidth="1"/>
    <col min="10501" max="10501" width="70.140625" style="81" customWidth="1"/>
    <col min="10502" max="10502" width="17.42578125" style="81" customWidth="1"/>
    <col min="10503" max="10504" width="21.85546875" style="81" customWidth="1"/>
    <col min="10505" max="10505" width="19.42578125" style="81" customWidth="1"/>
    <col min="10506" max="10506" width="42" style="81" customWidth="1"/>
    <col min="10507" max="10752" width="10.85546875" style="81"/>
    <col min="10753" max="10753" width="72" style="81" bestFit="1" customWidth="1"/>
    <col min="10754" max="10754" width="78.42578125" style="81" customWidth="1"/>
    <col min="10755" max="10755" width="10.85546875" style="81"/>
    <col min="10756" max="10756" width="31.140625" style="81" customWidth="1"/>
    <col min="10757" max="10757" width="70.140625" style="81" customWidth="1"/>
    <col min="10758" max="10758" width="17.42578125" style="81" customWidth="1"/>
    <col min="10759" max="10760" width="21.85546875" style="81" customWidth="1"/>
    <col min="10761" max="10761" width="19.42578125" style="81" customWidth="1"/>
    <col min="10762" max="10762" width="42" style="81" customWidth="1"/>
    <col min="10763" max="11008" width="10.85546875" style="81"/>
    <col min="11009" max="11009" width="72" style="81" bestFit="1" customWidth="1"/>
    <col min="11010" max="11010" width="78.42578125" style="81" customWidth="1"/>
    <col min="11011" max="11011" width="10.85546875" style="81"/>
    <col min="11012" max="11012" width="31.140625" style="81" customWidth="1"/>
    <col min="11013" max="11013" width="70.140625" style="81" customWidth="1"/>
    <col min="11014" max="11014" width="17.42578125" style="81" customWidth="1"/>
    <col min="11015" max="11016" width="21.85546875" style="81" customWidth="1"/>
    <col min="11017" max="11017" width="19.42578125" style="81" customWidth="1"/>
    <col min="11018" max="11018" width="42" style="81" customWidth="1"/>
    <col min="11019" max="11264" width="10.85546875" style="81"/>
    <col min="11265" max="11265" width="72" style="81" bestFit="1" customWidth="1"/>
    <col min="11266" max="11266" width="78.42578125" style="81" customWidth="1"/>
    <col min="11267" max="11267" width="10.85546875" style="81"/>
    <col min="11268" max="11268" width="31.140625" style="81" customWidth="1"/>
    <col min="11269" max="11269" width="70.140625" style="81" customWidth="1"/>
    <col min="11270" max="11270" width="17.42578125" style="81" customWidth="1"/>
    <col min="11271" max="11272" width="21.85546875" style="81" customWidth="1"/>
    <col min="11273" max="11273" width="19.42578125" style="81" customWidth="1"/>
    <col min="11274" max="11274" width="42" style="81" customWidth="1"/>
    <col min="11275" max="11520" width="10.85546875" style="81"/>
    <col min="11521" max="11521" width="72" style="81" bestFit="1" customWidth="1"/>
    <col min="11522" max="11522" width="78.42578125" style="81" customWidth="1"/>
    <col min="11523" max="11523" width="10.85546875" style="81"/>
    <col min="11524" max="11524" width="31.140625" style="81" customWidth="1"/>
    <col min="11525" max="11525" width="70.140625" style="81" customWidth="1"/>
    <col min="11526" max="11526" width="17.42578125" style="81" customWidth="1"/>
    <col min="11527" max="11528" width="21.85546875" style="81" customWidth="1"/>
    <col min="11529" max="11529" width="19.42578125" style="81" customWidth="1"/>
    <col min="11530" max="11530" width="42" style="81" customWidth="1"/>
    <col min="11531" max="11776" width="10.85546875" style="81"/>
    <col min="11777" max="11777" width="72" style="81" bestFit="1" customWidth="1"/>
    <col min="11778" max="11778" width="78.42578125" style="81" customWidth="1"/>
    <col min="11779" max="11779" width="10.85546875" style="81"/>
    <col min="11780" max="11780" width="31.140625" style="81" customWidth="1"/>
    <col min="11781" max="11781" width="70.140625" style="81" customWidth="1"/>
    <col min="11782" max="11782" width="17.42578125" style="81" customWidth="1"/>
    <col min="11783" max="11784" width="21.85546875" style="81" customWidth="1"/>
    <col min="11785" max="11785" width="19.42578125" style="81" customWidth="1"/>
    <col min="11786" max="11786" width="42" style="81" customWidth="1"/>
    <col min="11787" max="12032" width="10.85546875" style="81"/>
    <col min="12033" max="12033" width="72" style="81" bestFit="1" customWidth="1"/>
    <col min="12034" max="12034" width="78.42578125" style="81" customWidth="1"/>
    <col min="12035" max="12035" width="10.85546875" style="81"/>
    <col min="12036" max="12036" width="31.140625" style="81" customWidth="1"/>
    <col min="12037" max="12037" width="70.140625" style="81" customWidth="1"/>
    <col min="12038" max="12038" width="17.42578125" style="81" customWidth="1"/>
    <col min="12039" max="12040" width="21.85546875" style="81" customWidth="1"/>
    <col min="12041" max="12041" width="19.42578125" style="81" customWidth="1"/>
    <col min="12042" max="12042" width="42" style="81" customWidth="1"/>
    <col min="12043" max="12288" width="10.85546875" style="81"/>
    <col min="12289" max="12289" width="72" style="81" bestFit="1" customWidth="1"/>
    <col min="12290" max="12290" width="78.42578125" style="81" customWidth="1"/>
    <col min="12291" max="12291" width="10.85546875" style="81"/>
    <col min="12292" max="12292" width="31.140625" style="81" customWidth="1"/>
    <col min="12293" max="12293" width="70.140625" style="81" customWidth="1"/>
    <col min="12294" max="12294" width="17.42578125" style="81" customWidth="1"/>
    <col min="12295" max="12296" width="21.85546875" style="81" customWidth="1"/>
    <col min="12297" max="12297" width="19.42578125" style="81" customWidth="1"/>
    <col min="12298" max="12298" width="42" style="81" customWidth="1"/>
    <col min="12299" max="12544" width="10.85546875" style="81"/>
    <col min="12545" max="12545" width="72" style="81" bestFit="1" customWidth="1"/>
    <col min="12546" max="12546" width="78.42578125" style="81" customWidth="1"/>
    <col min="12547" max="12547" width="10.85546875" style="81"/>
    <col min="12548" max="12548" width="31.140625" style="81" customWidth="1"/>
    <col min="12549" max="12549" width="70.140625" style="81" customWidth="1"/>
    <col min="12550" max="12550" width="17.42578125" style="81" customWidth="1"/>
    <col min="12551" max="12552" width="21.85546875" style="81" customWidth="1"/>
    <col min="12553" max="12553" width="19.42578125" style="81" customWidth="1"/>
    <col min="12554" max="12554" width="42" style="81" customWidth="1"/>
    <col min="12555" max="12800" width="10.85546875" style="81"/>
    <col min="12801" max="12801" width="72" style="81" bestFit="1" customWidth="1"/>
    <col min="12802" max="12802" width="78.42578125" style="81" customWidth="1"/>
    <col min="12803" max="12803" width="10.85546875" style="81"/>
    <col min="12804" max="12804" width="31.140625" style="81" customWidth="1"/>
    <col min="12805" max="12805" width="70.140625" style="81" customWidth="1"/>
    <col min="12806" max="12806" width="17.42578125" style="81" customWidth="1"/>
    <col min="12807" max="12808" width="21.85546875" style="81" customWidth="1"/>
    <col min="12809" max="12809" width="19.42578125" style="81" customWidth="1"/>
    <col min="12810" max="12810" width="42" style="81" customWidth="1"/>
    <col min="12811" max="13056" width="10.85546875" style="81"/>
    <col min="13057" max="13057" width="72" style="81" bestFit="1" customWidth="1"/>
    <col min="13058" max="13058" width="78.42578125" style="81" customWidth="1"/>
    <col min="13059" max="13059" width="10.85546875" style="81"/>
    <col min="13060" max="13060" width="31.140625" style="81" customWidth="1"/>
    <col min="13061" max="13061" width="70.140625" style="81" customWidth="1"/>
    <col min="13062" max="13062" width="17.42578125" style="81" customWidth="1"/>
    <col min="13063" max="13064" width="21.85546875" style="81" customWidth="1"/>
    <col min="13065" max="13065" width="19.42578125" style="81" customWidth="1"/>
    <col min="13066" max="13066" width="42" style="81" customWidth="1"/>
    <col min="13067" max="13312" width="10.85546875" style="81"/>
    <col min="13313" max="13313" width="72" style="81" bestFit="1" customWidth="1"/>
    <col min="13314" max="13314" width="78.42578125" style="81" customWidth="1"/>
    <col min="13315" max="13315" width="10.85546875" style="81"/>
    <col min="13316" max="13316" width="31.140625" style="81" customWidth="1"/>
    <col min="13317" max="13317" width="70.140625" style="81" customWidth="1"/>
    <col min="13318" max="13318" width="17.42578125" style="81" customWidth="1"/>
    <col min="13319" max="13320" width="21.85546875" style="81" customWidth="1"/>
    <col min="13321" max="13321" width="19.42578125" style="81" customWidth="1"/>
    <col min="13322" max="13322" width="42" style="81" customWidth="1"/>
    <col min="13323" max="13568" width="10.85546875" style="81"/>
    <col min="13569" max="13569" width="72" style="81" bestFit="1" customWidth="1"/>
    <col min="13570" max="13570" width="78.42578125" style="81" customWidth="1"/>
    <col min="13571" max="13571" width="10.85546875" style="81"/>
    <col min="13572" max="13572" width="31.140625" style="81" customWidth="1"/>
    <col min="13573" max="13573" width="70.140625" style="81" customWidth="1"/>
    <col min="13574" max="13574" width="17.42578125" style="81" customWidth="1"/>
    <col min="13575" max="13576" width="21.85546875" style="81" customWidth="1"/>
    <col min="13577" max="13577" width="19.42578125" style="81" customWidth="1"/>
    <col min="13578" max="13578" width="42" style="81" customWidth="1"/>
    <col min="13579" max="13824" width="10.85546875" style="81"/>
    <col min="13825" max="13825" width="72" style="81" bestFit="1" customWidth="1"/>
    <col min="13826" max="13826" width="78.42578125" style="81" customWidth="1"/>
    <col min="13827" max="13827" width="10.85546875" style="81"/>
    <col min="13828" max="13828" width="31.140625" style="81" customWidth="1"/>
    <col min="13829" max="13829" width="70.140625" style="81" customWidth="1"/>
    <col min="13830" max="13830" width="17.42578125" style="81" customWidth="1"/>
    <col min="13831" max="13832" width="21.85546875" style="81" customWidth="1"/>
    <col min="13833" max="13833" width="19.42578125" style="81" customWidth="1"/>
    <col min="13834" max="13834" width="42" style="81" customWidth="1"/>
    <col min="13835" max="14080" width="10.85546875" style="81"/>
    <col min="14081" max="14081" width="72" style="81" bestFit="1" customWidth="1"/>
    <col min="14082" max="14082" width="78.42578125" style="81" customWidth="1"/>
    <col min="14083" max="14083" width="10.85546875" style="81"/>
    <col min="14084" max="14084" width="31.140625" style="81" customWidth="1"/>
    <col min="14085" max="14085" width="70.140625" style="81" customWidth="1"/>
    <col min="14086" max="14086" width="17.42578125" style="81" customWidth="1"/>
    <col min="14087" max="14088" width="21.85546875" style="81" customWidth="1"/>
    <col min="14089" max="14089" width="19.42578125" style="81" customWidth="1"/>
    <col min="14090" max="14090" width="42" style="81" customWidth="1"/>
    <col min="14091" max="14336" width="10.85546875" style="81"/>
    <col min="14337" max="14337" width="72" style="81" bestFit="1" customWidth="1"/>
    <col min="14338" max="14338" width="78.42578125" style="81" customWidth="1"/>
    <col min="14339" max="14339" width="10.85546875" style="81"/>
    <col min="14340" max="14340" width="31.140625" style="81" customWidth="1"/>
    <col min="14341" max="14341" width="70.140625" style="81" customWidth="1"/>
    <col min="14342" max="14342" width="17.42578125" style="81" customWidth="1"/>
    <col min="14343" max="14344" width="21.85546875" style="81" customWidth="1"/>
    <col min="14345" max="14345" width="19.42578125" style="81" customWidth="1"/>
    <col min="14346" max="14346" width="42" style="81" customWidth="1"/>
    <col min="14347" max="14592" width="10.85546875" style="81"/>
    <col min="14593" max="14593" width="72" style="81" bestFit="1" customWidth="1"/>
    <col min="14594" max="14594" width="78.42578125" style="81" customWidth="1"/>
    <col min="14595" max="14595" width="10.85546875" style="81"/>
    <col min="14596" max="14596" width="31.140625" style="81" customWidth="1"/>
    <col min="14597" max="14597" width="70.140625" style="81" customWidth="1"/>
    <col min="14598" max="14598" width="17.42578125" style="81" customWidth="1"/>
    <col min="14599" max="14600" width="21.85546875" style="81" customWidth="1"/>
    <col min="14601" max="14601" width="19.42578125" style="81" customWidth="1"/>
    <col min="14602" max="14602" width="42" style="81" customWidth="1"/>
    <col min="14603" max="14848" width="10.85546875" style="81"/>
    <col min="14849" max="14849" width="72" style="81" bestFit="1" customWidth="1"/>
    <col min="14850" max="14850" width="78.42578125" style="81" customWidth="1"/>
    <col min="14851" max="14851" width="10.85546875" style="81"/>
    <col min="14852" max="14852" width="31.140625" style="81" customWidth="1"/>
    <col min="14853" max="14853" width="70.140625" style="81" customWidth="1"/>
    <col min="14854" max="14854" width="17.42578125" style="81" customWidth="1"/>
    <col min="14855" max="14856" width="21.85546875" style="81" customWidth="1"/>
    <col min="14857" max="14857" width="19.42578125" style="81" customWidth="1"/>
    <col min="14858" max="14858" width="42" style="81" customWidth="1"/>
    <col min="14859" max="15104" width="10.85546875" style="81"/>
    <col min="15105" max="15105" width="72" style="81" bestFit="1" customWidth="1"/>
    <col min="15106" max="15106" width="78.42578125" style="81" customWidth="1"/>
    <col min="15107" max="15107" width="10.85546875" style="81"/>
    <col min="15108" max="15108" width="31.140625" style="81" customWidth="1"/>
    <col min="15109" max="15109" width="70.140625" style="81" customWidth="1"/>
    <col min="15110" max="15110" width="17.42578125" style="81" customWidth="1"/>
    <col min="15111" max="15112" width="21.85546875" style="81" customWidth="1"/>
    <col min="15113" max="15113" width="19.42578125" style="81" customWidth="1"/>
    <col min="15114" max="15114" width="42" style="81" customWidth="1"/>
    <col min="15115" max="15360" width="10.85546875" style="81"/>
    <col min="15361" max="15361" width="72" style="81" bestFit="1" customWidth="1"/>
    <col min="15362" max="15362" width="78.42578125" style="81" customWidth="1"/>
    <col min="15363" max="15363" width="10.85546875" style="81"/>
    <col min="15364" max="15364" width="31.140625" style="81" customWidth="1"/>
    <col min="15365" max="15365" width="70.140625" style="81" customWidth="1"/>
    <col min="15366" max="15366" width="17.42578125" style="81" customWidth="1"/>
    <col min="15367" max="15368" width="21.85546875" style="81" customWidth="1"/>
    <col min="15369" max="15369" width="19.42578125" style="81" customWidth="1"/>
    <col min="15370" max="15370" width="42" style="81" customWidth="1"/>
    <col min="15371" max="15616" width="10.85546875" style="81"/>
    <col min="15617" max="15617" width="72" style="81" bestFit="1" customWidth="1"/>
    <col min="15618" max="15618" width="78.42578125" style="81" customWidth="1"/>
    <col min="15619" max="15619" width="10.85546875" style="81"/>
    <col min="15620" max="15620" width="31.140625" style="81" customWidth="1"/>
    <col min="15621" max="15621" width="70.140625" style="81" customWidth="1"/>
    <col min="15622" max="15622" width="17.42578125" style="81" customWidth="1"/>
    <col min="15623" max="15624" width="21.85546875" style="81" customWidth="1"/>
    <col min="15625" max="15625" width="19.42578125" style="81" customWidth="1"/>
    <col min="15626" max="15626" width="42" style="81" customWidth="1"/>
    <col min="15627" max="15872" width="10.85546875" style="81"/>
    <col min="15873" max="15873" width="72" style="81" bestFit="1" customWidth="1"/>
    <col min="15874" max="15874" width="78.42578125" style="81" customWidth="1"/>
    <col min="15875" max="15875" width="10.85546875" style="81"/>
    <col min="15876" max="15876" width="31.140625" style="81" customWidth="1"/>
    <col min="15877" max="15877" width="70.140625" style="81" customWidth="1"/>
    <col min="15878" max="15878" width="17.42578125" style="81" customWidth="1"/>
    <col min="15879" max="15880" width="21.85546875" style="81" customWidth="1"/>
    <col min="15881" max="15881" width="19.42578125" style="81" customWidth="1"/>
    <col min="15882" max="15882" width="42" style="81" customWidth="1"/>
    <col min="15883" max="16128" width="10.85546875" style="81"/>
    <col min="16129" max="16129" width="72" style="81" bestFit="1" customWidth="1"/>
    <col min="16130" max="16130" width="78.42578125" style="81" customWidth="1"/>
    <col min="16131" max="16131" width="10.85546875" style="81"/>
    <col min="16132" max="16132" width="31.140625" style="81" customWidth="1"/>
    <col min="16133" max="16133" width="70.140625" style="81" customWidth="1"/>
    <col min="16134" max="16134" width="17.42578125" style="81" customWidth="1"/>
    <col min="16135" max="16136" width="21.85546875" style="81" customWidth="1"/>
    <col min="16137" max="16137" width="19.42578125" style="81" customWidth="1"/>
    <col min="16138" max="16138" width="42" style="81" customWidth="1"/>
    <col min="16139" max="16384" width="10.85546875" style="81"/>
  </cols>
  <sheetData>
    <row r="1" spans="1:2" ht="25.5" customHeight="1" x14ac:dyDescent="0.25">
      <c r="A1" s="334" t="s">
        <v>0</v>
      </c>
      <c r="B1" s="335"/>
    </row>
    <row r="2" spans="1:2" ht="25.5" customHeight="1" x14ac:dyDescent="0.25">
      <c r="A2" s="336" t="s">
        <v>1</v>
      </c>
      <c r="B2" s="337"/>
    </row>
    <row r="3" spans="1:2" ht="15" x14ac:dyDescent="0.25">
      <c r="A3" s="82" t="s">
        <v>2</v>
      </c>
      <c r="B3" s="83" t="s">
        <v>3</v>
      </c>
    </row>
    <row r="4" spans="1:2" ht="15" x14ac:dyDescent="0.25">
      <c r="A4" s="84" t="s">
        <v>4</v>
      </c>
      <c r="B4" s="85" t="s">
        <v>5</v>
      </c>
    </row>
    <row r="5" spans="1:2" ht="15" x14ac:dyDescent="0.25">
      <c r="A5" s="84" t="s">
        <v>6</v>
      </c>
      <c r="B5" s="85" t="s">
        <v>7</v>
      </c>
    </row>
    <row r="6" spans="1:2" ht="103.5" x14ac:dyDescent="0.25">
      <c r="A6" s="84" t="s">
        <v>8</v>
      </c>
      <c r="B6" s="86" t="s">
        <v>9</v>
      </c>
    </row>
    <row r="7" spans="1:2" ht="40.5" customHeight="1" x14ac:dyDescent="0.25">
      <c r="A7" s="84" t="s">
        <v>10</v>
      </c>
      <c r="B7" s="87" t="s">
        <v>11</v>
      </c>
    </row>
    <row r="8" spans="1:2" ht="29.25" customHeight="1" x14ac:dyDescent="0.25">
      <c r="A8" s="84" t="s">
        <v>12</v>
      </c>
      <c r="B8" s="87" t="s">
        <v>13</v>
      </c>
    </row>
    <row r="9" spans="1:2" ht="38.25" customHeight="1" x14ac:dyDescent="0.25">
      <c r="A9" s="84" t="s">
        <v>14</v>
      </c>
      <c r="B9" s="87" t="s">
        <v>13</v>
      </c>
    </row>
    <row r="10" spans="1:2" ht="28.5" x14ac:dyDescent="0.25">
      <c r="A10" s="84" t="s">
        <v>15</v>
      </c>
      <c r="B10" s="88" t="s">
        <v>16</v>
      </c>
    </row>
    <row r="11" spans="1:2" ht="15" x14ac:dyDescent="0.25">
      <c r="A11" s="84" t="s">
        <v>17</v>
      </c>
      <c r="B11" s="88" t="s">
        <v>18</v>
      </c>
    </row>
    <row r="12" spans="1:2" ht="8.25" customHeight="1" x14ac:dyDescent="0.25">
      <c r="A12" s="89"/>
      <c r="B12" s="90"/>
    </row>
    <row r="13" spans="1:2" ht="15" x14ac:dyDescent="0.25">
      <c r="A13" s="84" t="s">
        <v>19</v>
      </c>
      <c r="B13" s="91" t="s">
        <v>20</v>
      </c>
    </row>
    <row r="14" spans="1:2" ht="15" x14ac:dyDescent="0.25">
      <c r="A14" s="84" t="s">
        <v>21</v>
      </c>
      <c r="B14" s="91" t="s">
        <v>22</v>
      </c>
    </row>
    <row r="15" spans="1:2" ht="28.5" x14ac:dyDescent="0.25">
      <c r="A15" s="84" t="s">
        <v>23</v>
      </c>
      <c r="B15" s="91" t="s">
        <v>24</v>
      </c>
    </row>
    <row r="16" spans="1:2" ht="15" x14ac:dyDescent="0.25">
      <c r="A16" s="84" t="s">
        <v>25</v>
      </c>
      <c r="B16" s="91" t="s">
        <v>26</v>
      </c>
    </row>
    <row r="17" spans="1:2" ht="8.25" customHeight="1" x14ac:dyDescent="0.25">
      <c r="A17" s="89"/>
      <c r="B17" s="92"/>
    </row>
    <row r="18" spans="1:2" ht="42.75" x14ac:dyDescent="0.25">
      <c r="A18" s="84" t="s">
        <v>27</v>
      </c>
      <c r="B18" s="91" t="s">
        <v>28</v>
      </c>
    </row>
    <row r="19" spans="1:2" ht="28.5" x14ac:dyDescent="0.25">
      <c r="A19" s="84" t="s">
        <v>29</v>
      </c>
      <c r="B19" s="91" t="s">
        <v>30</v>
      </c>
    </row>
    <row r="20" spans="1:2" ht="28.5" x14ac:dyDescent="0.25">
      <c r="A20" s="84" t="s">
        <v>31</v>
      </c>
      <c r="B20" s="91" t="s">
        <v>32</v>
      </c>
    </row>
    <row r="21" spans="1:2" ht="28.5" x14ac:dyDescent="0.25">
      <c r="A21" s="84" t="s">
        <v>25</v>
      </c>
      <c r="B21" s="91" t="s">
        <v>33</v>
      </c>
    </row>
    <row r="22" spans="1:2" ht="8.25" customHeight="1" x14ac:dyDescent="0.25">
      <c r="A22" s="89"/>
      <c r="B22" s="92"/>
    </row>
    <row r="23" spans="1:2" ht="31.5" customHeight="1" x14ac:dyDescent="0.25">
      <c r="A23" s="84" t="s">
        <v>34</v>
      </c>
      <c r="B23" s="91" t="s">
        <v>35</v>
      </c>
    </row>
    <row r="24" spans="1:2" ht="15" x14ac:dyDescent="0.25">
      <c r="A24" s="84" t="s">
        <v>36</v>
      </c>
      <c r="B24" s="91" t="s">
        <v>37</v>
      </c>
    </row>
    <row r="25" spans="1:2" ht="20.100000000000001" customHeight="1" x14ac:dyDescent="0.25">
      <c r="A25" s="84" t="s">
        <v>38</v>
      </c>
      <c r="B25" s="91" t="s">
        <v>39</v>
      </c>
    </row>
    <row r="26" spans="1:2" ht="29.1" customHeight="1" x14ac:dyDescent="0.25">
      <c r="A26" s="84" t="s">
        <v>40</v>
      </c>
      <c r="B26" s="91" t="s">
        <v>41</v>
      </c>
    </row>
    <row r="27" spans="1:2" ht="20.45" customHeight="1" x14ac:dyDescent="0.25">
      <c r="A27" s="84" t="s">
        <v>42</v>
      </c>
      <c r="B27" s="91" t="s">
        <v>43</v>
      </c>
    </row>
    <row r="28" spans="1:2" ht="8.25" customHeight="1" x14ac:dyDescent="0.25">
      <c r="A28" s="89"/>
      <c r="B28" s="92"/>
    </row>
    <row r="29" spans="1:2" ht="28.5" x14ac:dyDescent="0.25">
      <c r="A29" s="84" t="s">
        <v>44</v>
      </c>
      <c r="B29" s="91" t="s">
        <v>45</v>
      </c>
    </row>
    <row r="30" spans="1:2" ht="42.75" x14ac:dyDescent="0.25">
      <c r="A30" s="84" t="s">
        <v>46</v>
      </c>
      <c r="B30" s="91" t="s">
        <v>47</v>
      </c>
    </row>
    <row r="31" spans="1:2" ht="42.75" x14ac:dyDescent="0.25">
      <c r="A31" s="84" t="s">
        <v>48</v>
      </c>
      <c r="B31" s="91" t="s">
        <v>49</v>
      </c>
    </row>
    <row r="32" spans="1:2" ht="28.5" x14ac:dyDescent="0.25">
      <c r="A32" s="84" t="s">
        <v>50</v>
      </c>
      <c r="B32" s="91" t="s">
        <v>51</v>
      </c>
    </row>
    <row r="33" spans="1:2" ht="57" x14ac:dyDescent="0.25">
      <c r="A33" s="84" t="s">
        <v>52</v>
      </c>
      <c r="B33" s="91" t="s">
        <v>53</v>
      </c>
    </row>
    <row r="34" spans="1:2" ht="85.35" customHeight="1" x14ac:dyDescent="0.25">
      <c r="A34" s="93" t="s">
        <v>54</v>
      </c>
      <c r="B34" s="91" t="s">
        <v>55</v>
      </c>
    </row>
    <row r="35" spans="1:2" ht="81.599999999999994" customHeight="1" x14ac:dyDescent="0.25">
      <c r="A35" s="93" t="s">
        <v>56</v>
      </c>
      <c r="B35" s="91" t="s">
        <v>57</v>
      </c>
    </row>
    <row r="36" spans="1:2" ht="54" customHeight="1" x14ac:dyDescent="0.25">
      <c r="A36" s="93" t="s">
        <v>58</v>
      </c>
      <c r="B36" s="91" t="s">
        <v>59</v>
      </c>
    </row>
    <row r="37" spans="1:2" ht="8.25" customHeight="1" x14ac:dyDescent="0.25">
      <c r="A37" s="94"/>
      <c r="B37" s="92"/>
    </row>
    <row r="38" spans="1:2" ht="71.25" x14ac:dyDescent="0.25">
      <c r="A38" s="93" t="s">
        <v>60</v>
      </c>
      <c r="B38" s="91" t="s">
        <v>61</v>
      </c>
    </row>
    <row r="39" spans="1:2" ht="42.75" x14ac:dyDescent="0.25">
      <c r="A39" s="93" t="s">
        <v>62</v>
      </c>
      <c r="B39" s="91" t="s">
        <v>63</v>
      </c>
    </row>
    <row r="40" spans="1:2" ht="28.5" x14ac:dyDescent="0.25">
      <c r="A40" s="93" t="s">
        <v>64</v>
      </c>
      <c r="B40" s="91" t="s">
        <v>65</v>
      </c>
    </row>
    <row r="41" spans="1:2" ht="71.25" x14ac:dyDescent="0.25">
      <c r="A41" s="93" t="s">
        <v>66</v>
      </c>
      <c r="B41" s="91" t="s">
        <v>67</v>
      </c>
    </row>
    <row r="42" spans="1:2" ht="28.5" x14ac:dyDescent="0.25">
      <c r="A42" s="84" t="s">
        <v>68</v>
      </c>
      <c r="B42" s="91" t="s">
        <v>69</v>
      </c>
    </row>
    <row r="43" spans="1:2" ht="15" x14ac:dyDescent="0.25">
      <c r="A43" s="93"/>
      <c r="B43" s="95"/>
    </row>
    <row r="44" spans="1:2" ht="25.5" customHeight="1" x14ac:dyDescent="0.25">
      <c r="A44" s="336" t="s">
        <v>70</v>
      </c>
      <c r="B44" s="337"/>
    </row>
    <row r="45" spans="1:2" ht="15" x14ac:dyDescent="0.25">
      <c r="A45" s="82" t="s">
        <v>2</v>
      </c>
      <c r="B45" s="83" t="s">
        <v>3</v>
      </c>
    </row>
    <row r="46" spans="1:2" ht="15" x14ac:dyDescent="0.25">
      <c r="A46" s="84" t="s">
        <v>6</v>
      </c>
      <c r="B46" s="85" t="s">
        <v>7</v>
      </c>
    </row>
    <row r="47" spans="1:2" ht="103.5" x14ac:dyDescent="0.25">
      <c r="A47" s="84" t="s">
        <v>8</v>
      </c>
      <c r="B47" s="86" t="s">
        <v>9</v>
      </c>
    </row>
    <row r="48" spans="1:2" ht="15" x14ac:dyDescent="0.25">
      <c r="A48" s="84" t="s">
        <v>71</v>
      </c>
      <c r="B48" s="96" t="s">
        <v>72</v>
      </c>
    </row>
    <row r="49" spans="1:2" ht="37.5" customHeight="1" x14ac:dyDescent="0.25">
      <c r="A49" s="84" t="s">
        <v>73</v>
      </c>
      <c r="B49" s="96" t="s">
        <v>13</v>
      </c>
    </row>
    <row r="50" spans="1:2" ht="28.5" x14ac:dyDescent="0.25">
      <c r="A50" s="84" t="s">
        <v>74</v>
      </c>
      <c r="B50" s="96" t="s">
        <v>75</v>
      </c>
    </row>
    <row r="51" spans="1:2" ht="42.75" x14ac:dyDescent="0.25">
      <c r="A51" s="84" t="s">
        <v>76</v>
      </c>
      <c r="B51" s="97" t="s">
        <v>77</v>
      </c>
    </row>
    <row r="52" spans="1:2" ht="42.75" x14ac:dyDescent="0.25">
      <c r="A52" s="84" t="s">
        <v>78</v>
      </c>
      <c r="B52" s="97" t="s">
        <v>79</v>
      </c>
    </row>
    <row r="53" spans="1:2" ht="15" x14ac:dyDescent="0.25">
      <c r="A53" s="84" t="s">
        <v>80</v>
      </c>
      <c r="B53" s="97" t="s">
        <v>81</v>
      </c>
    </row>
    <row r="54" spans="1:2" ht="71.25" x14ac:dyDescent="0.25">
      <c r="A54" s="84" t="s">
        <v>82</v>
      </c>
      <c r="B54" s="97" t="s">
        <v>83</v>
      </c>
    </row>
    <row r="55" spans="1:2" ht="60" x14ac:dyDescent="0.25">
      <c r="A55" s="93" t="s">
        <v>84</v>
      </c>
      <c r="B55" s="97" t="s">
        <v>85</v>
      </c>
    </row>
    <row r="56" spans="1:2" ht="28.5" x14ac:dyDescent="0.25">
      <c r="A56" s="84" t="s">
        <v>86</v>
      </c>
      <c r="B56" s="97" t="s">
        <v>87</v>
      </c>
    </row>
    <row r="57" spans="1:2" ht="99.75" x14ac:dyDescent="0.25">
      <c r="A57" s="84" t="s">
        <v>88</v>
      </c>
      <c r="B57" s="97" t="s">
        <v>89</v>
      </c>
    </row>
    <row r="58" spans="1:2" ht="15" x14ac:dyDescent="0.25">
      <c r="A58" s="84" t="s">
        <v>90</v>
      </c>
      <c r="B58" s="97" t="s">
        <v>91</v>
      </c>
    </row>
    <row r="59" spans="1:2" ht="28.5" x14ac:dyDescent="0.25">
      <c r="A59" s="84" t="s">
        <v>92</v>
      </c>
      <c r="B59" s="97" t="s">
        <v>93</v>
      </c>
    </row>
    <row r="60" spans="1:2" ht="28.5" x14ac:dyDescent="0.25">
      <c r="A60" s="84" t="s">
        <v>94</v>
      </c>
      <c r="B60" s="97" t="s">
        <v>95</v>
      </c>
    </row>
    <row r="61" spans="1:2" ht="28.5" x14ac:dyDescent="0.25">
      <c r="A61" s="84" t="s">
        <v>96</v>
      </c>
      <c r="B61" s="97" t="s">
        <v>97</v>
      </c>
    </row>
    <row r="62" spans="1:2" ht="28.5" x14ac:dyDescent="0.25">
      <c r="A62" s="84" t="s">
        <v>98</v>
      </c>
      <c r="B62" s="97" t="s">
        <v>99</v>
      </c>
    </row>
    <row r="63" spans="1:2" ht="42.75" x14ac:dyDescent="0.25">
      <c r="A63" s="84" t="s">
        <v>100</v>
      </c>
      <c r="B63" s="97" t="s">
        <v>101</v>
      </c>
    </row>
    <row r="64" spans="1:2" ht="79.5" customHeight="1" x14ac:dyDescent="0.25">
      <c r="A64" s="84" t="s">
        <v>102</v>
      </c>
      <c r="B64" s="97" t="s">
        <v>103</v>
      </c>
    </row>
    <row r="65" spans="1:2" ht="114" x14ac:dyDescent="0.25">
      <c r="A65" s="84" t="s">
        <v>104</v>
      </c>
      <c r="B65" s="97" t="s">
        <v>105</v>
      </c>
    </row>
    <row r="66" spans="1:2" ht="28.5" x14ac:dyDescent="0.25">
      <c r="A66" s="84" t="s">
        <v>106</v>
      </c>
      <c r="B66" s="97" t="s">
        <v>107</v>
      </c>
    </row>
    <row r="67" spans="1:2" ht="156.75" x14ac:dyDescent="0.25">
      <c r="A67" s="84" t="s">
        <v>108</v>
      </c>
      <c r="B67" s="97" t="s">
        <v>109</v>
      </c>
    </row>
    <row r="68" spans="1:2" ht="28.5" x14ac:dyDescent="0.25">
      <c r="A68" s="84" t="s">
        <v>110</v>
      </c>
      <c r="B68" s="97" t="s">
        <v>111</v>
      </c>
    </row>
    <row r="69" spans="1:2" ht="30" x14ac:dyDescent="0.25">
      <c r="A69" s="93" t="s">
        <v>112</v>
      </c>
      <c r="B69" s="97" t="s">
        <v>113</v>
      </c>
    </row>
    <row r="70" spans="1:2" ht="25.5" customHeight="1" x14ac:dyDescent="0.25">
      <c r="A70" s="336" t="s">
        <v>114</v>
      </c>
      <c r="B70" s="337"/>
    </row>
    <row r="71" spans="1:2" ht="15" x14ac:dyDescent="0.25">
      <c r="A71" s="338" t="s">
        <v>115</v>
      </c>
      <c r="B71" s="339"/>
    </row>
    <row r="72" spans="1:2" ht="72" customHeight="1" x14ac:dyDescent="0.25">
      <c r="A72" s="332" t="s">
        <v>116</v>
      </c>
      <c r="B72" s="333"/>
    </row>
    <row r="73" spans="1:2" ht="28.5" x14ac:dyDescent="0.25">
      <c r="A73" s="84" t="s">
        <v>117</v>
      </c>
      <c r="B73" s="97" t="s">
        <v>118</v>
      </c>
    </row>
    <row r="74" spans="1:2" ht="42.75" x14ac:dyDescent="0.25">
      <c r="A74" s="93" t="s">
        <v>119</v>
      </c>
      <c r="B74" s="97"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7" tint="0.39997558519241921"/>
    <pageSetUpPr fitToPage="1"/>
  </sheetPr>
  <dimension ref="A1:AO49"/>
  <sheetViews>
    <sheetView showGridLines="0" view="pageBreakPreview" topLeftCell="Q47" zoomScale="70" zoomScaleNormal="70" zoomScaleSheetLayoutView="70" workbookViewId="0">
      <selection activeCell="Q47" sqref="Q47:X48"/>
    </sheetView>
  </sheetViews>
  <sheetFormatPr baseColWidth="10" defaultColWidth="10.85546875" defaultRowHeight="15" x14ac:dyDescent="0.25"/>
  <cols>
    <col min="1" max="1" width="47.5703125" style="156" customWidth="1"/>
    <col min="2" max="2" width="20.42578125" style="156" customWidth="1"/>
    <col min="3" max="3" width="20.5703125" style="156" customWidth="1"/>
    <col min="4" max="9" width="18.5703125" style="156" customWidth="1"/>
    <col min="10" max="14" width="20.5703125" style="156" customWidth="1"/>
    <col min="15" max="15" width="20.42578125" style="156" customWidth="1"/>
    <col min="16" max="16" width="32.42578125" style="156" customWidth="1"/>
    <col min="17" max="19" width="18.140625" style="156" customWidth="1"/>
    <col min="20" max="21" width="24" style="156" customWidth="1"/>
    <col min="22" max="22" width="18.140625" style="156" customWidth="1"/>
    <col min="23" max="23" width="19.42578125" style="156" customWidth="1"/>
    <col min="24" max="24" width="24.7109375" style="156" customWidth="1"/>
    <col min="25" max="28" width="19.42578125" style="156" customWidth="1"/>
    <col min="29" max="29" width="22.140625" style="156" customWidth="1"/>
    <col min="30" max="30" width="19.42578125" style="156" customWidth="1"/>
    <col min="31" max="31" width="20.42578125" style="156" customWidth="1"/>
    <col min="32" max="32" width="22.85546875" style="156" customWidth="1"/>
    <col min="33" max="33" width="18.42578125" style="156" bestFit="1" customWidth="1"/>
    <col min="34" max="34" width="8.42578125" style="156" customWidth="1"/>
    <col min="35" max="35" width="18.42578125" style="156" bestFit="1" customWidth="1"/>
    <col min="36" max="36" width="5.5703125" style="156" customWidth="1"/>
    <col min="37" max="37" width="18.42578125" style="156" bestFit="1" customWidth="1"/>
    <col min="38" max="38" width="4.5703125" style="156" customWidth="1"/>
    <col min="39" max="39" width="23" style="156" bestFit="1" customWidth="1"/>
    <col min="40" max="40" width="10.85546875" style="156"/>
    <col min="41" max="41" width="18.42578125" style="156" bestFit="1" customWidth="1"/>
    <col min="42" max="42" width="16.140625" style="156" customWidth="1"/>
    <col min="43" max="16384" width="10.85546875" style="156"/>
  </cols>
  <sheetData>
    <row r="1" spans="1:31" ht="32.25" customHeight="1" thickBot="1" x14ac:dyDescent="0.3">
      <c r="A1" s="405"/>
      <c r="B1" s="408" t="s">
        <v>121</v>
      </c>
      <c r="C1" s="409"/>
      <c r="D1" s="409"/>
      <c r="E1" s="409"/>
      <c r="F1" s="409"/>
      <c r="G1" s="409"/>
      <c r="H1" s="409"/>
      <c r="I1" s="409"/>
      <c r="J1" s="409"/>
      <c r="K1" s="409"/>
      <c r="L1" s="409"/>
      <c r="M1" s="409"/>
      <c r="N1" s="409"/>
      <c r="O1" s="409"/>
      <c r="P1" s="409"/>
      <c r="Q1" s="409"/>
      <c r="R1" s="409"/>
      <c r="S1" s="409"/>
      <c r="T1" s="409"/>
      <c r="U1" s="409"/>
      <c r="V1" s="409"/>
      <c r="W1" s="409"/>
      <c r="X1" s="409"/>
      <c r="Y1" s="409"/>
      <c r="Z1" s="409"/>
      <c r="AA1" s="410"/>
      <c r="AB1" s="417" t="s">
        <v>122</v>
      </c>
      <c r="AC1" s="418"/>
      <c r="AD1" s="418"/>
      <c r="AE1" s="419"/>
    </row>
    <row r="2" spans="1:31" ht="30.75" customHeight="1" thickBot="1" x14ac:dyDescent="0.3">
      <c r="A2" s="406"/>
      <c r="B2" s="408" t="s">
        <v>123</v>
      </c>
      <c r="C2" s="409"/>
      <c r="D2" s="409"/>
      <c r="E2" s="409"/>
      <c r="F2" s="409"/>
      <c r="G2" s="409"/>
      <c r="H2" s="409"/>
      <c r="I2" s="409"/>
      <c r="J2" s="409"/>
      <c r="K2" s="409"/>
      <c r="L2" s="409"/>
      <c r="M2" s="409"/>
      <c r="N2" s="409"/>
      <c r="O2" s="409"/>
      <c r="P2" s="409"/>
      <c r="Q2" s="409"/>
      <c r="R2" s="409"/>
      <c r="S2" s="409"/>
      <c r="T2" s="409"/>
      <c r="U2" s="409"/>
      <c r="V2" s="409"/>
      <c r="W2" s="409"/>
      <c r="X2" s="409"/>
      <c r="Y2" s="409"/>
      <c r="Z2" s="409"/>
      <c r="AA2" s="410"/>
      <c r="AB2" s="417" t="s">
        <v>124</v>
      </c>
      <c r="AC2" s="418"/>
      <c r="AD2" s="418"/>
      <c r="AE2" s="419"/>
    </row>
    <row r="3" spans="1:31" ht="24" customHeight="1" thickBot="1" x14ac:dyDescent="0.3">
      <c r="A3" s="406"/>
      <c r="B3" s="411" t="s">
        <v>125</v>
      </c>
      <c r="C3" s="412"/>
      <c r="D3" s="412"/>
      <c r="E3" s="412"/>
      <c r="F3" s="412"/>
      <c r="G3" s="412"/>
      <c r="H3" s="412"/>
      <c r="I3" s="412"/>
      <c r="J3" s="412"/>
      <c r="K3" s="412"/>
      <c r="L3" s="412"/>
      <c r="M3" s="412"/>
      <c r="N3" s="412"/>
      <c r="O3" s="412"/>
      <c r="P3" s="412"/>
      <c r="Q3" s="412"/>
      <c r="R3" s="412"/>
      <c r="S3" s="412"/>
      <c r="T3" s="412"/>
      <c r="U3" s="412"/>
      <c r="V3" s="412"/>
      <c r="W3" s="412"/>
      <c r="X3" s="412"/>
      <c r="Y3" s="412"/>
      <c r="Z3" s="412"/>
      <c r="AA3" s="413"/>
      <c r="AB3" s="417" t="s">
        <v>126</v>
      </c>
      <c r="AC3" s="418"/>
      <c r="AD3" s="418"/>
      <c r="AE3" s="419"/>
    </row>
    <row r="4" spans="1:31" ht="21.75" customHeight="1" thickBot="1" x14ac:dyDescent="0.3">
      <c r="A4" s="407"/>
      <c r="B4" s="414"/>
      <c r="C4" s="415"/>
      <c r="D4" s="415"/>
      <c r="E4" s="415"/>
      <c r="F4" s="415"/>
      <c r="G4" s="415"/>
      <c r="H4" s="415"/>
      <c r="I4" s="415"/>
      <c r="J4" s="415"/>
      <c r="K4" s="415"/>
      <c r="L4" s="415"/>
      <c r="M4" s="415"/>
      <c r="N4" s="415"/>
      <c r="O4" s="415"/>
      <c r="P4" s="415"/>
      <c r="Q4" s="415"/>
      <c r="R4" s="415"/>
      <c r="S4" s="415"/>
      <c r="T4" s="415"/>
      <c r="U4" s="415"/>
      <c r="V4" s="415"/>
      <c r="W4" s="415"/>
      <c r="X4" s="415"/>
      <c r="Y4" s="415"/>
      <c r="Z4" s="415"/>
      <c r="AA4" s="416"/>
      <c r="AB4" s="420" t="s">
        <v>127</v>
      </c>
      <c r="AC4" s="421"/>
      <c r="AD4" s="421"/>
      <c r="AE4" s="422"/>
    </row>
    <row r="5" spans="1:31" ht="9" customHeight="1" thickBot="1" x14ac:dyDescent="0.3">
      <c r="A5" s="160"/>
      <c r="B5" s="161"/>
      <c r="C5" s="162"/>
      <c r="D5" s="163"/>
      <c r="E5" s="163"/>
      <c r="F5" s="163"/>
      <c r="G5" s="163"/>
      <c r="H5" s="163"/>
      <c r="I5" s="163"/>
      <c r="J5" s="163"/>
      <c r="K5" s="163"/>
      <c r="L5" s="163"/>
      <c r="M5" s="163"/>
      <c r="N5" s="163"/>
      <c r="O5" s="163"/>
      <c r="P5" s="163"/>
      <c r="Q5" s="163"/>
      <c r="R5" s="163"/>
      <c r="S5" s="163"/>
      <c r="T5" s="163"/>
      <c r="U5" s="163"/>
      <c r="V5" s="163"/>
      <c r="W5" s="163"/>
      <c r="X5" s="163"/>
      <c r="Y5" s="163"/>
      <c r="Z5" s="164"/>
      <c r="AA5" s="163"/>
      <c r="AB5" s="163"/>
      <c r="AD5" s="165"/>
      <c r="AE5" s="166"/>
    </row>
    <row r="6" spans="1:31" ht="9" customHeight="1" thickBot="1" x14ac:dyDescent="0.3">
      <c r="A6" s="167"/>
      <c r="B6" s="163"/>
      <c r="C6" s="163"/>
      <c r="D6" s="163"/>
      <c r="E6" s="163"/>
      <c r="F6" s="163"/>
      <c r="G6" s="163"/>
      <c r="H6" s="163"/>
      <c r="I6" s="163"/>
      <c r="J6" s="163"/>
      <c r="K6" s="163"/>
      <c r="L6" s="163"/>
      <c r="M6" s="163"/>
      <c r="N6" s="163"/>
      <c r="O6" s="163"/>
      <c r="P6" s="163"/>
      <c r="Q6" s="163"/>
      <c r="R6" s="163"/>
      <c r="S6" s="163"/>
      <c r="T6" s="163"/>
      <c r="U6" s="163"/>
      <c r="V6" s="163"/>
      <c r="W6" s="163"/>
      <c r="X6" s="163"/>
      <c r="Y6" s="163"/>
      <c r="Z6" s="164"/>
      <c r="AA6" s="163"/>
      <c r="AB6" s="163"/>
      <c r="AD6" s="165"/>
      <c r="AE6" s="166"/>
    </row>
    <row r="7" spans="1:31" ht="15.75" x14ac:dyDescent="0.25">
      <c r="A7" s="423" t="s">
        <v>4</v>
      </c>
      <c r="B7" s="424"/>
      <c r="C7" s="452" t="s">
        <v>128</v>
      </c>
      <c r="D7" s="423" t="s">
        <v>6</v>
      </c>
      <c r="E7" s="429"/>
      <c r="F7" s="429"/>
      <c r="G7" s="429"/>
      <c r="H7" s="424"/>
      <c r="I7" s="446">
        <v>45631</v>
      </c>
      <c r="J7" s="447"/>
      <c r="K7" s="423" t="s">
        <v>8</v>
      </c>
      <c r="L7" s="424"/>
      <c r="M7" s="440" t="s">
        <v>129</v>
      </c>
      <c r="N7" s="441"/>
      <c r="O7" s="432"/>
      <c r="P7" s="433"/>
      <c r="Q7" s="163"/>
      <c r="R7" s="163"/>
      <c r="S7" s="163"/>
      <c r="T7" s="163"/>
      <c r="U7" s="163"/>
      <c r="V7" s="163"/>
      <c r="W7" s="163"/>
      <c r="X7" s="163"/>
      <c r="Y7" s="163"/>
      <c r="Z7" s="164"/>
      <c r="AA7" s="163"/>
      <c r="AB7" s="163"/>
      <c r="AD7" s="165"/>
      <c r="AE7" s="166"/>
    </row>
    <row r="8" spans="1:31" ht="16.5" thickBot="1" x14ac:dyDescent="0.3">
      <c r="A8" s="425"/>
      <c r="B8" s="426"/>
      <c r="C8" s="453"/>
      <c r="D8" s="425"/>
      <c r="E8" s="430"/>
      <c r="F8" s="430"/>
      <c r="G8" s="430"/>
      <c r="H8" s="426"/>
      <c r="I8" s="448"/>
      <c r="J8" s="449"/>
      <c r="K8" s="425"/>
      <c r="L8" s="426"/>
      <c r="M8" s="455" t="s">
        <v>130</v>
      </c>
      <c r="N8" s="456"/>
      <c r="O8" s="442"/>
      <c r="P8" s="443"/>
      <c r="Q8" s="163"/>
      <c r="R8" s="163"/>
      <c r="S8" s="163"/>
      <c r="T8" s="163"/>
      <c r="U8" s="163"/>
      <c r="V8" s="163"/>
      <c r="W8" s="163"/>
      <c r="X8" s="163"/>
      <c r="Y8" s="163"/>
      <c r="Z8" s="164"/>
      <c r="AA8" s="163"/>
      <c r="AB8" s="163"/>
      <c r="AD8" s="165"/>
      <c r="AE8" s="166"/>
    </row>
    <row r="9" spans="1:31" ht="16.5" thickBot="1" x14ac:dyDescent="0.3">
      <c r="A9" s="427"/>
      <c r="B9" s="428"/>
      <c r="C9" s="454"/>
      <c r="D9" s="427"/>
      <c r="E9" s="431"/>
      <c r="F9" s="431"/>
      <c r="G9" s="431"/>
      <c r="H9" s="428"/>
      <c r="I9" s="450"/>
      <c r="J9" s="451"/>
      <c r="K9" s="427"/>
      <c r="L9" s="428"/>
      <c r="M9" s="444" t="s">
        <v>131</v>
      </c>
      <c r="N9" s="445"/>
      <c r="O9" s="442" t="s">
        <v>132</v>
      </c>
      <c r="P9" s="443"/>
      <c r="Q9" s="163"/>
      <c r="R9" s="163"/>
      <c r="S9" s="163"/>
      <c r="T9" s="163"/>
      <c r="U9" s="163"/>
      <c r="V9" s="163"/>
      <c r="W9" s="163"/>
      <c r="X9" s="163"/>
      <c r="Y9" s="163"/>
      <c r="Z9" s="164"/>
      <c r="AA9" s="163"/>
      <c r="AB9" s="163"/>
      <c r="AD9" s="165"/>
      <c r="AE9" s="166"/>
    </row>
    <row r="10" spans="1:31" ht="15" customHeight="1" thickBot="1" x14ac:dyDescent="0.3">
      <c r="A10" s="168"/>
      <c r="B10" s="169"/>
      <c r="C10" s="169"/>
      <c r="D10" s="170"/>
      <c r="E10" s="170"/>
      <c r="F10" s="170"/>
      <c r="G10" s="170"/>
      <c r="H10" s="170"/>
      <c r="I10" s="171"/>
      <c r="J10" s="171"/>
      <c r="K10" s="170"/>
      <c r="L10" s="170"/>
      <c r="M10" s="172"/>
      <c r="N10" s="172"/>
      <c r="O10" s="173"/>
      <c r="P10" s="173"/>
      <c r="Q10" s="169"/>
      <c r="R10" s="169"/>
      <c r="S10" s="169"/>
      <c r="T10" s="169"/>
      <c r="U10" s="169"/>
      <c r="V10" s="169"/>
      <c r="W10" s="169"/>
      <c r="X10" s="169"/>
      <c r="Y10" s="169"/>
      <c r="Z10" s="174"/>
      <c r="AA10" s="169"/>
      <c r="AB10" s="169"/>
      <c r="AD10" s="175"/>
      <c r="AE10" s="176"/>
    </row>
    <row r="11" spans="1:31" ht="15" customHeight="1" x14ac:dyDescent="0.25">
      <c r="A11" s="423" t="s">
        <v>10</v>
      </c>
      <c r="B11" s="424"/>
      <c r="C11" s="372" t="s">
        <v>133</v>
      </c>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4"/>
    </row>
    <row r="12" spans="1:31" ht="15" customHeight="1" x14ac:dyDescent="0.25">
      <c r="A12" s="425"/>
      <c r="B12" s="426"/>
      <c r="C12" s="434"/>
      <c r="D12" s="435"/>
      <c r="E12" s="435"/>
      <c r="F12" s="435"/>
      <c r="G12" s="435"/>
      <c r="H12" s="435"/>
      <c r="I12" s="435"/>
      <c r="J12" s="435"/>
      <c r="K12" s="435"/>
      <c r="L12" s="435"/>
      <c r="M12" s="435"/>
      <c r="N12" s="435"/>
      <c r="O12" s="435"/>
      <c r="P12" s="435"/>
      <c r="Q12" s="435"/>
      <c r="R12" s="435"/>
      <c r="S12" s="435"/>
      <c r="T12" s="435"/>
      <c r="U12" s="435"/>
      <c r="V12" s="435"/>
      <c r="W12" s="435"/>
      <c r="X12" s="435"/>
      <c r="Y12" s="435"/>
      <c r="Z12" s="435"/>
      <c r="AA12" s="435"/>
      <c r="AB12" s="435"/>
      <c r="AC12" s="435"/>
      <c r="AD12" s="435"/>
      <c r="AE12" s="436"/>
    </row>
    <row r="13" spans="1:31" ht="15" customHeight="1" thickBot="1" x14ac:dyDescent="0.3">
      <c r="A13" s="427"/>
      <c r="B13" s="428"/>
      <c r="C13" s="437"/>
      <c r="D13" s="438"/>
      <c r="E13" s="438"/>
      <c r="F13" s="438"/>
      <c r="G13" s="438"/>
      <c r="H13" s="438"/>
      <c r="I13" s="438"/>
      <c r="J13" s="438"/>
      <c r="K13" s="438"/>
      <c r="L13" s="438"/>
      <c r="M13" s="438"/>
      <c r="N13" s="438"/>
      <c r="O13" s="438"/>
      <c r="P13" s="438"/>
      <c r="Q13" s="438"/>
      <c r="R13" s="438"/>
      <c r="S13" s="438"/>
      <c r="T13" s="438"/>
      <c r="U13" s="438"/>
      <c r="V13" s="438"/>
      <c r="W13" s="438"/>
      <c r="X13" s="438"/>
      <c r="Y13" s="438"/>
      <c r="Z13" s="438"/>
      <c r="AA13" s="438"/>
      <c r="AB13" s="438"/>
      <c r="AC13" s="438"/>
      <c r="AD13" s="438"/>
      <c r="AE13" s="439"/>
    </row>
    <row r="14" spans="1:31" ht="9" customHeight="1" thickBot="1" x14ac:dyDescent="0.3">
      <c r="A14" s="178"/>
      <c r="B14" s="179"/>
      <c r="C14" s="180"/>
      <c r="D14" s="180"/>
      <c r="E14" s="180"/>
      <c r="F14" s="180"/>
      <c r="G14" s="180"/>
      <c r="H14" s="180"/>
      <c r="I14" s="180"/>
      <c r="J14" s="180"/>
      <c r="K14" s="180"/>
      <c r="L14" s="180"/>
      <c r="M14" s="181"/>
      <c r="N14" s="181"/>
      <c r="O14" s="181"/>
      <c r="P14" s="181"/>
      <c r="Q14" s="181"/>
      <c r="R14" s="182"/>
      <c r="S14" s="182"/>
      <c r="T14" s="182"/>
      <c r="U14" s="182"/>
      <c r="V14" s="182"/>
      <c r="W14" s="182"/>
      <c r="X14" s="182"/>
      <c r="Y14" s="170"/>
      <c r="Z14" s="170"/>
      <c r="AA14" s="170"/>
      <c r="AB14" s="170"/>
      <c r="AD14" s="170"/>
      <c r="AE14" s="177"/>
    </row>
    <row r="15" spans="1:31" ht="60" customHeight="1" thickBot="1" x14ac:dyDescent="0.3">
      <c r="A15" s="473" t="s">
        <v>12</v>
      </c>
      <c r="B15" s="474"/>
      <c r="C15" s="475" t="s">
        <v>134</v>
      </c>
      <c r="D15" s="476"/>
      <c r="E15" s="476"/>
      <c r="F15" s="476"/>
      <c r="G15" s="476"/>
      <c r="H15" s="476"/>
      <c r="I15" s="476"/>
      <c r="J15" s="476"/>
      <c r="K15" s="477"/>
      <c r="L15" s="462" t="s">
        <v>14</v>
      </c>
      <c r="M15" s="463"/>
      <c r="N15" s="463"/>
      <c r="O15" s="463"/>
      <c r="P15" s="463"/>
      <c r="Q15" s="464"/>
      <c r="R15" s="468" t="s">
        <v>135</v>
      </c>
      <c r="S15" s="469"/>
      <c r="T15" s="469"/>
      <c r="U15" s="469"/>
      <c r="V15" s="469"/>
      <c r="W15" s="469"/>
      <c r="X15" s="470"/>
      <c r="Y15" s="462" t="s">
        <v>15</v>
      </c>
      <c r="Z15" s="464"/>
      <c r="AA15" s="465" t="s">
        <v>136</v>
      </c>
      <c r="AB15" s="466"/>
      <c r="AC15" s="466"/>
      <c r="AD15" s="466"/>
      <c r="AE15" s="467"/>
    </row>
    <row r="16" spans="1:31" ht="9" customHeight="1" thickBot="1" x14ac:dyDescent="0.3">
      <c r="A16" s="167"/>
      <c r="B16" s="163"/>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c r="AA16" s="472"/>
      <c r="AB16" s="472"/>
      <c r="AD16" s="165"/>
      <c r="AE16" s="166"/>
    </row>
    <row r="17" spans="1:33" s="183" customFormat="1" ht="37.5" customHeight="1" thickBot="1" x14ac:dyDescent="0.3">
      <c r="A17" s="473" t="s">
        <v>17</v>
      </c>
      <c r="B17" s="474"/>
      <c r="C17" s="465" t="s">
        <v>137</v>
      </c>
      <c r="D17" s="466"/>
      <c r="E17" s="466"/>
      <c r="F17" s="466"/>
      <c r="G17" s="466"/>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7"/>
    </row>
    <row r="18" spans="1:33" ht="16.5" customHeight="1" thickBot="1" x14ac:dyDescent="0.3">
      <c r="A18" s="184"/>
      <c r="B18" s="185"/>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D18" s="185"/>
      <c r="AE18" s="186"/>
    </row>
    <row r="19" spans="1:33" ht="32.1" customHeight="1" thickBot="1" x14ac:dyDescent="0.3">
      <c r="A19" s="462" t="s">
        <v>138</v>
      </c>
      <c r="B19" s="463"/>
      <c r="C19" s="463"/>
      <c r="D19" s="463"/>
      <c r="E19" s="463"/>
      <c r="F19" s="463"/>
      <c r="G19" s="463"/>
      <c r="H19" s="463"/>
      <c r="I19" s="463"/>
      <c r="J19" s="463"/>
      <c r="K19" s="463"/>
      <c r="L19" s="463"/>
      <c r="M19" s="463"/>
      <c r="N19" s="463"/>
      <c r="O19" s="463"/>
      <c r="P19" s="463"/>
      <c r="Q19" s="463"/>
      <c r="R19" s="463"/>
      <c r="S19" s="463"/>
      <c r="T19" s="463"/>
      <c r="U19" s="463"/>
      <c r="V19" s="463"/>
      <c r="W19" s="463"/>
      <c r="X19" s="463"/>
      <c r="Y19" s="463"/>
      <c r="Z19" s="463"/>
      <c r="AA19" s="463"/>
      <c r="AB19" s="463"/>
      <c r="AC19" s="463"/>
      <c r="AD19" s="463"/>
      <c r="AE19" s="464"/>
      <c r="AF19" s="187"/>
    </row>
    <row r="20" spans="1:33" ht="32.1" customHeight="1" thickBot="1" x14ac:dyDescent="0.3">
      <c r="A20" s="188" t="s">
        <v>19</v>
      </c>
      <c r="B20" s="459" t="s">
        <v>139</v>
      </c>
      <c r="C20" s="460"/>
      <c r="D20" s="460"/>
      <c r="E20" s="460"/>
      <c r="F20" s="460"/>
      <c r="G20" s="460"/>
      <c r="H20" s="460"/>
      <c r="I20" s="460"/>
      <c r="J20" s="460"/>
      <c r="K20" s="460"/>
      <c r="L20" s="460"/>
      <c r="M20" s="460"/>
      <c r="N20" s="460"/>
      <c r="O20" s="461"/>
      <c r="P20" s="462" t="s">
        <v>140</v>
      </c>
      <c r="Q20" s="463"/>
      <c r="R20" s="463"/>
      <c r="S20" s="463"/>
      <c r="T20" s="463"/>
      <c r="U20" s="463"/>
      <c r="V20" s="463"/>
      <c r="W20" s="463"/>
      <c r="X20" s="463"/>
      <c r="Y20" s="463"/>
      <c r="Z20" s="463"/>
      <c r="AA20" s="463"/>
      <c r="AB20" s="463"/>
      <c r="AC20" s="463"/>
      <c r="AD20" s="463"/>
      <c r="AE20" s="464"/>
      <c r="AF20" s="187"/>
    </row>
    <row r="21" spans="1:33" ht="32.1" customHeight="1" thickBot="1" x14ac:dyDescent="0.3">
      <c r="A21" s="168"/>
      <c r="B21" s="189" t="s">
        <v>141</v>
      </c>
      <c r="C21" s="190" t="s">
        <v>142</v>
      </c>
      <c r="D21" s="190" t="s">
        <v>143</v>
      </c>
      <c r="E21" s="190" t="s">
        <v>144</v>
      </c>
      <c r="F21" s="190" t="s">
        <v>145</v>
      </c>
      <c r="G21" s="190" t="s">
        <v>146</v>
      </c>
      <c r="H21" s="190" t="s">
        <v>147</v>
      </c>
      <c r="I21" s="190" t="s">
        <v>148</v>
      </c>
      <c r="J21" s="190" t="s">
        <v>149</v>
      </c>
      <c r="K21" s="190" t="s">
        <v>150</v>
      </c>
      <c r="L21" s="190" t="s">
        <v>128</v>
      </c>
      <c r="M21" s="190" t="s">
        <v>151</v>
      </c>
      <c r="N21" s="190" t="s">
        <v>102</v>
      </c>
      <c r="O21" s="191" t="s">
        <v>100</v>
      </c>
      <c r="P21" s="192"/>
      <c r="Q21" s="188" t="s">
        <v>141</v>
      </c>
      <c r="R21" s="193" t="s">
        <v>142</v>
      </c>
      <c r="S21" s="193" t="s">
        <v>143</v>
      </c>
      <c r="T21" s="193" t="s">
        <v>144</v>
      </c>
      <c r="U21" s="193" t="s">
        <v>145</v>
      </c>
      <c r="V21" s="193" t="s">
        <v>146</v>
      </c>
      <c r="W21" s="193" t="s">
        <v>147</v>
      </c>
      <c r="X21" s="193" t="s">
        <v>148</v>
      </c>
      <c r="Y21" s="193" t="s">
        <v>149</v>
      </c>
      <c r="Z21" s="193" t="s">
        <v>150</v>
      </c>
      <c r="AA21" s="193" t="s">
        <v>128</v>
      </c>
      <c r="AB21" s="193" t="s">
        <v>151</v>
      </c>
      <c r="AC21" s="193" t="s">
        <v>102</v>
      </c>
      <c r="AD21" s="194" t="s">
        <v>152</v>
      </c>
      <c r="AE21" s="194" t="s">
        <v>153</v>
      </c>
      <c r="AF21" s="195"/>
    </row>
    <row r="22" spans="1:33" ht="32.1" customHeight="1" x14ac:dyDescent="0.25">
      <c r="A22" s="196" t="s">
        <v>31</v>
      </c>
      <c r="B22" s="197"/>
      <c r="C22" s="198"/>
      <c r="D22" s="198"/>
      <c r="E22" s="198"/>
      <c r="F22" s="198"/>
      <c r="G22" s="198"/>
      <c r="H22" s="198"/>
      <c r="I22" s="198"/>
      <c r="J22" s="198"/>
      <c r="K22" s="198"/>
      <c r="L22" s="198"/>
      <c r="M22" s="198"/>
      <c r="N22" s="198">
        <f>SUM(B22:M22)</f>
        <v>0</v>
      </c>
      <c r="O22" s="199"/>
      <c r="P22" s="196" t="s">
        <v>27</v>
      </c>
      <c r="Q22" s="200"/>
      <c r="R22" s="201"/>
      <c r="S22" s="201"/>
      <c r="T22" s="201"/>
      <c r="U22" s="201"/>
      <c r="V22" s="201"/>
      <c r="W22" s="201">
        <v>0</v>
      </c>
      <c r="X22" s="201">
        <v>2262681250</v>
      </c>
      <c r="Y22" s="201">
        <f>391706028-101562520</f>
        <v>290143508</v>
      </c>
      <c r="Z22" s="201">
        <v>11139450</v>
      </c>
      <c r="AA22" s="201"/>
      <c r="AB22" s="201"/>
      <c r="AC22" s="267">
        <f>SUM(Q22:AB22)</f>
        <v>2563964208</v>
      </c>
      <c r="AE22" s="202"/>
      <c r="AF22" s="195"/>
    </row>
    <row r="23" spans="1:33" ht="32.1" customHeight="1" x14ac:dyDescent="0.25">
      <c r="A23" s="203" t="s">
        <v>21</v>
      </c>
      <c r="B23" s="204"/>
      <c r="C23" s="205"/>
      <c r="D23" s="205"/>
      <c r="E23" s="205"/>
      <c r="F23" s="205"/>
      <c r="G23" s="205"/>
      <c r="H23" s="205"/>
      <c r="I23" s="205"/>
      <c r="J23" s="205"/>
      <c r="K23" s="205"/>
      <c r="L23" s="205"/>
      <c r="M23" s="205"/>
      <c r="N23" s="205">
        <f>SUM(B23:M23)</f>
        <v>0</v>
      </c>
      <c r="O23" s="206" t="str">
        <f>IFERROR(N23/(SUMIF(B23:M23,"&gt;0",B22:M22))," ")</f>
        <v xml:space="preserve"> </v>
      </c>
      <c r="P23" s="203" t="s">
        <v>29</v>
      </c>
      <c r="Q23" s="204"/>
      <c r="R23" s="205"/>
      <c r="S23" s="205"/>
      <c r="T23" s="205"/>
      <c r="U23" s="205"/>
      <c r="V23" s="205"/>
      <c r="W23" s="205">
        <v>507837500</v>
      </c>
      <c r="X23" s="205">
        <v>1448835000</v>
      </c>
      <c r="Y23" s="205">
        <v>266005250</v>
      </c>
      <c r="Z23" s="205">
        <v>80038693</v>
      </c>
      <c r="AA23" s="205">
        <v>36756830</v>
      </c>
      <c r="AB23" s="205"/>
      <c r="AC23" s="268">
        <f>SUM(Q23:AB23)</f>
        <v>2339473273</v>
      </c>
      <c r="AD23" s="207">
        <f>+AC23/(W22+X22+Y22+Z22+AA22)</f>
        <v>0.91244381091609994</v>
      </c>
      <c r="AE23" s="208">
        <f>AC23/AC22</f>
        <v>0.91244381091609994</v>
      </c>
      <c r="AF23" s="195"/>
    </row>
    <row r="24" spans="1:33" ht="32.1" customHeight="1" x14ac:dyDescent="0.25">
      <c r="A24" s="203" t="s">
        <v>23</v>
      </c>
      <c r="B24" s="204">
        <f>+B22-B23</f>
        <v>0</v>
      </c>
      <c r="C24" s="205">
        <f t="shared" ref="C24:M24" si="0">+C22-C23</f>
        <v>0</v>
      </c>
      <c r="D24" s="205">
        <f t="shared" si="0"/>
        <v>0</v>
      </c>
      <c r="E24" s="205">
        <f t="shared" si="0"/>
        <v>0</v>
      </c>
      <c r="F24" s="205">
        <f t="shared" si="0"/>
        <v>0</v>
      </c>
      <c r="G24" s="205">
        <f t="shared" si="0"/>
        <v>0</v>
      </c>
      <c r="H24" s="205">
        <f t="shared" si="0"/>
        <v>0</v>
      </c>
      <c r="I24" s="205">
        <f t="shared" si="0"/>
        <v>0</v>
      </c>
      <c r="J24" s="205">
        <f t="shared" si="0"/>
        <v>0</v>
      </c>
      <c r="K24" s="205">
        <f t="shared" si="0"/>
        <v>0</v>
      </c>
      <c r="L24" s="205">
        <f t="shared" si="0"/>
        <v>0</v>
      </c>
      <c r="M24" s="205">
        <f t="shared" si="0"/>
        <v>0</v>
      </c>
      <c r="N24" s="205">
        <f>SUM(B24:M24)</f>
        <v>0</v>
      </c>
      <c r="O24" s="209"/>
      <c r="P24" s="203" t="s">
        <v>31</v>
      </c>
      <c r="Q24" s="204"/>
      <c r="R24" s="205"/>
      <c r="S24" s="205"/>
      <c r="T24" s="205"/>
      <c r="U24" s="205"/>
      <c r="V24" s="205"/>
      <c r="W24" s="205">
        <v>0</v>
      </c>
      <c r="X24" s="205">
        <v>0</v>
      </c>
      <c r="Y24" s="205">
        <f>411866000-101562520</f>
        <v>310303480</v>
      </c>
      <c r="Z24" s="205">
        <v>569620882</v>
      </c>
      <c r="AA24" s="205">
        <v>574300132</v>
      </c>
      <c r="AB24" s="205">
        <v>1109739714</v>
      </c>
      <c r="AC24" s="268">
        <f>SUM(Q24:AB24)</f>
        <v>2563964208</v>
      </c>
      <c r="AD24" s="205"/>
      <c r="AE24" s="210"/>
      <c r="AF24" s="195"/>
    </row>
    <row r="25" spans="1:33" ht="32.1" customHeight="1" thickBot="1" x14ac:dyDescent="0.3">
      <c r="A25" s="211" t="s">
        <v>25</v>
      </c>
      <c r="B25" s="212"/>
      <c r="C25" s="213"/>
      <c r="D25" s="213"/>
      <c r="E25" s="213"/>
      <c r="F25" s="213"/>
      <c r="G25" s="213"/>
      <c r="H25" s="213"/>
      <c r="I25" s="213"/>
      <c r="J25" s="213"/>
      <c r="K25" s="213"/>
      <c r="L25" s="213"/>
      <c r="M25" s="213"/>
      <c r="N25" s="213">
        <f>SUM(B25:M25)</f>
        <v>0</v>
      </c>
      <c r="O25" s="214" t="str">
        <f>IFERROR(N25/(SUMIF(B25:M25,"&gt;0",B24:M24))," ")</f>
        <v xml:space="preserve"> </v>
      </c>
      <c r="P25" s="211" t="s">
        <v>25</v>
      </c>
      <c r="Q25" s="212"/>
      <c r="R25" s="213"/>
      <c r="S25" s="213"/>
      <c r="T25" s="213"/>
      <c r="U25" s="213"/>
      <c r="V25" s="213"/>
      <c r="W25" s="213">
        <v>0</v>
      </c>
      <c r="X25" s="213">
        <v>0</v>
      </c>
      <c r="Y25" s="213">
        <v>233393893</v>
      </c>
      <c r="Z25" s="213">
        <v>393489200</v>
      </c>
      <c r="AA25" s="213">
        <v>463071163</v>
      </c>
      <c r="AB25" s="213"/>
      <c r="AC25" s="269">
        <f>SUM(Q25:AB25)</f>
        <v>1089954256</v>
      </c>
      <c r="AD25" s="215">
        <f>+AC25/(W24+X24+Y24+Z24+AA24)</f>
        <v>0.74950893792330797</v>
      </c>
      <c r="AE25" s="216">
        <f>AC25/AC24</f>
        <v>0.42510509803497226</v>
      </c>
      <c r="AF25" s="195"/>
    </row>
    <row r="26" spans="1:33" s="155" customFormat="1" ht="16.5" customHeight="1" thickBot="1" x14ac:dyDescent="0.25"/>
    <row r="27" spans="1:33" ht="33.950000000000003" customHeight="1" x14ac:dyDescent="0.25">
      <c r="A27" s="478" t="s">
        <v>154</v>
      </c>
      <c r="B27" s="479"/>
      <c r="C27" s="479"/>
      <c r="D27" s="479"/>
      <c r="E27" s="479"/>
      <c r="F27" s="479"/>
      <c r="G27" s="479"/>
      <c r="H27" s="479"/>
      <c r="I27" s="479"/>
      <c r="J27" s="479"/>
      <c r="K27" s="479"/>
      <c r="L27" s="479"/>
      <c r="M27" s="479"/>
      <c r="N27" s="479"/>
      <c r="O27" s="479"/>
      <c r="P27" s="479"/>
      <c r="Q27" s="479"/>
      <c r="R27" s="479"/>
      <c r="S27" s="479"/>
      <c r="T27" s="479"/>
      <c r="U27" s="479"/>
      <c r="V27" s="479"/>
      <c r="W27" s="479"/>
      <c r="X27" s="479"/>
      <c r="Y27" s="479"/>
      <c r="Z27" s="479"/>
      <c r="AA27" s="479"/>
      <c r="AB27" s="479"/>
      <c r="AC27" s="479"/>
      <c r="AD27" s="479"/>
      <c r="AE27" s="480"/>
    </row>
    <row r="28" spans="1:33" ht="15" customHeight="1" x14ac:dyDescent="0.25">
      <c r="A28" s="367" t="s">
        <v>34</v>
      </c>
      <c r="B28" s="369" t="s">
        <v>36</v>
      </c>
      <c r="C28" s="369"/>
      <c r="D28" s="369" t="s">
        <v>155</v>
      </c>
      <c r="E28" s="369"/>
      <c r="F28" s="369"/>
      <c r="G28" s="369"/>
      <c r="H28" s="369"/>
      <c r="I28" s="369"/>
      <c r="J28" s="369"/>
      <c r="K28" s="369"/>
      <c r="L28" s="369"/>
      <c r="M28" s="369"/>
      <c r="N28" s="369"/>
      <c r="O28" s="369"/>
      <c r="P28" s="369" t="s">
        <v>102</v>
      </c>
      <c r="Q28" s="369" t="s">
        <v>156</v>
      </c>
      <c r="R28" s="369"/>
      <c r="S28" s="369"/>
      <c r="T28" s="369"/>
      <c r="U28" s="369"/>
      <c r="V28" s="369"/>
      <c r="W28" s="369"/>
      <c r="X28" s="369"/>
      <c r="Y28" s="369" t="s">
        <v>157</v>
      </c>
      <c r="Z28" s="369"/>
      <c r="AA28" s="369"/>
      <c r="AB28" s="369"/>
      <c r="AC28" s="369"/>
      <c r="AD28" s="369"/>
      <c r="AE28" s="403"/>
    </row>
    <row r="29" spans="1:33" ht="27" customHeight="1" x14ac:dyDescent="0.25">
      <c r="A29" s="367"/>
      <c r="B29" s="369"/>
      <c r="C29" s="369"/>
      <c r="D29" s="217" t="s">
        <v>141</v>
      </c>
      <c r="E29" s="217" t="s">
        <v>142</v>
      </c>
      <c r="F29" s="217" t="s">
        <v>143</v>
      </c>
      <c r="G29" s="217" t="s">
        <v>144</v>
      </c>
      <c r="H29" s="217" t="s">
        <v>145</v>
      </c>
      <c r="I29" s="217" t="s">
        <v>146</v>
      </c>
      <c r="J29" s="217" t="s">
        <v>147</v>
      </c>
      <c r="K29" s="217" t="s">
        <v>148</v>
      </c>
      <c r="L29" s="217" t="s">
        <v>149</v>
      </c>
      <c r="M29" s="217" t="s">
        <v>150</v>
      </c>
      <c r="N29" s="217" t="s">
        <v>128</v>
      </c>
      <c r="O29" s="217" t="s">
        <v>151</v>
      </c>
      <c r="P29" s="369"/>
      <c r="Q29" s="369"/>
      <c r="R29" s="369"/>
      <c r="S29" s="369"/>
      <c r="T29" s="369"/>
      <c r="U29" s="369"/>
      <c r="V29" s="369"/>
      <c r="W29" s="369"/>
      <c r="X29" s="369"/>
      <c r="Y29" s="369"/>
      <c r="Z29" s="369"/>
      <c r="AA29" s="369"/>
      <c r="AB29" s="369"/>
      <c r="AC29" s="369"/>
      <c r="AD29" s="369"/>
      <c r="AE29" s="403"/>
    </row>
    <row r="30" spans="1:33" ht="42" customHeight="1" thickBot="1" x14ac:dyDescent="0.3">
      <c r="A30" s="218"/>
      <c r="B30" s="471"/>
      <c r="C30" s="471"/>
      <c r="D30" s="159"/>
      <c r="E30" s="159"/>
      <c r="F30" s="159"/>
      <c r="G30" s="159"/>
      <c r="H30" s="159"/>
      <c r="I30" s="159"/>
      <c r="J30" s="159"/>
      <c r="K30" s="159"/>
      <c r="L30" s="159"/>
      <c r="M30" s="159"/>
      <c r="N30" s="159"/>
      <c r="O30" s="159"/>
      <c r="P30" s="219">
        <f>SUM(D30:O30)</f>
        <v>0</v>
      </c>
      <c r="Q30" s="457" t="s">
        <v>158</v>
      </c>
      <c r="R30" s="457"/>
      <c r="S30" s="457"/>
      <c r="T30" s="457"/>
      <c r="U30" s="457"/>
      <c r="V30" s="457"/>
      <c r="W30" s="457"/>
      <c r="X30" s="457"/>
      <c r="Y30" s="457" t="s">
        <v>43</v>
      </c>
      <c r="Z30" s="457"/>
      <c r="AA30" s="457"/>
      <c r="AB30" s="457"/>
      <c r="AC30" s="457"/>
      <c r="AD30" s="457"/>
      <c r="AE30" s="458"/>
      <c r="AF30" s="157"/>
      <c r="AG30" s="157"/>
    </row>
    <row r="31" spans="1:33" ht="12" customHeight="1" thickBot="1" x14ac:dyDescent="0.3">
      <c r="A31" s="220"/>
      <c r="B31" s="221"/>
      <c r="C31" s="221"/>
      <c r="D31" s="170"/>
      <c r="E31" s="170"/>
      <c r="F31" s="170"/>
      <c r="G31" s="170"/>
      <c r="H31" s="170"/>
      <c r="I31" s="170"/>
      <c r="J31" s="170"/>
      <c r="K31" s="170"/>
      <c r="L31" s="170"/>
      <c r="M31" s="170"/>
      <c r="N31" s="170"/>
      <c r="O31" s="170"/>
      <c r="P31" s="222"/>
      <c r="Q31" s="223"/>
      <c r="R31" s="223"/>
      <c r="S31" s="223"/>
      <c r="T31" s="223"/>
      <c r="U31" s="223"/>
      <c r="V31" s="223"/>
      <c r="W31" s="223"/>
      <c r="X31" s="223"/>
      <c r="Y31" s="223"/>
      <c r="Z31" s="223"/>
      <c r="AA31" s="223"/>
      <c r="AB31" s="223"/>
      <c r="AC31" s="223"/>
      <c r="AD31" s="223"/>
      <c r="AE31" s="224"/>
      <c r="AF31" s="157"/>
      <c r="AG31" s="157"/>
    </row>
    <row r="32" spans="1:33" ht="45" customHeight="1" x14ac:dyDescent="0.25">
      <c r="A32" s="372" t="s">
        <v>159</v>
      </c>
      <c r="B32" s="373"/>
      <c r="C32" s="373"/>
      <c r="D32" s="373"/>
      <c r="E32" s="373"/>
      <c r="F32" s="373"/>
      <c r="G32" s="373"/>
      <c r="H32" s="373"/>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4"/>
      <c r="AF32" s="157"/>
      <c r="AG32" s="157"/>
    </row>
    <row r="33" spans="1:41" ht="23.1" customHeight="1" x14ac:dyDescent="0.25">
      <c r="A33" s="367" t="s">
        <v>44</v>
      </c>
      <c r="B33" s="369" t="s">
        <v>46</v>
      </c>
      <c r="C33" s="369" t="s">
        <v>36</v>
      </c>
      <c r="D33" s="369" t="s">
        <v>160</v>
      </c>
      <c r="E33" s="369"/>
      <c r="F33" s="369"/>
      <c r="G33" s="369"/>
      <c r="H33" s="369"/>
      <c r="I33" s="369"/>
      <c r="J33" s="369"/>
      <c r="K33" s="369"/>
      <c r="L33" s="369"/>
      <c r="M33" s="369"/>
      <c r="N33" s="369"/>
      <c r="O33" s="369"/>
      <c r="P33" s="369"/>
      <c r="Q33" s="369" t="s">
        <v>161</v>
      </c>
      <c r="R33" s="369"/>
      <c r="S33" s="369"/>
      <c r="T33" s="369"/>
      <c r="U33" s="369"/>
      <c r="V33" s="369"/>
      <c r="W33" s="369"/>
      <c r="X33" s="369"/>
      <c r="Y33" s="369"/>
      <c r="Z33" s="369"/>
      <c r="AA33" s="369"/>
      <c r="AB33" s="369"/>
      <c r="AC33" s="369"/>
      <c r="AD33" s="369"/>
      <c r="AE33" s="403"/>
      <c r="AF33" s="157"/>
      <c r="AG33" s="225"/>
      <c r="AH33" s="226"/>
      <c r="AI33" s="226"/>
      <c r="AJ33" s="226"/>
      <c r="AK33" s="226"/>
      <c r="AL33" s="226"/>
      <c r="AM33" s="226"/>
      <c r="AN33" s="226"/>
      <c r="AO33" s="226"/>
    </row>
    <row r="34" spans="1:41" ht="27" customHeight="1" x14ac:dyDescent="0.25">
      <c r="A34" s="367"/>
      <c r="B34" s="369"/>
      <c r="C34" s="404"/>
      <c r="D34" s="217" t="s">
        <v>141</v>
      </c>
      <c r="E34" s="217" t="s">
        <v>142</v>
      </c>
      <c r="F34" s="217" t="s">
        <v>143</v>
      </c>
      <c r="G34" s="217" t="s">
        <v>144</v>
      </c>
      <c r="H34" s="217" t="s">
        <v>145</v>
      </c>
      <c r="I34" s="217" t="s">
        <v>146</v>
      </c>
      <c r="J34" s="217" t="s">
        <v>147</v>
      </c>
      <c r="K34" s="217" t="s">
        <v>148</v>
      </c>
      <c r="L34" s="217" t="s">
        <v>149</v>
      </c>
      <c r="M34" s="217" t="s">
        <v>150</v>
      </c>
      <c r="N34" s="217" t="s">
        <v>128</v>
      </c>
      <c r="O34" s="217" t="s">
        <v>151</v>
      </c>
      <c r="P34" s="217" t="s">
        <v>102</v>
      </c>
      <c r="Q34" s="375" t="s">
        <v>52</v>
      </c>
      <c r="R34" s="376"/>
      <c r="S34" s="376"/>
      <c r="T34" s="377"/>
      <c r="U34" s="375" t="s">
        <v>54</v>
      </c>
      <c r="V34" s="376"/>
      <c r="W34" s="376"/>
      <c r="X34" s="377"/>
      <c r="Y34" s="375" t="s">
        <v>56</v>
      </c>
      <c r="Z34" s="376"/>
      <c r="AA34" s="376"/>
      <c r="AB34" s="377"/>
      <c r="AC34" s="375" t="s">
        <v>58</v>
      </c>
      <c r="AD34" s="376"/>
      <c r="AE34" s="402"/>
      <c r="AF34" s="157"/>
      <c r="AG34" s="225"/>
      <c r="AH34" s="226"/>
      <c r="AI34" s="226"/>
      <c r="AJ34" s="226"/>
      <c r="AK34" s="226"/>
      <c r="AL34" s="226"/>
      <c r="AM34" s="226"/>
      <c r="AN34" s="226"/>
      <c r="AO34" s="226"/>
    </row>
    <row r="35" spans="1:41" s="278" customFormat="1" ht="163.5" customHeight="1" x14ac:dyDescent="0.25">
      <c r="A35" s="362" t="s">
        <v>162</v>
      </c>
      <c r="B35" s="364">
        <v>0.45</v>
      </c>
      <c r="C35" s="227" t="s">
        <v>48</v>
      </c>
      <c r="D35" s="272"/>
      <c r="E35" s="272"/>
      <c r="F35" s="272"/>
      <c r="G35" s="272"/>
      <c r="H35" s="272"/>
      <c r="I35" s="272"/>
      <c r="J35" s="273">
        <v>0.03</v>
      </c>
      <c r="K35" s="273">
        <v>0.05</v>
      </c>
      <c r="L35" s="273">
        <v>7.0000000000000007E-2</v>
      </c>
      <c r="M35" s="273">
        <v>0.28000000000000003</v>
      </c>
      <c r="N35" s="273">
        <v>0.28000000000000003</v>
      </c>
      <c r="O35" s="273">
        <v>0.28999999999999998</v>
      </c>
      <c r="P35" s="274">
        <f>SUM(D35:O35)</f>
        <v>1</v>
      </c>
      <c r="Q35" s="383" t="s">
        <v>163</v>
      </c>
      <c r="R35" s="384"/>
      <c r="S35" s="384"/>
      <c r="T35" s="385"/>
      <c r="U35" s="389" t="s">
        <v>164</v>
      </c>
      <c r="V35" s="390"/>
      <c r="W35" s="390"/>
      <c r="X35" s="391"/>
      <c r="Y35" s="389" t="s">
        <v>165</v>
      </c>
      <c r="Z35" s="390"/>
      <c r="AA35" s="390"/>
      <c r="AB35" s="391"/>
      <c r="AC35" s="395" t="s">
        <v>166</v>
      </c>
      <c r="AD35" s="396"/>
      <c r="AE35" s="397"/>
      <c r="AF35" s="275"/>
      <c r="AG35" s="276"/>
      <c r="AH35" s="277"/>
      <c r="AI35" s="277"/>
      <c r="AJ35" s="277"/>
      <c r="AK35" s="277"/>
      <c r="AL35" s="277"/>
      <c r="AM35" s="277"/>
      <c r="AN35" s="277"/>
      <c r="AO35" s="277"/>
    </row>
    <row r="36" spans="1:41" s="278" customFormat="1" ht="378.75" customHeight="1" x14ac:dyDescent="0.25">
      <c r="A36" s="363"/>
      <c r="B36" s="365"/>
      <c r="C36" s="279" t="s">
        <v>50</v>
      </c>
      <c r="D36" s="280"/>
      <c r="E36" s="280"/>
      <c r="F36" s="280"/>
      <c r="G36" s="281"/>
      <c r="H36" s="281"/>
      <c r="I36" s="281"/>
      <c r="J36" s="282">
        <v>0.03</v>
      </c>
      <c r="K36" s="283">
        <v>0.05</v>
      </c>
      <c r="L36" s="283">
        <v>7.0000000000000007E-2</v>
      </c>
      <c r="M36" s="283">
        <v>0.28000000000000003</v>
      </c>
      <c r="N36" s="283">
        <v>0.28000000000000003</v>
      </c>
      <c r="O36" s="281"/>
      <c r="P36" s="282">
        <f>SUM(D36:O36)</f>
        <v>0.71000000000000008</v>
      </c>
      <c r="Q36" s="386"/>
      <c r="R36" s="387"/>
      <c r="S36" s="387"/>
      <c r="T36" s="388"/>
      <c r="U36" s="392"/>
      <c r="V36" s="393"/>
      <c r="W36" s="393"/>
      <c r="X36" s="394"/>
      <c r="Y36" s="392"/>
      <c r="Z36" s="393"/>
      <c r="AA36" s="393"/>
      <c r="AB36" s="394"/>
      <c r="AC36" s="398"/>
      <c r="AD36" s="399"/>
      <c r="AE36" s="400"/>
      <c r="AF36" s="275"/>
      <c r="AG36" s="276"/>
      <c r="AH36" s="277"/>
      <c r="AI36" s="277"/>
      <c r="AJ36" s="277"/>
      <c r="AK36" s="277"/>
      <c r="AL36" s="277"/>
      <c r="AM36" s="277"/>
      <c r="AN36" s="277"/>
      <c r="AO36" s="277"/>
    </row>
    <row r="37" spans="1:41" s="155" customFormat="1" ht="17.25" customHeight="1" x14ac:dyDescent="0.2"/>
    <row r="38" spans="1:41" ht="45" customHeight="1" x14ac:dyDescent="0.25">
      <c r="A38" s="372" t="s">
        <v>167</v>
      </c>
      <c r="B38" s="373"/>
      <c r="C38" s="373"/>
      <c r="D38" s="373"/>
      <c r="E38" s="373"/>
      <c r="F38" s="373"/>
      <c r="G38" s="373"/>
      <c r="H38" s="373"/>
      <c r="I38" s="373"/>
      <c r="J38" s="373"/>
      <c r="K38" s="373"/>
      <c r="L38" s="373"/>
      <c r="M38" s="373"/>
      <c r="N38" s="373"/>
      <c r="O38" s="373"/>
      <c r="P38" s="373"/>
      <c r="Q38" s="373"/>
      <c r="R38" s="373"/>
      <c r="S38" s="373"/>
      <c r="T38" s="373"/>
      <c r="U38" s="373"/>
      <c r="V38" s="373"/>
      <c r="W38" s="373"/>
      <c r="X38" s="373"/>
      <c r="Y38" s="373"/>
      <c r="Z38" s="373"/>
      <c r="AA38" s="373"/>
      <c r="AB38" s="373"/>
      <c r="AC38" s="373"/>
      <c r="AD38" s="373"/>
      <c r="AE38" s="374"/>
      <c r="AG38" s="226"/>
      <c r="AH38" s="226"/>
      <c r="AI38" s="226"/>
      <c r="AJ38" s="226"/>
      <c r="AK38" s="226"/>
      <c r="AL38" s="226"/>
      <c r="AM38" s="226"/>
      <c r="AN38" s="226"/>
      <c r="AO38" s="226"/>
    </row>
    <row r="39" spans="1:41" ht="26.1" customHeight="1" x14ac:dyDescent="0.25">
      <c r="A39" s="366" t="s">
        <v>60</v>
      </c>
      <c r="B39" s="368" t="s">
        <v>168</v>
      </c>
      <c r="C39" s="378" t="s">
        <v>169</v>
      </c>
      <c r="D39" s="380" t="s">
        <v>170</v>
      </c>
      <c r="E39" s="381"/>
      <c r="F39" s="381"/>
      <c r="G39" s="381"/>
      <c r="H39" s="381"/>
      <c r="I39" s="381"/>
      <c r="J39" s="381"/>
      <c r="K39" s="381"/>
      <c r="L39" s="381"/>
      <c r="M39" s="381"/>
      <c r="N39" s="381"/>
      <c r="O39" s="381"/>
      <c r="P39" s="382"/>
      <c r="Q39" s="368" t="s">
        <v>171</v>
      </c>
      <c r="R39" s="368"/>
      <c r="S39" s="368"/>
      <c r="T39" s="368"/>
      <c r="U39" s="368"/>
      <c r="V39" s="368"/>
      <c r="W39" s="368"/>
      <c r="X39" s="368"/>
      <c r="Y39" s="368"/>
      <c r="Z39" s="368"/>
      <c r="AA39" s="368"/>
      <c r="AB39" s="368"/>
      <c r="AC39" s="368"/>
      <c r="AD39" s="368"/>
      <c r="AE39" s="401"/>
      <c r="AG39" s="226"/>
      <c r="AH39" s="226"/>
      <c r="AI39" s="226"/>
      <c r="AJ39" s="226"/>
      <c r="AK39" s="226"/>
      <c r="AL39" s="226"/>
      <c r="AM39" s="226"/>
      <c r="AN39" s="226"/>
      <c r="AO39" s="226"/>
    </row>
    <row r="40" spans="1:41" ht="26.1" customHeight="1" x14ac:dyDescent="0.25">
      <c r="A40" s="367"/>
      <c r="B40" s="369"/>
      <c r="C40" s="379"/>
      <c r="D40" s="217" t="s">
        <v>172</v>
      </c>
      <c r="E40" s="217" t="s">
        <v>173</v>
      </c>
      <c r="F40" s="217" t="s">
        <v>174</v>
      </c>
      <c r="G40" s="217" t="s">
        <v>175</v>
      </c>
      <c r="H40" s="217" t="s">
        <v>176</v>
      </c>
      <c r="I40" s="217" t="s">
        <v>177</v>
      </c>
      <c r="J40" s="217" t="s">
        <v>178</v>
      </c>
      <c r="K40" s="217" t="s">
        <v>179</v>
      </c>
      <c r="L40" s="217" t="s">
        <v>180</v>
      </c>
      <c r="M40" s="217" t="s">
        <v>181</v>
      </c>
      <c r="N40" s="217" t="s">
        <v>182</v>
      </c>
      <c r="O40" s="217" t="s">
        <v>183</v>
      </c>
      <c r="P40" s="217" t="s">
        <v>184</v>
      </c>
      <c r="Q40" s="375" t="s">
        <v>185</v>
      </c>
      <c r="R40" s="376"/>
      <c r="S40" s="376"/>
      <c r="T40" s="376"/>
      <c r="U40" s="376"/>
      <c r="V40" s="376"/>
      <c r="W40" s="376"/>
      <c r="X40" s="377"/>
      <c r="Y40" s="375" t="s">
        <v>68</v>
      </c>
      <c r="Z40" s="376"/>
      <c r="AA40" s="376"/>
      <c r="AB40" s="376"/>
      <c r="AC40" s="376"/>
      <c r="AD40" s="376"/>
      <c r="AE40" s="402"/>
      <c r="AG40" s="228"/>
      <c r="AH40" s="228"/>
      <c r="AI40" s="228"/>
      <c r="AJ40" s="228"/>
      <c r="AK40" s="228"/>
      <c r="AL40" s="228"/>
      <c r="AM40" s="228"/>
      <c r="AN40" s="228"/>
      <c r="AO40" s="228"/>
    </row>
    <row r="41" spans="1:41" s="278" customFormat="1" ht="179.45" customHeight="1" x14ac:dyDescent="0.25">
      <c r="A41" s="370" t="s">
        <v>186</v>
      </c>
      <c r="B41" s="361">
        <v>15</v>
      </c>
      <c r="C41" s="289" t="s">
        <v>48</v>
      </c>
      <c r="D41" s="284"/>
      <c r="E41" s="284"/>
      <c r="F41" s="284"/>
      <c r="G41" s="284"/>
      <c r="H41" s="284"/>
      <c r="I41" s="284"/>
      <c r="J41" s="284">
        <v>0.03</v>
      </c>
      <c r="K41" s="284">
        <v>0.05</v>
      </c>
      <c r="L41" s="284">
        <v>7.0000000000000007E-2</v>
      </c>
      <c r="M41" s="284">
        <v>0.28000000000000003</v>
      </c>
      <c r="N41" s="284">
        <v>0.28000000000000003</v>
      </c>
      <c r="O41" s="284">
        <v>0.28999999999999998</v>
      </c>
      <c r="P41" s="285">
        <f>SUM(D41:O41)</f>
        <v>1</v>
      </c>
      <c r="Q41" s="348" t="s">
        <v>187</v>
      </c>
      <c r="R41" s="349"/>
      <c r="S41" s="349"/>
      <c r="T41" s="349"/>
      <c r="U41" s="349"/>
      <c r="V41" s="349"/>
      <c r="W41" s="349"/>
      <c r="X41" s="350"/>
      <c r="Y41" s="354" t="s">
        <v>188</v>
      </c>
      <c r="Z41" s="355"/>
      <c r="AA41" s="355"/>
      <c r="AB41" s="355"/>
      <c r="AC41" s="355"/>
      <c r="AD41" s="355"/>
      <c r="AE41" s="356"/>
      <c r="AG41" s="286"/>
      <c r="AH41" s="286"/>
      <c r="AI41" s="286"/>
      <c r="AJ41" s="286"/>
      <c r="AK41" s="286"/>
      <c r="AL41" s="286"/>
      <c r="AM41" s="286"/>
      <c r="AN41" s="286"/>
      <c r="AO41" s="286"/>
    </row>
    <row r="42" spans="1:41" s="278" customFormat="1" ht="179.45" customHeight="1" x14ac:dyDescent="0.25">
      <c r="A42" s="371"/>
      <c r="B42" s="361"/>
      <c r="C42" s="290" t="s">
        <v>50</v>
      </c>
      <c r="D42" s="287"/>
      <c r="E42" s="287"/>
      <c r="F42" s="287"/>
      <c r="G42" s="287"/>
      <c r="H42" s="287"/>
      <c r="I42" s="287"/>
      <c r="J42" s="287">
        <v>0.03</v>
      </c>
      <c r="K42" s="287">
        <v>0.05</v>
      </c>
      <c r="L42" s="287">
        <v>7.0000000000000007E-2</v>
      </c>
      <c r="M42" s="287">
        <v>0.28000000000000003</v>
      </c>
      <c r="N42" s="287">
        <v>0.28000000000000003</v>
      </c>
      <c r="O42" s="287"/>
      <c r="P42" s="285">
        <f t="shared" ref="P42:P48" si="1">SUM(D42:O42)</f>
        <v>0.71000000000000008</v>
      </c>
      <c r="Q42" s="351"/>
      <c r="R42" s="352"/>
      <c r="S42" s="352"/>
      <c r="T42" s="352"/>
      <c r="U42" s="352"/>
      <c r="V42" s="352"/>
      <c r="W42" s="352"/>
      <c r="X42" s="353"/>
      <c r="Y42" s="357"/>
      <c r="Z42" s="358"/>
      <c r="AA42" s="358"/>
      <c r="AB42" s="358"/>
      <c r="AC42" s="358"/>
      <c r="AD42" s="358"/>
      <c r="AE42" s="359"/>
    </row>
    <row r="43" spans="1:41" s="278" customFormat="1" ht="248.45" customHeight="1" x14ac:dyDescent="0.25">
      <c r="A43" s="360" t="s">
        <v>189</v>
      </c>
      <c r="B43" s="361">
        <v>10</v>
      </c>
      <c r="C43" s="289" t="s">
        <v>48</v>
      </c>
      <c r="D43" s="284"/>
      <c r="E43" s="284"/>
      <c r="F43" s="284"/>
      <c r="G43" s="284"/>
      <c r="H43" s="284"/>
      <c r="I43" s="284"/>
      <c r="J43" s="284">
        <v>0.08</v>
      </c>
      <c r="K43" s="284">
        <v>0.18</v>
      </c>
      <c r="L43" s="284">
        <v>0.18</v>
      </c>
      <c r="M43" s="284">
        <v>0.18</v>
      </c>
      <c r="N43" s="284">
        <v>0.18</v>
      </c>
      <c r="O43" s="284">
        <v>0.2</v>
      </c>
      <c r="P43" s="285">
        <f>SUM(D43:O43)</f>
        <v>1</v>
      </c>
      <c r="Q43" s="340" t="s">
        <v>190</v>
      </c>
      <c r="R43" s="341"/>
      <c r="S43" s="341"/>
      <c r="T43" s="341"/>
      <c r="U43" s="341"/>
      <c r="V43" s="341"/>
      <c r="W43" s="341"/>
      <c r="X43" s="342"/>
      <c r="Y43" s="346" t="s">
        <v>191</v>
      </c>
      <c r="Z43" s="347"/>
      <c r="AA43" s="347"/>
      <c r="AB43" s="347"/>
      <c r="AC43" s="347"/>
      <c r="AD43" s="347"/>
      <c r="AE43" s="347"/>
    </row>
    <row r="44" spans="1:41" s="278" customFormat="1" ht="248.45" customHeight="1" x14ac:dyDescent="0.25">
      <c r="A44" s="360"/>
      <c r="B44" s="361"/>
      <c r="C44" s="290" t="s">
        <v>50</v>
      </c>
      <c r="D44" s="287"/>
      <c r="E44" s="287"/>
      <c r="F44" s="287"/>
      <c r="G44" s="287"/>
      <c r="H44" s="287"/>
      <c r="I44" s="287"/>
      <c r="J44" s="287">
        <v>0.08</v>
      </c>
      <c r="K44" s="287">
        <v>0.18</v>
      </c>
      <c r="L44" s="287">
        <v>0.18</v>
      </c>
      <c r="M44" s="287">
        <v>0.18</v>
      </c>
      <c r="N44" s="287">
        <v>0.18</v>
      </c>
      <c r="O44" s="287"/>
      <c r="P44" s="285">
        <f t="shared" si="1"/>
        <v>0.8</v>
      </c>
      <c r="Q44" s="343"/>
      <c r="R44" s="344"/>
      <c r="S44" s="344"/>
      <c r="T44" s="344"/>
      <c r="U44" s="344"/>
      <c r="V44" s="344"/>
      <c r="W44" s="344"/>
      <c r="X44" s="345"/>
      <c r="Y44" s="347"/>
      <c r="Z44" s="347"/>
      <c r="AA44" s="347"/>
      <c r="AB44" s="347"/>
      <c r="AC44" s="347"/>
      <c r="AD44" s="347"/>
      <c r="AE44" s="347"/>
    </row>
    <row r="45" spans="1:41" s="278" customFormat="1" ht="148.15" customHeight="1" x14ac:dyDescent="0.25">
      <c r="A45" s="360" t="s">
        <v>192</v>
      </c>
      <c r="B45" s="361">
        <v>10</v>
      </c>
      <c r="C45" s="289" t="s">
        <v>48</v>
      </c>
      <c r="D45" s="284"/>
      <c r="E45" s="284"/>
      <c r="F45" s="284"/>
      <c r="G45" s="284"/>
      <c r="H45" s="284"/>
      <c r="I45" s="284"/>
      <c r="J45" s="284">
        <v>0.03</v>
      </c>
      <c r="K45" s="284">
        <v>0.05</v>
      </c>
      <c r="L45" s="284">
        <v>7.0000000000000007E-2</v>
      </c>
      <c r="M45" s="284">
        <v>0.28000000000000003</v>
      </c>
      <c r="N45" s="284">
        <v>0.28000000000000003</v>
      </c>
      <c r="O45" s="284">
        <v>0.28999999999999998</v>
      </c>
      <c r="P45" s="285">
        <f>SUM(D45:O45)</f>
        <v>1</v>
      </c>
      <c r="Q45" s="481" t="s">
        <v>193</v>
      </c>
      <c r="R45" s="482"/>
      <c r="S45" s="482"/>
      <c r="T45" s="482"/>
      <c r="U45" s="482"/>
      <c r="V45" s="482"/>
      <c r="W45" s="482"/>
      <c r="X45" s="483"/>
      <c r="Y45" s="487" t="s">
        <v>194</v>
      </c>
      <c r="Z45" s="488"/>
      <c r="AA45" s="488"/>
      <c r="AB45" s="488"/>
      <c r="AC45" s="488"/>
      <c r="AD45" s="488"/>
      <c r="AE45" s="489"/>
    </row>
    <row r="46" spans="1:41" s="278" customFormat="1" ht="148.15" customHeight="1" x14ac:dyDescent="0.25">
      <c r="A46" s="360"/>
      <c r="B46" s="361"/>
      <c r="C46" s="290" t="s">
        <v>50</v>
      </c>
      <c r="D46" s="287"/>
      <c r="E46" s="287"/>
      <c r="F46" s="287"/>
      <c r="G46" s="287"/>
      <c r="H46" s="287"/>
      <c r="I46" s="287"/>
      <c r="J46" s="287">
        <v>0.03</v>
      </c>
      <c r="K46" s="287">
        <v>0.05</v>
      </c>
      <c r="L46" s="287">
        <v>7.0000000000000007E-2</v>
      </c>
      <c r="M46" s="287">
        <v>0.28000000000000003</v>
      </c>
      <c r="N46" s="287">
        <v>0.28000000000000003</v>
      </c>
      <c r="O46" s="287"/>
      <c r="P46" s="285">
        <f t="shared" ref="P46" si="2">SUM(D46:O46)</f>
        <v>0.71000000000000008</v>
      </c>
      <c r="Q46" s="484"/>
      <c r="R46" s="485"/>
      <c r="S46" s="485"/>
      <c r="T46" s="485"/>
      <c r="U46" s="485"/>
      <c r="V46" s="485"/>
      <c r="W46" s="485"/>
      <c r="X46" s="486"/>
      <c r="Y46" s="490"/>
      <c r="Z46" s="491"/>
      <c r="AA46" s="491"/>
      <c r="AB46" s="491"/>
      <c r="AC46" s="491"/>
      <c r="AD46" s="491"/>
      <c r="AE46" s="492"/>
    </row>
    <row r="47" spans="1:41" s="278" customFormat="1" ht="148.15" customHeight="1" x14ac:dyDescent="0.25">
      <c r="A47" s="360" t="s">
        <v>195</v>
      </c>
      <c r="B47" s="361">
        <v>10</v>
      </c>
      <c r="C47" s="289" t="s">
        <v>48</v>
      </c>
      <c r="D47" s="284"/>
      <c r="E47" s="284"/>
      <c r="F47" s="284"/>
      <c r="G47" s="284"/>
      <c r="H47" s="284"/>
      <c r="I47" s="284"/>
      <c r="J47" s="284">
        <v>0.16</v>
      </c>
      <c r="K47" s="284">
        <v>0.16</v>
      </c>
      <c r="L47" s="288">
        <v>0.1</v>
      </c>
      <c r="M47" s="288">
        <v>0.1</v>
      </c>
      <c r="N47" s="288">
        <v>0.22</v>
      </c>
      <c r="O47" s="288">
        <v>0.26</v>
      </c>
      <c r="P47" s="285">
        <f>SUM(D47:O47)</f>
        <v>1</v>
      </c>
      <c r="Q47" s="493" t="s">
        <v>196</v>
      </c>
      <c r="R47" s="494"/>
      <c r="S47" s="494"/>
      <c r="T47" s="494"/>
      <c r="U47" s="494"/>
      <c r="V47" s="494"/>
      <c r="W47" s="494"/>
      <c r="X47" s="495"/>
      <c r="Y47" s="499" t="s">
        <v>197</v>
      </c>
      <c r="Z47" s="500"/>
      <c r="AA47" s="500"/>
      <c r="AB47" s="500"/>
      <c r="AC47" s="500"/>
      <c r="AD47" s="500"/>
      <c r="AE47" s="501"/>
    </row>
    <row r="48" spans="1:41" s="278" customFormat="1" ht="148.15" customHeight="1" x14ac:dyDescent="0.25">
      <c r="A48" s="360"/>
      <c r="B48" s="361"/>
      <c r="C48" s="290" t="s">
        <v>50</v>
      </c>
      <c r="D48" s="287"/>
      <c r="E48" s="287"/>
      <c r="F48" s="287"/>
      <c r="G48" s="287"/>
      <c r="H48" s="287"/>
      <c r="I48" s="287"/>
      <c r="J48" s="287">
        <v>0.16</v>
      </c>
      <c r="K48" s="287">
        <v>0.16</v>
      </c>
      <c r="L48" s="287">
        <v>0.1</v>
      </c>
      <c r="M48" s="287">
        <v>0.1</v>
      </c>
      <c r="N48" s="287">
        <v>0.22</v>
      </c>
      <c r="O48" s="287"/>
      <c r="P48" s="285">
        <f t="shared" si="1"/>
        <v>0.74</v>
      </c>
      <c r="Q48" s="496"/>
      <c r="R48" s="497"/>
      <c r="S48" s="497"/>
      <c r="T48" s="497"/>
      <c r="U48" s="497"/>
      <c r="V48" s="497"/>
      <c r="W48" s="497"/>
      <c r="X48" s="498"/>
      <c r="Y48" s="502"/>
      <c r="Z48" s="503"/>
      <c r="AA48" s="503"/>
      <c r="AB48" s="503"/>
      <c r="AC48" s="503"/>
      <c r="AD48" s="503"/>
      <c r="AE48" s="504"/>
    </row>
    <row r="49" spans="1:1" ht="15" customHeight="1" x14ac:dyDescent="0.25">
      <c r="A49" s="156" t="s">
        <v>198</v>
      </c>
    </row>
  </sheetData>
  <mergeCells count="83">
    <mergeCell ref="A45:A46"/>
    <mergeCell ref="B45:B46"/>
    <mergeCell ref="Q45:X46"/>
    <mergeCell ref="Y45:AE46"/>
    <mergeCell ref="A47:A48"/>
    <mergeCell ref="B47:B48"/>
    <mergeCell ref="Q47:X48"/>
    <mergeCell ref="Y47:AE48"/>
    <mergeCell ref="Y15:Z15"/>
    <mergeCell ref="D28:O28"/>
    <mergeCell ref="P28:P29"/>
    <mergeCell ref="A27:AE27"/>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5:B15"/>
    <mergeCell ref="C15:K15"/>
    <mergeCell ref="A11:B13"/>
    <mergeCell ref="D7:H9"/>
    <mergeCell ref="O7:P7"/>
    <mergeCell ref="C11:AE13"/>
    <mergeCell ref="M7:N7"/>
    <mergeCell ref="O8:P8"/>
    <mergeCell ref="M9:N9"/>
    <mergeCell ref="O9:P9"/>
    <mergeCell ref="I7:J9"/>
    <mergeCell ref="K7:L9"/>
    <mergeCell ref="A7:B9"/>
    <mergeCell ref="C7:C9"/>
    <mergeCell ref="M8:N8"/>
    <mergeCell ref="A1:A4"/>
    <mergeCell ref="B1:AA1"/>
    <mergeCell ref="B2:AA2"/>
    <mergeCell ref="B3:AA4"/>
    <mergeCell ref="AB1:AE1"/>
    <mergeCell ref="AB2:AE2"/>
    <mergeCell ref="AB3:AE3"/>
    <mergeCell ref="AB4:AE4"/>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Y40:AE40"/>
    <mergeCell ref="Q43:X44"/>
    <mergeCell ref="Y43:AE44"/>
    <mergeCell ref="Q41:X42"/>
    <mergeCell ref="Y41:AE42"/>
    <mergeCell ref="A43:A44"/>
    <mergeCell ref="B43:B44"/>
  </mergeCells>
  <dataValidations count="3">
    <dataValidation type="textLength" operator="lessThanOrEqual" allowBlank="1" showInputMessage="1" showErrorMessage="1" errorTitle="Máximo 2.000 caracteres" error="Máximo 2.000 caracteres" sqref="AC35 Q45 Y35 Q41 Q43 Q47" xr:uid="{00000000-0002-0000-0100-000000000000}">
      <formula1>2000</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list" allowBlank="1" showInputMessage="1" showErrorMessage="1" sqref="C7:C9" xr:uid="{00000000-0002-0000-0100-000002000000}">
      <formula1>$B$21:$M$21</formula1>
    </dataValidation>
  </dataValidations>
  <hyperlinks>
    <hyperlink ref="Y47:AE48" r:id="rId1" display="https://secretariadistritald.sharepoint.com/:f:/s/BogotCaminaSegura/EgXUwH47hAFGqUd7KS9Ll7oBO8Pz3tv4KtxldI8XrlSc9A?e=RJhTl6" xr:uid="{A2DD26E7-B91E-4670-815E-E483AE3BC745}"/>
  </hyperlinks>
  <pageMargins left="0.25" right="0.25" top="0.75" bottom="0.75" header="0.3" footer="0.3"/>
  <pageSetup scale="17" orientation="landscape" r:id="rId2"/>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listas!$D$2:$D$15</xm:f>
          </x14:formula1>
          <xm:sqref>C11:AE13</xm:sqref>
        </x14:dataValidation>
        <x14:dataValidation type="list" allowBlank="1" showInputMessage="1" showErrorMessage="1" xr:uid="{00000000-0002-0000-0100-000004000000}">
          <x14:formula1>
            <xm:f>listas!$A$2:$A$6</xm:f>
          </x14:formula1>
          <xm:sqref>C15:K15</xm:sqref>
        </x14:dataValidation>
        <x14:dataValidation type="list" allowBlank="1" showInputMessage="1" showErrorMessage="1" xr:uid="{00000000-0002-0000-0100-000005000000}">
          <x14:formula1>
            <xm:f>listas!$B$2:$B$8</xm:f>
          </x14:formula1>
          <xm:sqref>R15:X15</xm:sqref>
        </x14:dataValidation>
        <x14:dataValidation type="list" allowBlank="1" showInputMessage="1" showErrorMessage="1" xr:uid="{00000000-0002-0000-0100-000006000000}">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50"/>
  <sheetViews>
    <sheetView showGridLines="0" view="pageBreakPreview" topLeftCell="Q50" zoomScale="70" zoomScaleNormal="70" zoomScaleSheetLayoutView="70" workbookViewId="0">
      <selection activeCell="Q47" sqref="Q47:X48"/>
    </sheetView>
  </sheetViews>
  <sheetFormatPr baseColWidth="10" defaultColWidth="10.85546875" defaultRowHeight="14.25" x14ac:dyDescent="0.25"/>
  <cols>
    <col min="1" max="1" width="49.7109375" style="15" customWidth="1"/>
    <col min="2" max="2" width="20.42578125" style="15" customWidth="1"/>
    <col min="3" max="14" width="20.5703125" style="15" customWidth="1"/>
    <col min="15" max="15" width="20.42578125" style="15" customWidth="1"/>
    <col min="16" max="16" width="32.42578125" style="15" customWidth="1"/>
    <col min="17" max="23" width="18.140625" style="15" customWidth="1"/>
    <col min="24" max="24" width="28.28515625" style="15" customWidth="1"/>
    <col min="25" max="27" width="18.140625" style="15" customWidth="1"/>
    <col min="28" max="28" width="22.5703125" style="15" customWidth="1"/>
    <col min="29" max="29" width="19" style="15" customWidth="1"/>
    <col min="30" max="30" width="19.42578125" style="15" customWidth="1"/>
    <col min="31" max="31" width="20.42578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601"/>
      <c r="B1" s="604" t="s">
        <v>121</v>
      </c>
      <c r="C1" s="605"/>
      <c r="D1" s="605"/>
      <c r="E1" s="605"/>
      <c r="F1" s="605"/>
      <c r="G1" s="605"/>
      <c r="H1" s="605"/>
      <c r="I1" s="605"/>
      <c r="J1" s="605"/>
      <c r="K1" s="605"/>
      <c r="L1" s="605"/>
      <c r="M1" s="605"/>
      <c r="N1" s="605"/>
      <c r="O1" s="605"/>
      <c r="P1" s="605"/>
      <c r="Q1" s="605"/>
      <c r="R1" s="605"/>
      <c r="S1" s="605"/>
      <c r="T1" s="605"/>
      <c r="U1" s="605"/>
      <c r="V1" s="605"/>
      <c r="W1" s="605"/>
      <c r="X1" s="605"/>
      <c r="Y1" s="605"/>
      <c r="Z1" s="605"/>
      <c r="AA1" s="606"/>
      <c r="AB1" s="417" t="s">
        <v>122</v>
      </c>
      <c r="AC1" s="418"/>
      <c r="AD1" s="418"/>
      <c r="AE1" s="419"/>
    </row>
    <row r="2" spans="1:31" ht="30.75" customHeight="1" thickBot="1" x14ac:dyDescent="0.3">
      <c r="A2" s="602"/>
      <c r="B2" s="604" t="s">
        <v>123</v>
      </c>
      <c r="C2" s="605"/>
      <c r="D2" s="605"/>
      <c r="E2" s="605"/>
      <c r="F2" s="605"/>
      <c r="G2" s="605"/>
      <c r="H2" s="605"/>
      <c r="I2" s="605"/>
      <c r="J2" s="605"/>
      <c r="K2" s="605"/>
      <c r="L2" s="605"/>
      <c r="M2" s="605"/>
      <c r="N2" s="605"/>
      <c r="O2" s="605"/>
      <c r="P2" s="605"/>
      <c r="Q2" s="605"/>
      <c r="R2" s="605"/>
      <c r="S2" s="605"/>
      <c r="T2" s="605"/>
      <c r="U2" s="605"/>
      <c r="V2" s="605"/>
      <c r="W2" s="605"/>
      <c r="X2" s="605"/>
      <c r="Y2" s="605"/>
      <c r="Z2" s="605"/>
      <c r="AA2" s="606"/>
      <c r="AB2" s="417" t="s">
        <v>124</v>
      </c>
      <c r="AC2" s="418"/>
      <c r="AD2" s="418"/>
      <c r="AE2" s="419"/>
    </row>
    <row r="3" spans="1:31" ht="24" customHeight="1" thickBot="1" x14ac:dyDescent="0.3">
      <c r="A3" s="602"/>
      <c r="B3" s="607" t="s">
        <v>125</v>
      </c>
      <c r="C3" s="608"/>
      <c r="D3" s="608"/>
      <c r="E3" s="608"/>
      <c r="F3" s="608"/>
      <c r="G3" s="608"/>
      <c r="H3" s="608"/>
      <c r="I3" s="608"/>
      <c r="J3" s="608"/>
      <c r="K3" s="608"/>
      <c r="L3" s="608"/>
      <c r="M3" s="608"/>
      <c r="N3" s="608"/>
      <c r="O3" s="608"/>
      <c r="P3" s="608"/>
      <c r="Q3" s="608"/>
      <c r="R3" s="608"/>
      <c r="S3" s="608"/>
      <c r="T3" s="608"/>
      <c r="U3" s="608"/>
      <c r="V3" s="608"/>
      <c r="W3" s="608"/>
      <c r="X3" s="608"/>
      <c r="Y3" s="608"/>
      <c r="Z3" s="608"/>
      <c r="AA3" s="609"/>
      <c r="AB3" s="417" t="s">
        <v>126</v>
      </c>
      <c r="AC3" s="418"/>
      <c r="AD3" s="418"/>
      <c r="AE3" s="419"/>
    </row>
    <row r="4" spans="1:31" ht="21.75" customHeight="1" thickBot="1" x14ac:dyDescent="0.3">
      <c r="A4" s="603"/>
      <c r="B4" s="610"/>
      <c r="C4" s="611"/>
      <c r="D4" s="611"/>
      <c r="E4" s="611"/>
      <c r="F4" s="611"/>
      <c r="G4" s="611"/>
      <c r="H4" s="611"/>
      <c r="I4" s="611"/>
      <c r="J4" s="611"/>
      <c r="K4" s="611"/>
      <c r="L4" s="611"/>
      <c r="M4" s="611"/>
      <c r="N4" s="611"/>
      <c r="O4" s="611"/>
      <c r="P4" s="611"/>
      <c r="Q4" s="611"/>
      <c r="R4" s="611"/>
      <c r="S4" s="611"/>
      <c r="T4" s="611"/>
      <c r="U4" s="611"/>
      <c r="V4" s="611"/>
      <c r="W4" s="611"/>
      <c r="X4" s="611"/>
      <c r="Y4" s="611"/>
      <c r="Z4" s="611"/>
      <c r="AA4" s="612"/>
      <c r="AB4" s="420" t="s">
        <v>127</v>
      </c>
      <c r="AC4" s="421"/>
      <c r="AD4" s="421"/>
      <c r="AE4" s="422"/>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2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423" t="s">
        <v>4</v>
      </c>
      <c r="B7" s="424"/>
      <c r="C7" s="452" t="s">
        <v>128</v>
      </c>
      <c r="D7" s="423" t="s">
        <v>6</v>
      </c>
      <c r="E7" s="429"/>
      <c r="F7" s="429"/>
      <c r="G7" s="429"/>
      <c r="H7" s="424"/>
      <c r="I7" s="446">
        <v>45631</v>
      </c>
      <c r="J7" s="447"/>
      <c r="K7" s="423" t="s">
        <v>8</v>
      </c>
      <c r="L7" s="424"/>
      <c r="M7" s="440" t="s">
        <v>129</v>
      </c>
      <c r="N7" s="441"/>
      <c r="O7" s="432"/>
      <c r="P7" s="433"/>
      <c r="Q7" s="163"/>
      <c r="R7" s="163"/>
      <c r="S7" s="163"/>
      <c r="T7" s="163"/>
      <c r="U7" s="163"/>
      <c r="V7" s="163"/>
      <c r="W7" s="163"/>
      <c r="X7" s="163"/>
      <c r="Y7" s="163"/>
      <c r="Z7" s="164"/>
      <c r="AA7" s="163"/>
      <c r="AB7" s="163"/>
      <c r="AC7" s="156"/>
      <c r="AD7" s="165"/>
      <c r="AE7" s="166"/>
    </row>
    <row r="8" spans="1:31" ht="15" customHeight="1" thickBot="1" x14ac:dyDescent="0.3">
      <c r="A8" s="425"/>
      <c r="B8" s="426"/>
      <c r="C8" s="453"/>
      <c r="D8" s="425"/>
      <c r="E8" s="430"/>
      <c r="F8" s="430"/>
      <c r="G8" s="430"/>
      <c r="H8" s="426"/>
      <c r="I8" s="448"/>
      <c r="J8" s="449"/>
      <c r="K8" s="425"/>
      <c r="L8" s="426"/>
      <c r="M8" s="455" t="s">
        <v>130</v>
      </c>
      <c r="N8" s="456"/>
      <c r="O8" s="442"/>
      <c r="P8" s="443"/>
      <c r="Q8" s="163"/>
      <c r="R8" s="163"/>
      <c r="S8" s="163"/>
      <c r="T8" s="163"/>
      <c r="U8" s="163"/>
      <c r="V8" s="163"/>
      <c r="W8" s="163"/>
      <c r="X8" s="163"/>
      <c r="Y8" s="163"/>
      <c r="Z8" s="164"/>
      <c r="AA8" s="163"/>
      <c r="AB8" s="163"/>
      <c r="AC8" s="156"/>
      <c r="AD8" s="165"/>
      <c r="AE8" s="166"/>
    </row>
    <row r="9" spans="1:31" ht="15.75" customHeight="1" thickBot="1" x14ac:dyDescent="0.3">
      <c r="A9" s="427"/>
      <c r="B9" s="428"/>
      <c r="C9" s="454"/>
      <c r="D9" s="427"/>
      <c r="E9" s="431"/>
      <c r="F9" s="431"/>
      <c r="G9" s="431"/>
      <c r="H9" s="428"/>
      <c r="I9" s="450"/>
      <c r="J9" s="451"/>
      <c r="K9" s="427"/>
      <c r="L9" s="428"/>
      <c r="M9" s="444" t="s">
        <v>131</v>
      </c>
      <c r="N9" s="445"/>
      <c r="O9" s="442" t="s">
        <v>132</v>
      </c>
      <c r="P9" s="443"/>
      <c r="Q9" s="163"/>
      <c r="R9" s="163"/>
      <c r="S9" s="163"/>
      <c r="T9" s="163"/>
      <c r="U9" s="163"/>
      <c r="V9" s="163"/>
      <c r="W9" s="163"/>
      <c r="X9" s="163"/>
      <c r="Y9" s="163"/>
      <c r="Z9" s="164"/>
      <c r="AA9" s="163"/>
      <c r="AB9" s="163"/>
      <c r="AC9" s="156"/>
      <c r="AD9" s="165"/>
      <c r="AE9" s="166"/>
    </row>
    <row r="10" spans="1:31" ht="15" customHeight="1" x14ac:dyDescent="0.2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589" t="s">
        <v>10</v>
      </c>
      <c r="B11" s="590"/>
      <c r="C11" s="539" t="s">
        <v>133</v>
      </c>
      <c r="D11" s="540"/>
      <c r="E11" s="540"/>
      <c r="F11" s="540"/>
      <c r="G11" s="540"/>
      <c r="H11" s="540"/>
      <c r="I11" s="540"/>
      <c r="J11" s="540"/>
      <c r="K11" s="540"/>
      <c r="L11" s="540"/>
      <c r="M11" s="540"/>
      <c r="N11" s="540"/>
      <c r="O11" s="540"/>
      <c r="P11" s="540"/>
      <c r="Q11" s="540"/>
      <c r="R11" s="540"/>
      <c r="S11" s="540"/>
      <c r="T11" s="540"/>
      <c r="U11" s="540"/>
      <c r="V11" s="540"/>
      <c r="W11" s="540"/>
      <c r="X11" s="540"/>
      <c r="Y11" s="540"/>
      <c r="Z11" s="540"/>
      <c r="AA11" s="540"/>
      <c r="AB11" s="540"/>
      <c r="AC11" s="540"/>
      <c r="AD11" s="540"/>
      <c r="AE11" s="541"/>
    </row>
    <row r="12" spans="1:31" ht="15" customHeight="1" x14ac:dyDescent="0.25">
      <c r="A12" s="591"/>
      <c r="B12" s="592"/>
      <c r="C12" s="595"/>
      <c r="D12" s="596"/>
      <c r="E12" s="596"/>
      <c r="F12" s="596"/>
      <c r="G12" s="596"/>
      <c r="H12" s="596"/>
      <c r="I12" s="596"/>
      <c r="J12" s="596"/>
      <c r="K12" s="596"/>
      <c r="L12" s="596"/>
      <c r="M12" s="596"/>
      <c r="N12" s="596"/>
      <c r="O12" s="596"/>
      <c r="P12" s="596"/>
      <c r="Q12" s="596"/>
      <c r="R12" s="596"/>
      <c r="S12" s="596"/>
      <c r="T12" s="596"/>
      <c r="U12" s="596"/>
      <c r="V12" s="596"/>
      <c r="W12" s="596"/>
      <c r="X12" s="596"/>
      <c r="Y12" s="596"/>
      <c r="Z12" s="596"/>
      <c r="AA12" s="596"/>
      <c r="AB12" s="596"/>
      <c r="AC12" s="596"/>
      <c r="AD12" s="596"/>
      <c r="AE12" s="597"/>
    </row>
    <row r="13" spans="1:31" ht="15" customHeight="1" thickBot="1" x14ac:dyDescent="0.3">
      <c r="A13" s="593"/>
      <c r="B13" s="594"/>
      <c r="C13" s="598"/>
      <c r="D13" s="599"/>
      <c r="E13" s="599"/>
      <c r="F13" s="599"/>
      <c r="G13" s="599"/>
      <c r="H13" s="599"/>
      <c r="I13" s="599"/>
      <c r="J13" s="599"/>
      <c r="K13" s="599"/>
      <c r="L13" s="599"/>
      <c r="M13" s="599"/>
      <c r="N13" s="599"/>
      <c r="O13" s="599"/>
      <c r="P13" s="599"/>
      <c r="Q13" s="599"/>
      <c r="R13" s="599"/>
      <c r="S13" s="599"/>
      <c r="T13" s="599"/>
      <c r="U13" s="599"/>
      <c r="V13" s="599"/>
      <c r="W13" s="599"/>
      <c r="X13" s="599"/>
      <c r="Y13" s="599"/>
      <c r="Z13" s="599"/>
      <c r="AA13" s="599"/>
      <c r="AB13" s="599"/>
      <c r="AC13" s="599"/>
      <c r="AD13" s="599"/>
      <c r="AE13" s="600"/>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44.25" customHeight="1" thickBot="1" x14ac:dyDescent="0.3">
      <c r="A15" s="572" t="s">
        <v>12</v>
      </c>
      <c r="B15" s="573"/>
      <c r="C15" s="583" t="s">
        <v>134</v>
      </c>
      <c r="D15" s="584"/>
      <c r="E15" s="584"/>
      <c r="F15" s="584"/>
      <c r="G15" s="584"/>
      <c r="H15" s="584"/>
      <c r="I15" s="584"/>
      <c r="J15" s="584"/>
      <c r="K15" s="585"/>
      <c r="L15" s="577" t="s">
        <v>14</v>
      </c>
      <c r="M15" s="578"/>
      <c r="N15" s="578"/>
      <c r="O15" s="578"/>
      <c r="P15" s="578"/>
      <c r="Q15" s="579"/>
      <c r="R15" s="586" t="s">
        <v>135</v>
      </c>
      <c r="S15" s="587"/>
      <c r="T15" s="587"/>
      <c r="U15" s="587"/>
      <c r="V15" s="587"/>
      <c r="W15" s="587"/>
      <c r="X15" s="588"/>
      <c r="Y15" s="577" t="s">
        <v>15</v>
      </c>
      <c r="Z15" s="579"/>
      <c r="AA15" s="574" t="s">
        <v>136</v>
      </c>
      <c r="AB15" s="575"/>
      <c r="AC15" s="575"/>
      <c r="AD15" s="575"/>
      <c r="AE15" s="576"/>
    </row>
    <row r="16" spans="1:31" ht="9" customHeight="1" thickBot="1" x14ac:dyDescent="0.3">
      <c r="A16" s="24"/>
      <c r="B16" s="20"/>
      <c r="C16" s="571"/>
      <c r="D16" s="571"/>
      <c r="E16" s="571"/>
      <c r="F16" s="571"/>
      <c r="G16" s="571"/>
      <c r="H16" s="571"/>
      <c r="I16" s="571"/>
      <c r="J16" s="571"/>
      <c r="K16" s="571"/>
      <c r="L16" s="571"/>
      <c r="M16" s="571"/>
      <c r="N16" s="571"/>
      <c r="O16" s="571"/>
      <c r="P16" s="571"/>
      <c r="Q16" s="571"/>
      <c r="R16" s="571"/>
      <c r="S16" s="571"/>
      <c r="T16" s="571"/>
      <c r="U16" s="571"/>
      <c r="V16" s="571"/>
      <c r="W16" s="571"/>
      <c r="X16" s="571"/>
      <c r="Y16" s="571"/>
      <c r="Z16" s="571"/>
      <c r="AA16" s="571"/>
      <c r="AB16" s="571"/>
      <c r="AD16" s="22"/>
      <c r="AE16" s="23"/>
    </row>
    <row r="17" spans="1:33" s="40" customFormat="1" ht="37.5" customHeight="1" thickBot="1" x14ac:dyDescent="0.3">
      <c r="A17" s="572" t="s">
        <v>17</v>
      </c>
      <c r="B17" s="573"/>
      <c r="C17" s="574" t="s">
        <v>199</v>
      </c>
      <c r="D17" s="575"/>
      <c r="E17" s="575"/>
      <c r="F17" s="575"/>
      <c r="G17" s="575"/>
      <c r="H17" s="575"/>
      <c r="I17" s="575"/>
      <c r="J17" s="575"/>
      <c r="K17" s="575"/>
      <c r="L17" s="575"/>
      <c r="M17" s="575"/>
      <c r="N17" s="575"/>
      <c r="O17" s="575"/>
      <c r="P17" s="575"/>
      <c r="Q17" s="575"/>
      <c r="R17" s="575"/>
      <c r="S17" s="575"/>
      <c r="T17" s="575"/>
      <c r="U17" s="575"/>
      <c r="V17" s="575"/>
      <c r="W17" s="575"/>
      <c r="X17" s="575"/>
      <c r="Y17" s="575"/>
      <c r="Z17" s="575"/>
      <c r="AA17" s="575"/>
      <c r="AB17" s="575"/>
      <c r="AC17" s="575"/>
      <c r="AD17" s="575"/>
      <c r="AE17" s="576"/>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577" t="s">
        <v>138</v>
      </c>
      <c r="B19" s="578"/>
      <c r="C19" s="578"/>
      <c r="D19" s="578"/>
      <c r="E19" s="578"/>
      <c r="F19" s="578"/>
      <c r="G19" s="578"/>
      <c r="H19" s="578"/>
      <c r="I19" s="578"/>
      <c r="J19" s="578"/>
      <c r="K19" s="578"/>
      <c r="L19" s="578"/>
      <c r="M19" s="578"/>
      <c r="N19" s="578"/>
      <c r="O19" s="578"/>
      <c r="P19" s="578"/>
      <c r="Q19" s="578"/>
      <c r="R19" s="578"/>
      <c r="S19" s="578"/>
      <c r="T19" s="578"/>
      <c r="U19" s="578"/>
      <c r="V19" s="578"/>
      <c r="W19" s="578"/>
      <c r="X19" s="578"/>
      <c r="Y19" s="578"/>
      <c r="Z19" s="578"/>
      <c r="AA19" s="578"/>
      <c r="AB19" s="578"/>
      <c r="AC19" s="578"/>
      <c r="AD19" s="578"/>
      <c r="AE19" s="579"/>
      <c r="AF19" s="44"/>
    </row>
    <row r="20" spans="1:33" ht="32.1" customHeight="1" thickBot="1" x14ac:dyDescent="0.3">
      <c r="A20" s="45" t="s">
        <v>19</v>
      </c>
      <c r="B20" s="580" t="s">
        <v>139</v>
      </c>
      <c r="C20" s="581"/>
      <c r="D20" s="581"/>
      <c r="E20" s="581"/>
      <c r="F20" s="581"/>
      <c r="G20" s="581"/>
      <c r="H20" s="581"/>
      <c r="I20" s="581"/>
      <c r="J20" s="581"/>
      <c r="K20" s="581"/>
      <c r="L20" s="581"/>
      <c r="M20" s="581"/>
      <c r="N20" s="581"/>
      <c r="O20" s="582"/>
      <c r="P20" s="577" t="s">
        <v>140</v>
      </c>
      <c r="Q20" s="578"/>
      <c r="R20" s="578"/>
      <c r="S20" s="578"/>
      <c r="T20" s="578"/>
      <c r="U20" s="578"/>
      <c r="V20" s="578"/>
      <c r="W20" s="578"/>
      <c r="X20" s="578"/>
      <c r="Y20" s="578"/>
      <c r="Z20" s="578"/>
      <c r="AA20" s="578"/>
      <c r="AB20" s="578"/>
      <c r="AC20" s="578"/>
      <c r="AD20" s="578"/>
      <c r="AE20" s="579"/>
      <c r="AF20" s="44"/>
    </row>
    <row r="21" spans="1:33" ht="32.1" customHeight="1" thickBot="1" x14ac:dyDescent="0.3">
      <c r="A21" s="25"/>
      <c r="B21" s="46" t="s">
        <v>141</v>
      </c>
      <c r="C21" s="47" t="s">
        <v>142</v>
      </c>
      <c r="D21" s="47" t="s">
        <v>143</v>
      </c>
      <c r="E21" s="47" t="s">
        <v>144</v>
      </c>
      <c r="F21" s="47" t="s">
        <v>145</v>
      </c>
      <c r="G21" s="47" t="s">
        <v>146</v>
      </c>
      <c r="H21" s="47" t="s">
        <v>147</v>
      </c>
      <c r="I21" s="47" t="s">
        <v>148</v>
      </c>
      <c r="J21" s="47" t="s">
        <v>149</v>
      </c>
      <c r="K21" s="47" t="s">
        <v>150</v>
      </c>
      <c r="L21" s="47" t="s">
        <v>128</v>
      </c>
      <c r="M21" s="47" t="s">
        <v>151</v>
      </c>
      <c r="N21" s="47" t="s">
        <v>102</v>
      </c>
      <c r="O21" s="48" t="s">
        <v>100</v>
      </c>
      <c r="P21" s="49"/>
      <c r="Q21" s="45" t="s">
        <v>141</v>
      </c>
      <c r="R21" s="50" t="s">
        <v>142</v>
      </c>
      <c r="S21" s="50" t="s">
        <v>143</v>
      </c>
      <c r="T21" s="50" t="s">
        <v>144</v>
      </c>
      <c r="U21" s="50" t="s">
        <v>145</v>
      </c>
      <c r="V21" s="50" t="s">
        <v>146</v>
      </c>
      <c r="W21" s="50" t="s">
        <v>147</v>
      </c>
      <c r="X21" s="50" t="s">
        <v>148</v>
      </c>
      <c r="Y21" s="50" t="s">
        <v>149</v>
      </c>
      <c r="Z21" s="50" t="s">
        <v>150</v>
      </c>
      <c r="AA21" s="50" t="s">
        <v>128</v>
      </c>
      <c r="AB21" s="50" t="s">
        <v>151</v>
      </c>
      <c r="AC21" s="50" t="s">
        <v>102</v>
      </c>
      <c r="AD21" s="51" t="s">
        <v>152</v>
      </c>
      <c r="AE21" s="51" t="s">
        <v>153</v>
      </c>
      <c r="AF21" s="52"/>
    </row>
    <row r="22" spans="1:33" ht="32.1" customHeight="1" x14ac:dyDescent="0.25">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v>0</v>
      </c>
      <c r="X22" s="58">
        <v>355131500</v>
      </c>
      <c r="Y22" s="58">
        <f>177798175+70822072</f>
        <v>248620247</v>
      </c>
      <c r="Z22" s="58">
        <v>11250000</v>
      </c>
      <c r="AA22" s="58"/>
      <c r="AB22" s="58"/>
      <c r="AC22" s="241">
        <f>SUM(Q22:AB22)</f>
        <v>615001747</v>
      </c>
      <c r="AE22" s="59"/>
      <c r="AF22" s="52"/>
    </row>
    <row r="23" spans="1:33" ht="32.1"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0</v>
      </c>
      <c r="X23" s="62">
        <v>318000000</v>
      </c>
      <c r="Y23" s="62">
        <v>102505200</v>
      </c>
      <c r="Z23" s="62">
        <v>149456037</v>
      </c>
      <c r="AA23" s="62">
        <v>-5076830</v>
      </c>
      <c r="AB23" s="62"/>
      <c r="AC23" s="242">
        <f>SUM(Q23:AB23)</f>
        <v>564884407</v>
      </c>
      <c r="AD23" s="151">
        <f>AC23/(W22+X22+Y22+Z22+AA22)</f>
        <v>0.91850862173241921</v>
      </c>
      <c r="AE23" s="64">
        <f>AC23/AC22</f>
        <v>0.91850862173241921</v>
      </c>
      <c r="AF23" s="52"/>
    </row>
    <row r="24" spans="1:33" ht="32.1"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v>0</v>
      </c>
      <c r="X24" s="62">
        <v>0</v>
      </c>
      <c r="Y24" s="62">
        <v>71026300</v>
      </c>
      <c r="Z24" s="62">
        <f>83297469+23607357</f>
        <v>106904826</v>
      </c>
      <c r="AA24" s="62">
        <f>129951969+23607357</f>
        <v>153559326</v>
      </c>
      <c r="AB24" s="62">
        <f>259903937+23607358</f>
        <v>283511295</v>
      </c>
      <c r="AC24" s="242">
        <f>SUM(Q24:AB24)</f>
        <v>615001747</v>
      </c>
      <c r="AD24" s="62"/>
      <c r="AE24" s="66"/>
      <c r="AF24" s="52"/>
    </row>
    <row r="25" spans="1:33" ht="32.1"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v>0</v>
      </c>
      <c r="X25" s="69">
        <v>0</v>
      </c>
      <c r="Y25" s="69">
        <v>36696667</v>
      </c>
      <c r="Z25" s="69">
        <v>67172803</v>
      </c>
      <c r="AA25" s="69">
        <v>116687012</v>
      </c>
      <c r="AB25" s="69"/>
      <c r="AC25" s="243">
        <f>SUM(Q25:AB25)</f>
        <v>220556482</v>
      </c>
      <c r="AD25" s="152">
        <f>AC25/(W24+X24+Y24+Z24+AA24)</f>
        <v>0.66534791777351099</v>
      </c>
      <c r="AE25" s="71">
        <f>AC25/AC24</f>
        <v>0.35862740728116987</v>
      </c>
      <c r="AF25" s="52"/>
    </row>
    <row r="26" spans="1:33" s="72" customFormat="1" ht="16.5" customHeight="1" thickBot="1" x14ac:dyDescent="0.25"/>
    <row r="27" spans="1:33" ht="33.950000000000003" customHeight="1" x14ac:dyDescent="0.25">
      <c r="A27" s="568" t="s">
        <v>154</v>
      </c>
      <c r="B27" s="569"/>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70"/>
    </row>
    <row r="28" spans="1:33" ht="15" customHeight="1" x14ac:dyDescent="0.25">
      <c r="A28" s="543" t="s">
        <v>34</v>
      </c>
      <c r="B28" s="545" t="s">
        <v>36</v>
      </c>
      <c r="C28" s="545"/>
      <c r="D28" s="545" t="s">
        <v>155</v>
      </c>
      <c r="E28" s="545"/>
      <c r="F28" s="545"/>
      <c r="G28" s="545"/>
      <c r="H28" s="545"/>
      <c r="I28" s="545"/>
      <c r="J28" s="545"/>
      <c r="K28" s="545"/>
      <c r="L28" s="545"/>
      <c r="M28" s="545"/>
      <c r="N28" s="545"/>
      <c r="O28" s="545"/>
      <c r="P28" s="545" t="s">
        <v>102</v>
      </c>
      <c r="Q28" s="545" t="s">
        <v>156</v>
      </c>
      <c r="R28" s="545"/>
      <c r="S28" s="545"/>
      <c r="T28" s="545"/>
      <c r="U28" s="545"/>
      <c r="V28" s="545"/>
      <c r="W28" s="545"/>
      <c r="X28" s="545"/>
      <c r="Y28" s="545" t="s">
        <v>157</v>
      </c>
      <c r="Z28" s="545"/>
      <c r="AA28" s="545"/>
      <c r="AB28" s="545"/>
      <c r="AC28" s="545"/>
      <c r="AD28" s="545"/>
      <c r="AE28" s="564"/>
    </row>
    <row r="29" spans="1:33" ht="27" customHeight="1" x14ac:dyDescent="0.25">
      <c r="A29" s="543"/>
      <c r="B29" s="545"/>
      <c r="C29" s="545"/>
      <c r="D29" s="73" t="s">
        <v>141</v>
      </c>
      <c r="E29" s="73" t="s">
        <v>142</v>
      </c>
      <c r="F29" s="73" t="s">
        <v>143</v>
      </c>
      <c r="G29" s="73" t="s">
        <v>144</v>
      </c>
      <c r="H29" s="73" t="s">
        <v>145</v>
      </c>
      <c r="I29" s="73" t="s">
        <v>146</v>
      </c>
      <c r="J29" s="73" t="s">
        <v>147</v>
      </c>
      <c r="K29" s="73" t="s">
        <v>148</v>
      </c>
      <c r="L29" s="73" t="s">
        <v>149</v>
      </c>
      <c r="M29" s="73" t="s">
        <v>150</v>
      </c>
      <c r="N29" s="73" t="s">
        <v>128</v>
      </c>
      <c r="O29" s="73" t="s">
        <v>151</v>
      </c>
      <c r="P29" s="545"/>
      <c r="Q29" s="545"/>
      <c r="R29" s="545"/>
      <c r="S29" s="545"/>
      <c r="T29" s="545"/>
      <c r="U29" s="545"/>
      <c r="V29" s="545"/>
      <c r="W29" s="545"/>
      <c r="X29" s="545"/>
      <c r="Y29" s="545"/>
      <c r="Z29" s="545"/>
      <c r="AA29" s="545"/>
      <c r="AB29" s="545"/>
      <c r="AC29" s="545"/>
      <c r="AD29" s="545"/>
      <c r="AE29" s="564"/>
    </row>
    <row r="30" spans="1:33" ht="42" customHeight="1" thickBot="1" x14ac:dyDescent="0.3">
      <c r="A30" s="74"/>
      <c r="B30" s="560"/>
      <c r="C30" s="560"/>
      <c r="D30" s="16"/>
      <c r="E30" s="16"/>
      <c r="F30" s="16"/>
      <c r="G30" s="16"/>
      <c r="H30" s="16"/>
      <c r="I30" s="16"/>
      <c r="J30" s="16"/>
      <c r="K30" s="16"/>
      <c r="L30" s="16"/>
      <c r="M30" s="16"/>
      <c r="N30" s="16"/>
      <c r="O30" s="16"/>
      <c r="P30" s="75">
        <f>SUM(D30:O30)</f>
        <v>0</v>
      </c>
      <c r="Q30" s="561" t="s">
        <v>158</v>
      </c>
      <c r="R30" s="561"/>
      <c r="S30" s="561"/>
      <c r="T30" s="561"/>
      <c r="U30" s="561"/>
      <c r="V30" s="561"/>
      <c r="W30" s="561"/>
      <c r="X30" s="561"/>
      <c r="Y30" s="561" t="s">
        <v>43</v>
      </c>
      <c r="Z30" s="561"/>
      <c r="AA30" s="561"/>
      <c r="AB30" s="561"/>
      <c r="AC30" s="561"/>
      <c r="AD30" s="561"/>
      <c r="AE30" s="562"/>
      <c r="AF30" s="147"/>
      <c r="AG30" s="147"/>
    </row>
    <row r="31" spans="1:33" ht="12" customHeight="1" thickBot="1" x14ac:dyDescent="0.3">
      <c r="A31" s="76"/>
      <c r="B31" s="77"/>
      <c r="C31" s="77"/>
      <c r="D31" s="27"/>
      <c r="E31" s="27"/>
      <c r="F31" s="27"/>
      <c r="G31" s="27"/>
      <c r="H31" s="27"/>
      <c r="I31" s="27"/>
      <c r="J31" s="27"/>
      <c r="K31" s="27"/>
      <c r="L31" s="27"/>
      <c r="M31" s="27"/>
      <c r="N31" s="27"/>
      <c r="O31" s="27"/>
      <c r="P31" s="78"/>
      <c r="Q31" s="148"/>
      <c r="R31" s="148"/>
      <c r="S31" s="148"/>
      <c r="T31" s="148"/>
      <c r="U31" s="148"/>
      <c r="V31" s="148"/>
      <c r="W31" s="148"/>
      <c r="X31" s="148"/>
      <c r="Y31" s="148"/>
      <c r="Z31" s="148"/>
      <c r="AA31" s="148"/>
      <c r="AB31" s="148"/>
      <c r="AC31" s="148"/>
      <c r="AD31" s="148"/>
      <c r="AE31" s="149"/>
      <c r="AF31" s="147"/>
      <c r="AG31" s="147"/>
    </row>
    <row r="32" spans="1:33" ht="45" customHeight="1" x14ac:dyDescent="0.25">
      <c r="A32" s="539" t="s">
        <v>159</v>
      </c>
      <c r="B32" s="540"/>
      <c r="C32" s="540"/>
      <c r="D32" s="540"/>
      <c r="E32" s="540"/>
      <c r="F32" s="540"/>
      <c r="G32" s="540"/>
      <c r="H32" s="540"/>
      <c r="I32" s="540"/>
      <c r="J32" s="540"/>
      <c r="K32" s="540"/>
      <c r="L32" s="540"/>
      <c r="M32" s="540"/>
      <c r="N32" s="540"/>
      <c r="O32" s="540"/>
      <c r="P32" s="540"/>
      <c r="Q32" s="540"/>
      <c r="R32" s="540"/>
      <c r="S32" s="540"/>
      <c r="T32" s="540"/>
      <c r="U32" s="540"/>
      <c r="V32" s="540"/>
      <c r="W32" s="540"/>
      <c r="X32" s="540"/>
      <c r="Y32" s="540"/>
      <c r="Z32" s="540"/>
      <c r="AA32" s="540"/>
      <c r="AB32" s="540"/>
      <c r="AC32" s="540"/>
      <c r="AD32" s="540"/>
      <c r="AE32" s="541"/>
      <c r="AF32" s="147"/>
      <c r="AG32" s="147"/>
    </row>
    <row r="33" spans="1:41" ht="23.1" customHeight="1" x14ac:dyDescent="0.25">
      <c r="A33" s="543" t="s">
        <v>44</v>
      </c>
      <c r="B33" s="545" t="s">
        <v>46</v>
      </c>
      <c r="C33" s="545" t="s">
        <v>36</v>
      </c>
      <c r="D33" s="545" t="s">
        <v>160</v>
      </c>
      <c r="E33" s="545"/>
      <c r="F33" s="545"/>
      <c r="G33" s="545"/>
      <c r="H33" s="545"/>
      <c r="I33" s="545"/>
      <c r="J33" s="545"/>
      <c r="K33" s="545"/>
      <c r="L33" s="545"/>
      <c r="M33" s="545"/>
      <c r="N33" s="545"/>
      <c r="O33" s="545"/>
      <c r="P33" s="545"/>
      <c r="Q33" s="545" t="s">
        <v>161</v>
      </c>
      <c r="R33" s="545"/>
      <c r="S33" s="545"/>
      <c r="T33" s="545"/>
      <c r="U33" s="545"/>
      <c r="V33" s="545"/>
      <c r="W33" s="545"/>
      <c r="X33" s="545"/>
      <c r="Y33" s="545"/>
      <c r="Z33" s="545"/>
      <c r="AA33" s="545"/>
      <c r="AB33" s="545"/>
      <c r="AC33" s="545"/>
      <c r="AD33" s="545"/>
      <c r="AE33" s="564"/>
      <c r="AF33" s="147"/>
      <c r="AG33" s="150"/>
      <c r="AH33" s="79"/>
      <c r="AI33" s="79"/>
      <c r="AJ33" s="79"/>
      <c r="AK33" s="79"/>
      <c r="AL33" s="79"/>
      <c r="AM33" s="79"/>
      <c r="AN33" s="79"/>
      <c r="AO33" s="79"/>
    </row>
    <row r="34" spans="1:41" ht="27" customHeight="1" x14ac:dyDescent="0.25">
      <c r="A34" s="543"/>
      <c r="B34" s="545"/>
      <c r="C34" s="563"/>
      <c r="D34" s="73" t="s">
        <v>141</v>
      </c>
      <c r="E34" s="73" t="s">
        <v>142</v>
      </c>
      <c r="F34" s="73" t="s">
        <v>143</v>
      </c>
      <c r="G34" s="73" t="s">
        <v>144</v>
      </c>
      <c r="H34" s="73" t="s">
        <v>145</v>
      </c>
      <c r="I34" s="73" t="s">
        <v>146</v>
      </c>
      <c r="J34" s="73" t="s">
        <v>147</v>
      </c>
      <c r="K34" s="73" t="s">
        <v>148</v>
      </c>
      <c r="L34" s="73" t="s">
        <v>149</v>
      </c>
      <c r="M34" s="73" t="s">
        <v>150</v>
      </c>
      <c r="N34" s="73" t="s">
        <v>128</v>
      </c>
      <c r="O34" s="73" t="s">
        <v>151</v>
      </c>
      <c r="P34" s="73" t="s">
        <v>102</v>
      </c>
      <c r="Q34" s="565" t="s">
        <v>52</v>
      </c>
      <c r="R34" s="566"/>
      <c r="S34" s="566"/>
      <c r="T34" s="567"/>
      <c r="U34" s="545" t="s">
        <v>54</v>
      </c>
      <c r="V34" s="545"/>
      <c r="W34" s="545"/>
      <c r="X34" s="545"/>
      <c r="Y34" s="545" t="s">
        <v>56</v>
      </c>
      <c r="Z34" s="545"/>
      <c r="AA34" s="545"/>
      <c r="AB34" s="545"/>
      <c r="AC34" s="545" t="s">
        <v>58</v>
      </c>
      <c r="AD34" s="545"/>
      <c r="AE34" s="564"/>
      <c r="AF34" s="147"/>
      <c r="AG34" s="150"/>
      <c r="AH34" s="79"/>
      <c r="AI34" s="79"/>
      <c r="AJ34" s="79"/>
      <c r="AK34" s="79"/>
      <c r="AL34" s="79"/>
      <c r="AM34" s="79"/>
      <c r="AN34" s="79"/>
      <c r="AO34" s="79"/>
    </row>
    <row r="35" spans="1:41" s="297" customFormat="1" ht="207" customHeight="1" x14ac:dyDescent="0.25">
      <c r="A35" s="556" t="s">
        <v>199</v>
      </c>
      <c r="B35" s="558">
        <v>0.15</v>
      </c>
      <c r="C35" s="231" t="s">
        <v>48</v>
      </c>
      <c r="D35" s="291"/>
      <c r="E35" s="291"/>
      <c r="F35" s="291"/>
      <c r="G35" s="291"/>
      <c r="H35" s="291"/>
      <c r="I35" s="291"/>
      <c r="J35" s="292">
        <v>0.05</v>
      </c>
      <c r="K35" s="292">
        <v>0.15</v>
      </c>
      <c r="L35" s="292">
        <v>0.2</v>
      </c>
      <c r="M35" s="292">
        <v>0.2</v>
      </c>
      <c r="N35" s="292">
        <v>0.2</v>
      </c>
      <c r="O35" s="292">
        <v>0.2</v>
      </c>
      <c r="P35" s="293">
        <f>SUM(D35:O35)</f>
        <v>1</v>
      </c>
      <c r="Q35" s="535" t="s">
        <v>200</v>
      </c>
      <c r="R35" s="535"/>
      <c r="S35" s="535"/>
      <c r="T35" s="535"/>
      <c r="U35" s="535" t="s">
        <v>201</v>
      </c>
      <c r="V35" s="535"/>
      <c r="W35" s="535"/>
      <c r="X35" s="535"/>
      <c r="Y35" s="535" t="s">
        <v>202</v>
      </c>
      <c r="Z35" s="535"/>
      <c r="AA35" s="535"/>
      <c r="AB35" s="535"/>
      <c r="AC35" s="535" t="s">
        <v>203</v>
      </c>
      <c r="AD35" s="535"/>
      <c r="AE35" s="536"/>
      <c r="AF35" s="294"/>
      <c r="AG35" s="295"/>
      <c r="AH35" s="296"/>
      <c r="AI35" s="296"/>
      <c r="AJ35" s="296"/>
      <c r="AK35" s="296"/>
      <c r="AL35" s="296"/>
      <c r="AM35" s="296"/>
      <c r="AN35" s="296"/>
      <c r="AO35" s="296"/>
    </row>
    <row r="36" spans="1:41" s="297" customFormat="1" ht="207" customHeight="1" thickBot="1" x14ac:dyDescent="0.3">
      <c r="A36" s="557"/>
      <c r="B36" s="559"/>
      <c r="C36" s="232" t="s">
        <v>50</v>
      </c>
      <c r="D36" s="298"/>
      <c r="E36" s="298"/>
      <c r="F36" s="298"/>
      <c r="G36" s="299"/>
      <c r="H36" s="299"/>
      <c r="I36" s="299"/>
      <c r="J36" s="300">
        <v>0.05</v>
      </c>
      <c r="K36" s="301">
        <v>0.15</v>
      </c>
      <c r="L36" s="301">
        <v>0.2</v>
      </c>
      <c r="M36" s="301">
        <v>0.2</v>
      </c>
      <c r="N36" s="301">
        <v>0.2</v>
      </c>
      <c r="O36" s="299"/>
      <c r="P36" s="300">
        <f>SUM(D36:O36)</f>
        <v>0.8</v>
      </c>
      <c r="Q36" s="537"/>
      <c r="R36" s="537"/>
      <c r="S36" s="537"/>
      <c r="T36" s="537"/>
      <c r="U36" s="537"/>
      <c r="V36" s="537"/>
      <c r="W36" s="537"/>
      <c r="X36" s="537"/>
      <c r="Y36" s="537"/>
      <c r="Z36" s="537"/>
      <c r="AA36" s="537"/>
      <c r="AB36" s="537"/>
      <c r="AC36" s="537"/>
      <c r="AD36" s="537"/>
      <c r="AE36" s="538"/>
      <c r="AF36" s="294"/>
      <c r="AG36" s="295"/>
      <c r="AH36" s="296"/>
      <c r="AI36" s="296"/>
      <c r="AJ36" s="296"/>
      <c r="AK36" s="296"/>
      <c r="AL36" s="296"/>
      <c r="AM36" s="296"/>
      <c r="AN36" s="296"/>
      <c r="AO36" s="296"/>
    </row>
    <row r="37" spans="1:41" s="72" customFormat="1" ht="17.25" customHeight="1" thickBot="1" x14ac:dyDescent="0.25"/>
    <row r="38" spans="1:41" ht="45" customHeight="1" thickBot="1" x14ac:dyDescent="0.3">
      <c r="A38" s="539" t="s">
        <v>167</v>
      </c>
      <c r="B38" s="540"/>
      <c r="C38" s="540"/>
      <c r="D38" s="540"/>
      <c r="E38" s="540"/>
      <c r="F38" s="540"/>
      <c r="G38" s="540"/>
      <c r="H38" s="540"/>
      <c r="I38" s="540"/>
      <c r="J38" s="540"/>
      <c r="K38" s="540"/>
      <c r="L38" s="540"/>
      <c r="M38" s="540"/>
      <c r="N38" s="540"/>
      <c r="O38" s="540"/>
      <c r="P38" s="540"/>
      <c r="Q38" s="540"/>
      <c r="R38" s="540"/>
      <c r="S38" s="540"/>
      <c r="T38" s="540"/>
      <c r="U38" s="540"/>
      <c r="V38" s="540"/>
      <c r="W38" s="540"/>
      <c r="X38" s="540"/>
      <c r="Y38" s="540"/>
      <c r="Z38" s="540"/>
      <c r="AA38" s="540"/>
      <c r="AB38" s="540"/>
      <c r="AC38" s="540"/>
      <c r="AD38" s="540"/>
      <c r="AE38" s="541"/>
      <c r="AG38" s="79"/>
      <c r="AH38" s="79"/>
      <c r="AI38" s="79"/>
      <c r="AJ38" s="79"/>
      <c r="AK38" s="79"/>
      <c r="AL38" s="79"/>
      <c r="AM38" s="79"/>
      <c r="AN38" s="79"/>
      <c r="AO38" s="79"/>
    </row>
    <row r="39" spans="1:41" ht="26.1" customHeight="1" x14ac:dyDescent="0.25">
      <c r="A39" s="542" t="s">
        <v>60</v>
      </c>
      <c r="B39" s="544" t="s">
        <v>168</v>
      </c>
      <c r="C39" s="546" t="s">
        <v>169</v>
      </c>
      <c r="D39" s="548" t="s">
        <v>170</v>
      </c>
      <c r="E39" s="549"/>
      <c r="F39" s="549"/>
      <c r="G39" s="549"/>
      <c r="H39" s="549"/>
      <c r="I39" s="549"/>
      <c r="J39" s="549"/>
      <c r="K39" s="549"/>
      <c r="L39" s="549"/>
      <c r="M39" s="549"/>
      <c r="N39" s="549"/>
      <c r="O39" s="549"/>
      <c r="P39" s="550"/>
      <c r="Q39" s="544" t="s">
        <v>171</v>
      </c>
      <c r="R39" s="544"/>
      <c r="S39" s="544"/>
      <c r="T39" s="544"/>
      <c r="U39" s="544"/>
      <c r="V39" s="544"/>
      <c r="W39" s="544"/>
      <c r="X39" s="544"/>
      <c r="Y39" s="544"/>
      <c r="Z39" s="544"/>
      <c r="AA39" s="544"/>
      <c r="AB39" s="544"/>
      <c r="AC39" s="544"/>
      <c r="AD39" s="544"/>
      <c r="AE39" s="551"/>
      <c r="AG39" s="79"/>
      <c r="AH39" s="79"/>
      <c r="AI39" s="79"/>
      <c r="AJ39" s="79"/>
      <c r="AK39" s="79"/>
      <c r="AL39" s="79"/>
      <c r="AM39" s="79"/>
      <c r="AN39" s="79"/>
      <c r="AO39" s="79"/>
    </row>
    <row r="40" spans="1:41" ht="26.1" customHeight="1" x14ac:dyDescent="0.25">
      <c r="A40" s="543"/>
      <c r="B40" s="545"/>
      <c r="C40" s="547"/>
      <c r="D40" s="73" t="s">
        <v>172</v>
      </c>
      <c r="E40" s="73" t="s">
        <v>173</v>
      </c>
      <c r="F40" s="73" t="s">
        <v>174</v>
      </c>
      <c r="G40" s="73" t="s">
        <v>175</v>
      </c>
      <c r="H40" s="73" t="s">
        <v>176</v>
      </c>
      <c r="I40" s="73" t="s">
        <v>177</v>
      </c>
      <c r="J40" s="73" t="s">
        <v>178</v>
      </c>
      <c r="K40" s="73" t="s">
        <v>179</v>
      </c>
      <c r="L40" s="73" t="s">
        <v>180</v>
      </c>
      <c r="M40" s="73" t="s">
        <v>181</v>
      </c>
      <c r="N40" s="73" t="s">
        <v>182</v>
      </c>
      <c r="O40" s="73" t="s">
        <v>183</v>
      </c>
      <c r="P40" s="73" t="s">
        <v>184</v>
      </c>
      <c r="Q40" s="552" t="s">
        <v>185</v>
      </c>
      <c r="R40" s="553"/>
      <c r="S40" s="553"/>
      <c r="T40" s="553"/>
      <c r="U40" s="553"/>
      <c r="V40" s="553"/>
      <c r="W40" s="553"/>
      <c r="X40" s="554"/>
      <c r="Y40" s="552" t="s">
        <v>68</v>
      </c>
      <c r="Z40" s="553"/>
      <c r="AA40" s="553"/>
      <c r="AB40" s="553"/>
      <c r="AC40" s="553"/>
      <c r="AD40" s="553"/>
      <c r="AE40" s="555"/>
      <c r="AG40" s="80"/>
      <c r="AH40" s="80"/>
      <c r="AI40" s="80"/>
      <c r="AJ40" s="80"/>
      <c r="AK40" s="80"/>
      <c r="AL40" s="80"/>
      <c r="AM40" s="80"/>
      <c r="AN40" s="80"/>
      <c r="AO40" s="80"/>
    </row>
    <row r="41" spans="1:41" s="297" customFormat="1" ht="61.35" customHeight="1" x14ac:dyDescent="0.25">
      <c r="A41" s="505" t="s">
        <v>204</v>
      </c>
      <c r="B41" s="507">
        <v>5</v>
      </c>
      <c r="C41" s="229" t="s">
        <v>48</v>
      </c>
      <c r="D41" s="302"/>
      <c r="E41" s="302"/>
      <c r="F41" s="302"/>
      <c r="G41" s="302"/>
      <c r="H41" s="302"/>
      <c r="I41" s="302"/>
      <c r="J41" s="302">
        <v>0.16</v>
      </c>
      <c r="K41" s="302">
        <v>0.16</v>
      </c>
      <c r="L41" s="302">
        <v>0.16</v>
      </c>
      <c r="M41" s="302">
        <v>0.16</v>
      </c>
      <c r="N41" s="302">
        <v>0.16</v>
      </c>
      <c r="O41" s="302">
        <v>0.2</v>
      </c>
      <c r="P41" s="303">
        <f>SUM(D41:O41)</f>
        <v>1</v>
      </c>
      <c r="Q41" s="508" t="s">
        <v>205</v>
      </c>
      <c r="R41" s="508"/>
      <c r="S41" s="508"/>
      <c r="T41" s="508"/>
      <c r="U41" s="508"/>
      <c r="V41" s="508"/>
      <c r="W41" s="508"/>
      <c r="X41" s="509"/>
      <c r="Y41" s="508" t="s">
        <v>206</v>
      </c>
      <c r="Z41" s="508"/>
      <c r="AA41" s="508"/>
      <c r="AB41" s="508"/>
      <c r="AC41" s="508"/>
      <c r="AD41" s="508"/>
      <c r="AE41" s="508"/>
      <c r="AG41" s="304"/>
      <c r="AH41" s="304"/>
      <c r="AI41" s="304"/>
      <c r="AJ41" s="304"/>
      <c r="AK41" s="304"/>
      <c r="AL41" s="304"/>
      <c r="AM41" s="304"/>
      <c r="AN41" s="304"/>
      <c r="AO41" s="304"/>
    </row>
    <row r="42" spans="1:41" s="297" customFormat="1" ht="61.35" customHeight="1" x14ac:dyDescent="0.25">
      <c r="A42" s="506"/>
      <c r="B42" s="507"/>
      <c r="C42" s="230" t="s">
        <v>50</v>
      </c>
      <c r="D42" s="305"/>
      <c r="E42" s="305"/>
      <c r="F42" s="305"/>
      <c r="G42" s="305"/>
      <c r="H42" s="305"/>
      <c r="I42" s="305"/>
      <c r="J42" s="305">
        <v>0.16</v>
      </c>
      <c r="K42" s="305">
        <v>0.16</v>
      </c>
      <c r="L42" s="305">
        <v>0.16</v>
      </c>
      <c r="M42" s="305">
        <v>0.16</v>
      </c>
      <c r="N42" s="305">
        <v>0.16</v>
      </c>
      <c r="O42" s="305"/>
      <c r="P42" s="303">
        <f t="shared" ref="P42:P48" si="1">SUM(D42:O42)</f>
        <v>0.8</v>
      </c>
      <c r="Q42" s="508"/>
      <c r="R42" s="508"/>
      <c r="S42" s="508"/>
      <c r="T42" s="508"/>
      <c r="U42" s="508"/>
      <c r="V42" s="508"/>
      <c r="W42" s="508"/>
      <c r="X42" s="509"/>
      <c r="Y42" s="508"/>
      <c r="Z42" s="508"/>
      <c r="AA42" s="508"/>
      <c r="AB42" s="508"/>
      <c r="AC42" s="508"/>
      <c r="AD42" s="508"/>
      <c r="AE42" s="508"/>
    </row>
    <row r="43" spans="1:41" s="297" customFormat="1" ht="61.35" customHeight="1" x14ac:dyDescent="0.25">
      <c r="A43" s="512" t="s">
        <v>207</v>
      </c>
      <c r="B43" s="510">
        <v>5</v>
      </c>
      <c r="C43" s="229" t="s">
        <v>48</v>
      </c>
      <c r="D43" s="306"/>
      <c r="E43" s="306"/>
      <c r="F43" s="306"/>
      <c r="G43" s="306"/>
      <c r="H43" s="306"/>
      <c r="I43" s="306"/>
      <c r="J43" s="306"/>
      <c r="K43" s="302">
        <v>0.2</v>
      </c>
      <c r="L43" s="307">
        <v>0.15</v>
      </c>
      <c r="M43" s="307"/>
      <c r="N43" s="307"/>
      <c r="O43" s="307">
        <v>0.65</v>
      </c>
      <c r="P43" s="308">
        <f>SUM(D43:O43)</f>
        <v>1</v>
      </c>
      <c r="Q43" s="508" t="s">
        <v>202</v>
      </c>
      <c r="R43" s="508"/>
      <c r="S43" s="508"/>
      <c r="T43" s="508"/>
      <c r="U43" s="508"/>
      <c r="V43" s="508"/>
      <c r="W43" s="508"/>
      <c r="X43" s="509"/>
      <c r="Y43" s="514" t="s">
        <v>202</v>
      </c>
      <c r="Z43" s="514"/>
      <c r="AA43" s="514"/>
      <c r="AB43" s="514"/>
      <c r="AC43" s="514"/>
      <c r="AD43" s="514"/>
      <c r="AE43" s="514"/>
    </row>
    <row r="44" spans="1:41" s="297" customFormat="1" ht="61.35" customHeight="1" x14ac:dyDescent="0.25">
      <c r="A44" s="513"/>
      <c r="B44" s="511"/>
      <c r="C44" s="230" t="s">
        <v>50</v>
      </c>
      <c r="D44" s="305"/>
      <c r="E44" s="305"/>
      <c r="F44" s="305"/>
      <c r="G44" s="305"/>
      <c r="H44" s="305"/>
      <c r="I44" s="305"/>
      <c r="J44" s="305"/>
      <c r="K44" s="305">
        <v>0.2</v>
      </c>
      <c r="L44" s="305">
        <v>0.15</v>
      </c>
      <c r="M44" s="305"/>
      <c r="N44" s="305"/>
      <c r="O44" s="305"/>
      <c r="P44" s="303">
        <f t="shared" si="1"/>
        <v>0.35</v>
      </c>
      <c r="Q44" s="508"/>
      <c r="R44" s="508"/>
      <c r="S44" s="508"/>
      <c r="T44" s="508"/>
      <c r="U44" s="508"/>
      <c r="V44" s="508"/>
      <c r="W44" s="508"/>
      <c r="X44" s="509"/>
      <c r="Y44" s="515"/>
      <c r="Z44" s="515"/>
      <c r="AA44" s="515"/>
      <c r="AB44" s="515"/>
      <c r="AC44" s="515"/>
      <c r="AD44" s="515"/>
      <c r="AE44" s="515"/>
    </row>
    <row r="45" spans="1:41" s="297" customFormat="1" ht="109.15" customHeight="1" x14ac:dyDescent="0.25">
      <c r="A45" s="512" t="s">
        <v>208</v>
      </c>
      <c r="B45" s="510">
        <v>2</v>
      </c>
      <c r="C45" s="229" t="s">
        <v>48</v>
      </c>
      <c r="D45" s="302"/>
      <c r="E45" s="302"/>
      <c r="F45" s="302"/>
      <c r="G45" s="302"/>
      <c r="H45" s="302"/>
      <c r="I45" s="302"/>
      <c r="J45" s="302"/>
      <c r="K45" s="302">
        <v>0.2</v>
      </c>
      <c r="L45" s="302">
        <v>0.2</v>
      </c>
      <c r="M45" s="302">
        <v>0.2</v>
      </c>
      <c r="N45" s="302">
        <v>0.2</v>
      </c>
      <c r="O45" s="302">
        <v>0.2</v>
      </c>
      <c r="P45" s="303">
        <f>SUM(D45:O45)</f>
        <v>1</v>
      </c>
      <c r="Q45" s="523" t="s">
        <v>209</v>
      </c>
      <c r="R45" s="524"/>
      <c r="S45" s="524"/>
      <c r="T45" s="524"/>
      <c r="U45" s="524"/>
      <c r="V45" s="524"/>
      <c r="W45" s="524"/>
      <c r="X45" s="525"/>
      <c r="Y45" s="527" t="s">
        <v>210</v>
      </c>
      <c r="Z45" s="528"/>
      <c r="AA45" s="528"/>
      <c r="AB45" s="528"/>
      <c r="AC45" s="528"/>
      <c r="AD45" s="528"/>
      <c r="AE45" s="529"/>
    </row>
    <row r="46" spans="1:41" s="297" customFormat="1" ht="59.25" customHeight="1" x14ac:dyDescent="0.25">
      <c r="A46" s="513"/>
      <c r="B46" s="526"/>
      <c r="C46" s="230" t="s">
        <v>50</v>
      </c>
      <c r="D46" s="305"/>
      <c r="E46" s="305"/>
      <c r="F46" s="305"/>
      <c r="G46" s="305"/>
      <c r="H46" s="305"/>
      <c r="I46" s="305"/>
      <c r="J46" s="305"/>
      <c r="K46" s="305">
        <v>0.2</v>
      </c>
      <c r="L46" s="305">
        <v>0.2</v>
      </c>
      <c r="M46" s="305">
        <v>0.2</v>
      </c>
      <c r="N46" s="305">
        <v>0.2</v>
      </c>
      <c r="O46" s="305"/>
      <c r="P46" s="303">
        <f>SUM(D46:O46)</f>
        <v>0.8</v>
      </c>
      <c r="Q46" s="524"/>
      <c r="R46" s="524"/>
      <c r="S46" s="524"/>
      <c r="T46" s="524"/>
      <c r="U46" s="524"/>
      <c r="V46" s="524"/>
      <c r="W46" s="524"/>
      <c r="X46" s="525"/>
      <c r="Y46" s="530" t="s">
        <v>211</v>
      </c>
      <c r="Z46" s="531"/>
      <c r="AA46" s="532" t="s">
        <v>212</v>
      </c>
      <c r="AB46" s="533"/>
      <c r="AC46" s="533"/>
      <c r="AD46" s="533"/>
      <c r="AE46" s="534"/>
    </row>
    <row r="47" spans="1:41" s="297" customFormat="1" ht="208.5" customHeight="1" x14ac:dyDescent="0.25">
      <c r="A47" s="516" t="s">
        <v>213</v>
      </c>
      <c r="B47" s="517">
        <v>3</v>
      </c>
      <c r="C47" s="271" t="s">
        <v>48</v>
      </c>
      <c r="D47" s="309"/>
      <c r="E47" s="309"/>
      <c r="F47" s="309"/>
      <c r="G47" s="309"/>
      <c r="H47" s="309"/>
      <c r="I47" s="309"/>
      <c r="J47" s="309"/>
      <c r="K47" s="309"/>
      <c r="L47" s="309">
        <v>0.25</v>
      </c>
      <c r="M47" s="309">
        <v>0.25</v>
      </c>
      <c r="N47" s="309">
        <v>0.25</v>
      </c>
      <c r="O47" s="309">
        <v>0.25</v>
      </c>
      <c r="P47" s="310">
        <f>SUM(D47:O47)</f>
        <v>1</v>
      </c>
      <c r="Q47" s="519" t="s">
        <v>214</v>
      </c>
      <c r="R47" s="508"/>
      <c r="S47" s="508"/>
      <c r="T47" s="508"/>
      <c r="U47" s="508"/>
      <c r="V47" s="508"/>
      <c r="W47" s="508"/>
      <c r="X47" s="509"/>
      <c r="Y47" s="508" t="s">
        <v>215</v>
      </c>
      <c r="Z47" s="508"/>
      <c r="AA47" s="508"/>
      <c r="AB47" s="508"/>
      <c r="AC47" s="508"/>
      <c r="AD47" s="508"/>
      <c r="AE47" s="508"/>
    </row>
    <row r="48" spans="1:41" s="297" customFormat="1" ht="208.5" customHeight="1" x14ac:dyDescent="0.25">
      <c r="A48" s="516"/>
      <c r="B48" s="518"/>
      <c r="C48" s="270" t="s">
        <v>50</v>
      </c>
      <c r="D48" s="311"/>
      <c r="E48" s="311"/>
      <c r="F48" s="311"/>
      <c r="G48" s="311"/>
      <c r="H48" s="311"/>
      <c r="I48" s="312"/>
      <c r="J48" s="313"/>
      <c r="K48" s="313"/>
      <c r="L48" s="313">
        <v>0.25</v>
      </c>
      <c r="M48" s="305">
        <v>0.25</v>
      </c>
      <c r="N48" s="305">
        <v>0.25</v>
      </c>
      <c r="O48" s="313"/>
      <c r="P48" s="314">
        <f t="shared" si="1"/>
        <v>0.75</v>
      </c>
      <c r="Q48" s="520"/>
      <c r="R48" s="521"/>
      <c r="S48" s="521"/>
      <c r="T48" s="521"/>
      <c r="U48" s="521"/>
      <c r="V48" s="521"/>
      <c r="W48" s="521"/>
      <c r="X48" s="522"/>
      <c r="Y48" s="508"/>
      <c r="Z48" s="508"/>
      <c r="AA48" s="508"/>
      <c r="AB48" s="508"/>
      <c r="AC48" s="508"/>
      <c r="AD48" s="508"/>
      <c r="AE48" s="508"/>
    </row>
    <row r="49" spans="1:1" s="297" customFormat="1" ht="85.5" customHeight="1" x14ac:dyDescent="0.25">
      <c r="A49" s="297" t="s">
        <v>198</v>
      </c>
    </row>
    <row r="50" spans="1:1" s="297" customFormat="1" ht="96" customHeight="1" x14ac:dyDescent="0.25"/>
  </sheetData>
  <mergeCells count="8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7:A48"/>
    <mergeCell ref="B47:B48"/>
    <mergeCell ref="Q47:X48"/>
    <mergeCell ref="Y47:AE48"/>
    <mergeCell ref="Q45:X46"/>
    <mergeCell ref="A45:A46"/>
    <mergeCell ref="B45:B46"/>
    <mergeCell ref="Y45:AE45"/>
    <mergeCell ref="Y46:Z46"/>
    <mergeCell ref="AA46:AE46"/>
    <mergeCell ref="A41:A42"/>
    <mergeCell ref="B41:B42"/>
    <mergeCell ref="Q41:X42"/>
    <mergeCell ref="Y41:AE42"/>
    <mergeCell ref="B43:B44"/>
    <mergeCell ref="A43:A44"/>
    <mergeCell ref="Q43:X44"/>
    <mergeCell ref="Y43:AE44"/>
  </mergeCells>
  <dataValidations count="3">
    <dataValidation type="list" allowBlank="1" showInputMessage="1" showErrorMessage="1" sqref="C7:C9" xr:uid="{00000000-0002-0000-0200-000000000000}">
      <formula1>$B$21:$M$21</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textLength" operator="lessThanOrEqual" allowBlank="1" showInputMessage="1" showErrorMessage="1" errorTitle="Máximo 2.000 caracteres" error="Máximo 2.000 caracteres" sqref="AC35 Q43 Y35 Q41 Q47" xr:uid="{00000000-0002-0000-0200-000002000000}">
      <formula1>2000</formula1>
    </dataValidation>
  </dataValidations>
  <hyperlinks>
    <hyperlink ref="AA46:AE46" r:id="rId1" display="1. 2024_11_18_OBS_GC_METODOLOGÍA_PRIORIZACIÓN Y LOCALIZACIÓN_SIDICU" xr:uid="{9875F2F9-8A3E-48D1-8667-A5C2F7D46D91}"/>
  </hyperlinks>
  <pageMargins left="0.25" right="0.25" top="0.75" bottom="0.75" header="0.3" footer="0.3"/>
  <pageSetup scale="20" orientation="landscape" r:id="rId2"/>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3000000}">
          <x14:formula1>
            <xm:f>listas!$C$2:$C$20</xm:f>
          </x14:formula1>
          <xm:sqref>AA15:AE15</xm:sqref>
        </x14:dataValidation>
        <x14:dataValidation type="list" allowBlank="1" showInputMessage="1" showErrorMessage="1" xr:uid="{00000000-0002-0000-0200-000004000000}">
          <x14:formula1>
            <xm:f>listas!$B$2:$B$8</xm:f>
          </x14:formula1>
          <xm:sqref>R15:X15</xm:sqref>
        </x14:dataValidation>
        <x14:dataValidation type="list" allowBlank="1" showInputMessage="1" showErrorMessage="1" xr:uid="{00000000-0002-0000-0200-000005000000}">
          <x14:formula1>
            <xm:f>listas!$A$2:$A$6</xm:f>
          </x14:formula1>
          <xm:sqref>C15:K15</xm:sqref>
        </x14:dataValidation>
        <x14:dataValidation type="list" allowBlank="1" showInputMessage="1" showErrorMessage="1" xr:uid="{00000000-0002-0000-0200-000006000000}">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5"/>
  <sheetViews>
    <sheetView showGridLines="0" view="pageBreakPreview" topLeftCell="Q43" zoomScale="50" zoomScaleNormal="70" zoomScaleSheetLayoutView="50" workbookViewId="0">
      <selection activeCell="Q43" sqref="Q43:X44"/>
    </sheetView>
  </sheetViews>
  <sheetFormatPr baseColWidth="10" defaultColWidth="10.85546875" defaultRowHeight="14.25" x14ac:dyDescent="0.25"/>
  <cols>
    <col min="1" max="1" width="44" style="15" customWidth="1"/>
    <col min="2" max="2" width="20.42578125" style="15" customWidth="1"/>
    <col min="3" max="14" width="20.5703125" style="15" customWidth="1"/>
    <col min="15" max="15" width="20.42578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42578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601"/>
      <c r="B1" s="604" t="s">
        <v>121</v>
      </c>
      <c r="C1" s="605"/>
      <c r="D1" s="605"/>
      <c r="E1" s="605"/>
      <c r="F1" s="605"/>
      <c r="G1" s="605"/>
      <c r="H1" s="605"/>
      <c r="I1" s="605"/>
      <c r="J1" s="605"/>
      <c r="K1" s="605"/>
      <c r="L1" s="605"/>
      <c r="M1" s="605"/>
      <c r="N1" s="605"/>
      <c r="O1" s="605"/>
      <c r="P1" s="605"/>
      <c r="Q1" s="605"/>
      <c r="R1" s="605"/>
      <c r="S1" s="605"/>
      <c r="T1" s="605"/>
      <c r="U1" s="605"/>
      <c r="V1" s="605"/>
      <c r="W1" s="605"/>
      <c r="X1" s="605"/>
      <c r="Y1" s="605"/>
      <c r="Z1" s="605"/>
      <c r="AA1" s="606"/>
      <c r="AB1" s="417" t="s">
        <v>122</v>
      </c>
      <c r="AC1" s="418"/>
      <c r="AD1" s="418"/>
      <c r="AE1" s="419"/>
    </row>
    <row r="2" spans="1:31" ht="30.75" customHeight="1" thickBot="1" x14ac:dyDescent="0.3">
      <c r="A2" s="602"/>
      <c r="B2" s="604" t="s">
        <v>123</v>
      </c>
      <c r="C2" s="605"/>
      <c r="D2" s="605"/>
      <c r="E2" s="605"/>
      <c r="F2" s="605"/>
      <c r="G2" s="605"/>
      <c r="H2" s="605"/>
      <c r="I2" s="605"/>
      <c r="J2" s="605"/>
      <c r="K2" s="605"/>
      <c r="L2" s="605"/>
      <c r="M2" s="605"/>
      <c r="N2" s="605"/>
      <c r="O2" s="605"/>
      <c r="P2" s="605"/>
      <c r="Q2" s="605"/>
      <c r="R2" s="605"/>
      <c r="S2" s="605"/>
      <c r="T2" s="605"/>
      <c r="U2" s="605"/>
      <c r="V2" s="605"/>
      <c r="W2" s="605"/>
      <c r="X2" s="605"/>
      <c r="Y2" s="605"/>
      <c r="Z2" s="605"/>
      <c r="AA2" s="606"/>
      <c r="AB2" s="417" t="s">
        <v>124</v>
      </c>
      <c r="AC2" s="418"/>
      <c r="AD2" s="418"/>
      <c r="AE2" s="419"/>
    </row>
    <row r="3" spans="1:31" ht="24" customHeight="1" thickBot="1" x14ac:dyDescent="0.3">
      <c r="A3" s="602"/>
      <c r="B3" s="607" t="s">
        <v>125</v>
      </c>
      <c r="C3" s="608"/>
      <c r="D3" s="608"/>
      <c r="E3" s="608"/>
      <c r="F3" s="608"/>
      <c r="G3" s="608"/>
      <c r="H3" s="608"/>
      <c r="I3" s="608"/>
      <c r="J3" s="608"/>
      <c r="K3" s="608"/>
      <c r="L3" s="608"/>
      <c r="M3" s="608"/>
      <c r="N3" s="608"/>
      <c r="O3" s="608"/>
      <c r="P3" s="608"/>
      <c r="Q3" s="608"/>
      <c r="R3" s="608"/>
      <c r="S3" s="608"/>
      <c r="T3" s="608"/>
      <c r="U3" s="608"/>
      <c r="V3" s="608"/>
      <c r="W3" s="608"/>
      <c r="X3" s="608"/>
      <c r="Y3" s="608"/>
      <c r="Z3" s="608"/>
      <c r="AA3" s="609"/>
      <c r="AB3" s="417" t="s">
        <v>126</v>
      </c>
      <c r="AC3" s="418"/>
      <c r="AD3" s="418"/>
      <c r="AE3" s="419"/>
    </row>
    <row r="4" spans="1:31" ht="21.75" customHeight="1" thickBot="1" x14ac:dyDescent="0.3">
      <c r="A4" s="603"/>
      <c r="B4" s="610"/>
      <c r="C4" s="611"/>
      <c r="D4" s="611"/>
      <c r="E4" s="611"/>
      <c r="F4" s="611"/>
      <c r="G4" s="611"/>
      <c r="H4" s="611"/>
      <c r="I4" s="611"/>
      <c r="J4" s="611"/>
      <c r="K4" s="611"/>
      <c r="L4" s="611"/>
      <c r="M4" s="611"/>
      <c r="N4" s="611"/>
      <c r="O4" s="611"/>
      <c r="P4" s="611"/>
      <c r="Q4" s="611"/>
      <c r="R4" s="611"/>
      <c r="S4" s="611"/>
      <c r="T4" s="611"/>
      <c r="U4" s="611"/>
      <c r="V4" s="611"/>
      <c r="W4" s="611"/>
      <c r="X4" s="611"/>
      <c r="Y4" s="611"/>
      <c r="Z4" s="611"/>
      <c r="AA4" s="612"/>
      <c r="AB4" s="420" t="s">
        <v>127</v>
      </c>
      <c r="AC4" s="421"/>
      <c r="AD4" s="421"/>
      <c r="AE4" s="422"/>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2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423" t="s">
        <v>4</v>
      </c>
      <c r="B7" s="424"/>
      <c r="C7" s="452" t="s">
        <v>128</v>
      </c>
      <c r="D7" s="423" t="s">
        <v>6</v>
      </c>
      <c r="E7" s="429"/>
      <c r="F7" s="429"/>
      <c r="G7" s="429"/>
      <c r="H7" s="424"/>
      <c r="I7" s="446">
        <v>45631</v>
      </c>
      <c r="J7" s="447"/>
      <c r="K7" s="423" t="s">
        <v>8</v>
      </c>
      <c r="L7" s="424"/>
      <c r="M7" s="440" t="s">
        <v>129</v>
      </c>
      <c r="N7" s="441"/>
      <c r="O7" s="432"/>
      <c r="P7" s="433"/>
      <c r="Q7" s="163"/>
      <c r="R7" s="163"/>
      <c r="S7" s="163"/>
      <c r="T7" s="163"/>
      <c r="U7" s="163"/>
      <c r="V7" s="163"/>
      <c r="W7" s="163"/>
      <c r="X7" s="163"/>
      <c r="Y7" s="163"/>
      <c r="Z7" s="164"/>
      <c r="AA7" s="163"/>
      <c r="AB7" s="163"/>
      <c r="AC7" s="156"/>
      <c r="AD7" s="165"/>
      <c r="AE7" s="166"/>
    </row>
    <row r="8" spans="1:31" ht="15" customHeight="1" thickBot="1" x14ac:dyDescent="0.3">
      <c r="A8" s="425"/>
      <c r="B8" s="426"/>
      <c r="C8" s="453"/>
      <c r="D8" s="425"/>
      <c r="E8" s="430"/>
      <c r="F8" s="430"/>
      <c r="G8" s="430"/>
      <c r="H8" s="426"/>
      <c r="I8" s="448"/>
      <c r="J8" s="449"/>
      <c r="K8" s="425"/>
      <c r="L8" s="426"/>
      <c r="M8" s="455" t="s">
        <v>130</v>
      </c>
      <c r="N8" s="456"/>
      <c r="O8" s="442"/>
      <c r="P8" s="443"/>
      <c r="Q8" s="163"/>
      <c r="R8" s="163"/>
      <c r="S8" s="163"/>
      <c r="T8" s="163"/>
      <c r="U8" s="163"/>
      <c r="V8" s="163"/>
      <c r="W8" s="163"/>
      <c r="X8" s="163"/>
      <c r="Y8" s="163"/>
      <c r="Z8" s="164"/>
      <c r="AA8" s="163"/>
      <c r="AB8" s="163"/>
      <c r="AC8" s="156"/>
      <c r="AD8" s="165"/>
      <c r="AE8" s="166"/>
    </row>
    <row r="9" spans="1:31" ht="15.75" customHeight="1" thickBot="1" x14ac:dyDescent="0.3">
      <c r="A9" s="427"/>
      <c r="B9" s="428"/>
      <c r="C9" s="454"/>
      <c r="D9" s="427"/>
      <c r="E9" s="431"/>
      <c r="F9" s="431"/>
      <c r="G9" s="431"/>
      <c r="H9" s="428"/>
      <c r="I9" s="450"/>
      <c r="J9" s="451"/>
      <c r="K9" s="427"/>
      <c r="L9" s="428"/>
      <c r="M9" s="444" t="s">
        <v>131</v>
      </c>
      <c r="N9" s="445"/>
      <c r="O9" s="442" t="s">
        <v>132</v>
      </c>
      <c r="P9" s="443"/>
      <c r="Q9" s="163"/>
      <c r="R9" s="163"/>
      <c r="S9" s="163"/>
      <c r="T9" s="163"/>
      <c r="U9" s="163"/>
      <c r="V9" s="163"/>
      <c r="W9" s="163"/>
      <c r="X9" s="163"/>
      <c r="Y9" s="163"/>
      <c r="Z9" s="164"/>
      <c r="AA9" s="163"/>
      <c r="AB9" s="163"/>
      <c r="AC9" s="156"/>
      <c r="AD9" s="165"/>
      <c r="AE9" s="166"/>
    </row>
    <row r="10" spans="1:31" ht="15" customHeight="1" x14ac:dyDescent="0.2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589" t="s">
        <v>10</v>
      </c>
      <c r="B11" s="590"/>
      <c r="C11" s="539" t="s">
        <v>133</v>
      </c>
      <c r="D11" s="540"/>
      <c r="E11" s="540"/>
      <c r="F11" s="540"/>
      <c r="G11" s="540"/>
      <c r="H11" s="540"/>
      <c r="I11" s="540"/>
      <c r="J11" s="540"/>
      <c r="K11" s="540"/>
      <c r="L11" s="540"/>
      <c r="M11" s="540"/>
      <c r="N11" s="540"/>
      <c r="O11" s="540"/>
      <c r="P11" s="540"/>
      <c r="Q11" s="540"/>
      <c r="R11" s="540"/>
      <c r="S11" s="540"/>
      <c r="T11" s="540"/>
      <c r="U11" s="540"/>
      <c r="V11" s="540"/>
      <c r="W11" s="540"/>
      <c r="X11" s="540"/>
      <c r="Y11" s="540"/>
      <c r="Z11" s="540"/>
      <c r="AA11" s="540"/>
      <c r="AB11" s="540"/>
      <c r="AC11" s="540"/>
      <c r="AD11" s="540"/>
      <c r="AE11" s="541"/>
    </row>
    <row r="12" spans="1:31" ht="15" customHeight="1" x14ac:dyDescent="0.25">
      <c r="A12" s="591"/>
      <c r="B12" s="592"/>
      <c r="C12" s="595"/>
      <c r="D12" s="596"/>
      <c r="E12" s="596"/>
      <c r="F12" s="596"/>
      <c r="G12" s="596"/>
      <c r="H12" s="596"/>
      <c r="I12" s="596"/>
      <c r="J12" s="596"/>
      <c r="K12" s="596"/>
      <c r="L12" s="596"/>
      <c r="M12" s="596"/>
      <c r="N12" s="596"/>
      <c r="O12" s="596"/>
      <c r="P12" s="596"/>
      <c r="Q12" s="596"/>
      <c r="R12" s="596"/>
      <c r="S12" s="596"/>
      <c r="T12" s="596"/>
      <c r="U12" s="596"/>
      <c r="V12" s="596"/>
      <c r="W12" s="596"/>
      <c r="X12" s="596"/>
      <c r="Y12" s="596"/>
      <c r="Z12" s="596"/>
      <c r="AA12" s="596"/>
      <c r="AB12" s="596"/>
      <c r="AC12" s="596"/>
      <c r="AD12" s="596"/>
      <c r="AE12" s="597"/>
    </row>
    <row r="13" spans="1:31" ht="15" customHeight="1" thickBot="1" x14ac:dyDescent="0.3">
      <c r="A13" s="593"/>
      <c r="B13" s="594"/>
      <c r="C13" s="598"/>
      <c r="D13" s="599"/>
      <c r="E13" s="599"/>
      <c r="F13" s="599"/>
      <c r="G13" s="599"/>
      <c r="H13" s="599"/>
      <c r="I13" s="599"/>
      <c r="J13" s="599"/>
      <c r="K13" s="599"/>
      <c r="L13" s="599"/>
      <c r="M13" s="599"/>
      <c r="N13" s="599"/>
      <c r="O13" s="599"/>
      <c r="P13" s="599"/>
      <c r="Q13" s="599"/>
      <c r="R13" s="599"/>
      <c r="S13" s="599"/>
      <c r="T13" s="599"/>
      <c r="U13" s="599"/>
      <c r="V13" s="599"/>
      <c r="W13" s="599"/>
      <c r="X13" s="599"/>
      <c r="Y13" s="599"/>
      <c r="Z13" s="599"/>
      <c r="AA13" s="599"/>
      <c r="AB13" s="599"/>
      <c r="AC13" s="599"/>
      <c r="AD13" s="599"/>
      <c r="AE13" s="600"/>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x14ac:dyDescent="0.3">
      <c r="A15" s="572" t="s">
        <v>12</v>
      </c>
      <c r="B15" s="573"/>
      <c r="C15" s="583" t="s">
        <v>134</v>
      </c>
      <c r="D15" s="584"/>
      <c r="E15" s="584"/>
      <c r="F15" s="584"/>
      <c r="G15" s="584"/>
      <c r="H15" s="584"/>
      <c r="I15" s="584"/>
      <c r="J15" s="584"/>
      <c r="K15" s="585"/>
      <c r="L15" s="577" t="s">
        <v>14</v>
      </c>
      <c r="M15" s="578"/>
      <c r="N15" s="578"/>
      <c r="O15" s="578"/>
      <c r="P15" s="578"/>
      <c r="Q15" s="579"/>
      <c r="R15" s="586" t="s">
        <v>135</v>
      </c>
      <c r="S15" s="587"/>
      <c r="T15" s="587"/>
      <c r="U15" s="587"/>
      <c r="V15" s="587"/>
      <c r="W15" s="587"/>
      <c r="X15" s="588"/>
      <c r="Y15" s="577" t="s">
        <v>15</v>
      </c>
      <c r="Z15" s="579"/>
      <c r="AA15" s="574" t="s">
        <v>216</v>
      </c>
      <c r="AB15" s="575"/>
      <c r="AC15" s="575"/>
      <c r="AD15" s="575"/>
      <c r="AE15" s="576"/>
    </row>
    <row r="16" spans="1:31" ht="9" customHeight="1" thickBot="1" x14ac:dyDescent="0.3">
      <c r="A16" s="24"/>
      <c r="B16" s="20"/>
      <c r="C16" s="571"/>
      <c r="D16" s="571"/>
      <c r="E16" s="571"/>
      <c r="F16" s="571"/>
      <c r="G16" s="571"/>
      <c r="H16" s="571"/>
      <c r="I16" s="571"/>
      <c r="J16" s="571"/>
      <c r="K16" s="571"/>
      <c r="L16" s="571"/>
      <c r="M16" s="571"/>
      <c r="N16" s="571"/>
      <c r="O16" s="571"/>
      <c r="P16" s="571"/>
      <c r="Q16" s="571"/>
      <c r="R16" s="571"/>
      <c r="S16" s="571"/>
      <c r="T16" s="571"/>
      <c r="U16" s="571"/>
      <c r="V16" s="571"/>
      <c r="W16" s="571"/>
      <c r="X16" s="571"/>
      <c r="Y16" s="571"/>
      <c r="Z16" s="571"/>
      <c r="AA16" s="571"/>
      <c r="AB16" s="571"/>
      <c r="AD16" s="22"/>
      <c r="AE16" s="23"/>
    </row>
    <row r="17" spans="1:33" s="40" customFormat="1" ht="37.5" customHeight="1" thickBot="1" x14ac:dyDescent="0.3">
      <c r="A17" s="572" t="s">
        <v>17</v>
      </c>
      <c r="B17" s="573"/>
      <c r="C17" s="574" t="s">
        <v>217</v>
      </c>
      <c r="D17" s="575"/>
      <c r="E17" s="575"/>
      <c r="F17" s="575"/>
      <c r="G17" s="575"/>
      <c r="H17" s="575"/>
      <c r="I17" s="575"/>
      <c r="J17" s="575"/>
      <c r="K17" s="575"/>
      <c r="L17" s="575"/>
      <c r="M17" s="575"/>
      <c r="N17" s="575"/>
      <c r="O17" s="575"/>
      <c r="P17" s="575"/>
      <c r="Q17" s="575"/>
      <c r="R17" s="575"/>
      <c r="S17" s="575"/>
      <c r="T17" s="575"/>
      <c r="U17" s="575"/>
      <c r="V17" s="575"/>
      <c r="W17" s="575"/>
      <c r="X17" s="575"/>
      <c r="Y17" s="575"/>
      <c r="Z17" s="575"/>
      <c r="AA17" s="575"/>
      <c r="AB17" s="575"/>
      <c r="AC17" s="575"/>
      <c r="AD17" s="575"/>
      <c r="AE17" s="576"/>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577" t="s">
        <v>138</v>
      </c>
      <c r="B19" s="578"/>
      <c r="C19" s="578"/>
      <c r="D19" s="578"/>
      <c r="E19" s="578"/>
      <c r="F19" s="578"/>
      <c r="G19" s="578"/>
      <c r="H19" s="578"/>
      <c r="I19" s="578"/>
      <c r="J19" s="578"/>
      <c r="K19" s="578"/>
      <c r="L19" s="578"/>
      <c r="M19" s="578"/>
      <c r="N19" s="578"/>
      <c r="O19" s="578"/>
      <c r="P19" s="578"/>
      <c r="Q19" s="578"/>
      <c r="R19" s="578"/>
      <c r="S19" s="578"/>
      <c r="T19" s="578"/>
      <c r="U19" s="578"/>
      <c r="V19" s="578"/>
      <c r="W19" s="578"/>
      <c r="X19" s="578"/>
      <c r="Y19" s="578"/>
      <c r="Z19" s="578"/>
      <c r="AA19" s="578"/>
      <c r="AB19" s="578"/>
      <c r="AC19" s="578"/>
      <c r="AD19" s="578"/>
      <c r="AE19" s="579"/>
      <c r="AF19" s="44"/>
    </row>
    <row r="20" spans="1:33" ht="32.1" customHeight="1" thickBot="1" x14ac:dyDescent="0.3">
      <c r="A20" s="45" t="s">
        <v>19</v>
      </c>
      <c r="B20" s="580" t="s">
        <v>139</v>
      </c>
      <c r="C20" s="581"/>
      <c r="D20" s="581"/>
      <c r="E20" s="581"/>
      <c r="F20" s="581"/>
      <c r="G20" s="581"/>
      <c r="H20" s="581"/>
      <c r="I20" s="581"/>
      <c r="J20" s="581"/>
      <c r="K20" s="581"/>
      <c r="L20" s="581"/>
      <c r="M20" s="581"/>
      <c r="N20" s="581"/>
      <c r="O20" s="582"/>
      <c r="P20" s="577" t="s">
        <v>140</v>
      </c>
      <c r="Q20" s="578"/>
      <c r="R20" s="578"/>
      <c r="S20" s="578"/>
      <c r="T20" s="578"/>
      <c r="U20" s="578"/>
      <c r="V20" s="578"/>
      <c r="W20" s="578"/>
      <c r="X20" s="578"/>
      <c r="Y20" s="578"/>
      <c r="Z20" s="578"/>
      <c r="AA20" s="578"/>
      <c r="AB20" s="578"/>
      <c r="AC20" s="578"/>
      <c r="AD20" s="578"/>
      <c r="AE20" s="579"/>
      <c r="AF20" s="44"/>
    </row>
    <row r="21" spans="1:33" ht="32.1" customHeight="1" thickBot="1" x14ac:dyDescent="0.3">
      <c r="A21" s="25"/>
      <c r="B21" s="46" t="s">
        <v>141</v>
      </c>
      <c r="C21" s="47" t="s">
        <v>142</v>
      </c>
      <c r="D21" s="47" t="s">
        <v>143</v>
      </c>
      <c r="E21" s="47" t="s">
        <v>144</v>
      </c>
      <c r="F21" s="47" t="s">
        <v>145</v>
      </c>
      <c r="G21" s="47" t="s">
        <v>146</v>
      </c>
      <c r="H21" s="47" t="s">
        <v>147</v>
      </c>
      <c r="I21" s="47" t="s">
        <v>148</v>
      </c>
      <c r="J21" s="47" t="s">
        <v>149</v>
      </c>
      <c r="K21" s="47" t="s">
        <v>150</v>
      </c>
      <c r="L21" s="47" t="s">
        <v>128</v>
      </c>
      <c r="M21" s="47" t="s">
        <v>151</v>
      </c>
      <c r="N21" s="47" t="s">
        <v>102</v>
      </c>
      <c r="O21" s="48" t="s">
        <v>100</v>
      </c>
      <c r="P21" s="49"/>
      <c r="Q21" s="45" t="s">
        <v>141</v>
      </c>
      <c r="R21" s="50" t="s">
        <v>142</v>
      </c>
      <c r="S21" s="50" t="s">
        <v>143</v>
      </c>
      <c r="T21" s="50" t="s">
        <v>144</v>
      </c>
      <c r="U21" s="50" t="s">
        <v>145</v>
      </c>
      <c r="V21" s="50" t="s">
        <v>146</v>
      </c>
      <c r="W21" s="50" t="s">
        <v>147</v>
      </c>
      <c r="X21" s="50" t="s">
        <v>148</v>
      </c>
      <c r="Y21" s="50" t="s">
        <v>149</v>
      </c>
      <c r="Z21" s="50" t="s">
        <v>150</v>
      </c>
      <c r="AA21" s="50" t="s">
        <v>128</v>
      </c>
      <c r="AB21" s="50" t="s">
        <v>151</v>
      </c>
      <c r="AC21" s="50" t="s">
        <v>102</v>
      </c>
      <c r="AD21" s="51" t="s">
        <v>152</v>
      </c>
      <c r="AE21" s="51" t="s">
        <v>153</v>
      </c>
      <c r="AF21" s="52"/>
    </row>
    <row r="22" spans="1:33" ht="32.1" customHeight="1" x14ac:dyDescent="0.25">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v>0</v>
      </c>
      <c r="X22" s="58">
        <v>628409000</v>
      </c>
      <c r="Y22" s="58">
        <f>24992885+30740448</f>
        <v>55733333</v>
      </c>
      <c r="Z22" s="58"/>
      <c r="AA22" s="58"/>
      <c r="AB22" s="58"/>
      <c r="AC22" s="241">
        <f>SUM(Q22:AB22)</f>
        <v>684142333</v>
      </c>
      <c r="AE22" s="59"/>
      <c r="AF22" s="52"/>
    </row>
    <row r="23" spans="1:33" ht="32.1"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0</v>
      </c>
      <c r="X23" s="62">
        <v>487150000</v>
      </c>
      <c r="Y23" s="62">
        <v>61218000</v>
      </c>
      <c r="Z23" s="62">
        <v>72340999</v>
      </c>
      <c r="AA23" s="62">
        <v>-21797233</v>
      </c>
      <c r="AB23" s="62"/>
      <c r="AC23" s="242">
        <f>SUM(Q23:AB23)</f>
        <v>598911766</v>
      </c>
      <c r="AD23" s="151">
        <f>AC23/(W22+X22+Y22+Z22+AA22)</f>
        <v>0.87541983167996706</v>
      </c>
      <c r="AE23" s="64">
        <f>AC23/AC22</f>
        <v>0.87541983167996706</v>
      </c>
      <c r="AF23" s="52"/>
    </row>
    <row r="24" spans="1:33" ht="32.1"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v>0</v>
      </c>
      <c r="X24" s="62">
        <v>0</v>
      </c>
      <c r="Y24" s="62">
        <v>105830000</v>
      </c>
      <c r="Z24" s="62">
        <f>131745721+10246816</f>
        <v>141992537</v>
      </c>
      <c r="AA24" s="62">
        <f>138608721+10246816</f>
        <v>148855537</v>
      </c>
      <c r="AB24" s="62">
        <f>277217443+10246816</f>
        <v>287464259</v>
      </c>
      <c r="AC24" s="242">
        <f>SUM(Q24:AB24)</f>
        <v>684142333</v>
      </c>
      <c r="AD24" s="62"/>
      <c r="AE24" s="66"/>
      <c r="AF24" s="52"/>
    </row>
    <row r="25" spans="1:33" ht="32.1"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v>0</v>
      </c>
      <c r="X25" s="69">
        <v>0</v>
      </c>
      <c r="Y25" s="69">
        <v>44209166</v>
      </c>
      <c r="Z25" s="69">
        <v>100203934</v>
      </c>
      <c r="AA25" s="69">
        <v>126190434</v>
      </c>
      <c r="AB25" s="69"/>
      <c r="AC25" s="243">
        <f>SUM(Q25:AB25)</f>
        <v>270603534</v>
      </c>
      <c r="AD25" s="152">
        <f>AC25/(W24+X24+Y24+Z24+AA24)</f>
        <v>0.68217416524009844</v>
      </c>
      <c r="AE25" s="71">
        <f>AC25/AC24</f>
        <v>0.39553689480577719</v>
      </c>
      <c r="AF25" s="52"/>
    </row>
    <row r="26" spans="1:33" s="72" customFormat="1" ht="16.5" customHeight="1" thickBot="1" x14ac:dyDescent="0.25"/>
    <row r="27" spans="1:33" ht="33.950000000000003" customHeight="1" x14ac:dyDescent="0.25">
      <c r="A27" s="568" t="s">
        <v>154</v>
      </c>
      <c r="B27" s="569"/>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70"/>
    </row>
    <row r="28" spans="1:33" ht="15" customHeight="1" x14ac:dyDescent="0.25">
      <c r="A28" s="543" t="s">
        <v>34</v>
      </c>
      <c r="B28" s="545" t="s">
        <v>36</v>
      </c>
      <c r="C28" s="545"/>
      <c r="D28" s="545" t="s">
        <v>155</v>
      </c>
      <c r="E28" s="545"/>
      <c r="F28" s="545"/>
      <c r="G28" s="545"/>
      <c r="H28" s="545"/>
      <c r="I28" s="545"/>
      <c r="J28" s="545"/>
      <c r="K28" s="545"/>
      <c r="L28" s="545"/>
      <c r="M28" s="545"/>
      <c r="N28" s="545"/>
      <c r="O28" s="545"/>
      <c r="P28" s="545" t="s">
        <v>102</v>
      </c>
      <c r="Q28" s="545" t="s">
        <v>156</v>
      </c>
      <c r="R28" s="545"/>
      <c r="S28" s="545"/>
      <c r="T28" s="545"/>
      <c r="U28" s="545"/>
      <c r="V28" s="545"/>
      <c r="W28" s="545"/>
      <c r="X28" s="545"/>
      <c r="Y28" s="545" t="s">
        <v>157</v>
      </c>
      <c r="Z28" s="545"/>
      <c r="AA28" s="545"/>
      <c r="AB28" s="545"/>
      <c r="AC28" s="545"/>
      <c r="AD28" s="545"/>
      <c r="AE28" s="564"/>
    </row>
    <row r="29" spans="1:33" ht="27" customHeight="1" x14ac:dyDescent="0.25">
      <c r="A29" s="543"/>
      <c r="B29" s="545"/>
      <c r="C29" s="545"/>
      <c r="D29" s="73" t="s">
        <v>141</v>
      </c>
      <c r="E29" s="73" t="s">
        <v>142</v>
      </c>
      <c r="F29" s="73" t="s">
        <v>143</v>
      </c>
      <c r="G29" s="73" t="s">
        <v>144</v>
      </c>
      <c r="H29" s="73" t="s">
        <v>145</v>
      </c>
      <c r="I29" s="73" t="s">
        <v>146</v>
      </c>
      <c r="J29" s="73" t="s">
        <v>147</v>
      </c>
      <c r="K29" s="73" t="s">
        <v>148</v>
      </c>
      <c r="L29" s="73" t="s">
        <v>149</v>
      </c>
      <c r="M29" s="73" t="s">
        <v>150</v>
      </c>
      <c r="N29" s="73" t="s">
        <v>128</v>
      </c>
      <c r="O29" s="73" t="s">
        <v>151</v>
      </c>
      <c r="P29" s="545"/>
      <c r="Q29" s="545"/>
      <c r="R29" s="545"/>
      <c r="S29" s="545"/>
      <c r="T29" s="545"/>
      <c r="U29" s="545"/>
      <c r="V29" s="545"/>
      <c r="W29" s="545"/>
      <c r="X29" s="545"/>
      <c r="Y29" s="545"/>
      <c r="Z29" s="545"/>
      <c r="AA29" s="545"/>
      <c r="AB29" s="545"/>
      <c r="AC29" s="545"/>
      <c r="AD29" s="545"/>
      <c r="AE29" s="564"/>
    </row>
    <row r="30" spans="1:33" ht="42" customHeight="1" thickBot="1" x14ac:dyDescent="0.3">
      <c r="A30" s="74"/>
      <c r="B30" s="560"/>
      <c r="C30" s="560"/>
      <c r="D30" s="16"/>
      <c r="E30" s="16"/>
      <c r="F30" s="16"/>
      <c r="G30" s="16"/>
      <c r="H30" s="16"/>
      <c r="I30" s="16"/>
      <c r="J30" s="16"/>
      <c r="K30" s="16"/>
      <c r="L30" s="16"/>
      <c r="M30" s="16"/>
      <c r="N30" s="16"/>
      <c r="O30" s="16"/>
      <c r="P30" s="75">
        <f>SUM(D30:O30)</f>
        <v>0</v>
      </c>
      <c r="Q30" s="561" t="s">
        <v>158</v>
      </c>
      <c r="R30" s="561"/>
      <c r="S30" s="561"/>
      <c r="T30" s="561"/>
      <c r="U30" s="561"/>
      <c r="V30" s="561"/>
      <c r="W30" s="561"/>
      <c r="X30" s="561"/>
      <c r="Y30" s="561" t="s">
        <v>43</v>
      </c>
      <c r="Z30" s="561"/>
      <c r="AA30" s="561"/>
      <c r="AB30" s="561"/>
      <c r="AC30" s="561"/>
      <c r="AD30" s="561"/>
      <c r="AE30" s="562"/>
      <c r="AF30" s="147"/>
      <c r="AG30" s="147"/>
    </row>
    <row r="31" spans="1:33" ht="12" customHeight="1" thickBot="1" x14ac:dyDescent="0.3">
      <c r="A31" s="76"/>
      <c r="B31" s="77"/>
      <c r="C31" s="77"/>
      <c r="D31" s="27"/>
      <c r="E31" s="27"/>
      <c r="F31" s="27"/>
      <c r="G31" s="27"/>
      <c r="H31" s="27"/>
      <c r="I31" s="27"/>
      <c r="J31" s="27"/>
      <c r="K31" s="27"/>
      <c r="L31" s="27"/>
      <c r="M31" s="27"/>
      <c r="N31" s="27"/>
      <c r="O31" s="27"/>
      <c r="P31" s="78"/>
      <c r="Q31" s="148"/>
      <c r="R31" s="148"/>
      <c r="S31" s="148"/>
      <c r="T31" s="148"/>
      <c r="U31" s="148"/>
      <c r="V31" s="148"/>
      <c r="W31" s="148"/>
      <c r="X31" s="148"/>
      <c r="Y31" s="148"/>
      <c r="Z31" s="148"/>
      <c r="AA31" s="148"/>
      <c r="AB31" s="148"/>
      <c r="AC31" s="148"/>
      <c r="AD31" s="148"/>
      <c r="AE31" s="149"/>
      <c r="AF31" s="147"/>
      <c r="AG31" s="147"/>
    </row>
    <row r="32" spans="1:33" ht="45" customHeight="1" x14ac:dyDescent="0.25">
      <c r="A32" s="632" t="s">
        <v>159</v>
      </c>
      <c r="B32" s="633"/>
      <c r="C32" s="633"/>
      <c r="D32" s="633"/>
      <c r="E32" s="633"/>
      <c r="F32" s="633"/>
      <c r="G32" s="633"/>
      <c r="H32" s="633"/>
      <c r="I32" s="633"/>
      <c r="J32" s="633"/>
      <c r="K32" s="633"/>
      <c r="L32" s="633"/>
      <c r="M32" s="633"/>
      <c r="N32" s="633"/>
      <c r="O32" s="633"/>
      <c r="P32" s="633"/>
      <c r="Q32" s="633"/>
      <c r="R32" s="633"/>
      <c r="S32" s="633"/>
      <c r="T32" s="633"/>
      <c r="U32" s="633"/>
      <c r="V32" s="633"/>
      <c r="W32" s="633"/>
      <c r="X32" s="633"/>
      <c r="Y32" s="633"/>
      <c r="Z32" s="633"/>
      <c r="AA32" s="633"/>
      <c r="AB32" s="633"/>
      <c r="AC32" s="633"/>
      <c r="AD32" s="633"/>
      <c r="AE32" s="634"/>
      <c r="AF32" s="147"/>
      <c r="AG32" s="147"/>
    </row>
    <row r="33" spans="1:41" ht="23.1" customHeight="1" x14ac:dyDescent="0.25">
      <c r="A33" s="635" t="s">
        <v>44</v>
      </c>
      <c r="B33" s="545" t="s">
        <v>46</v>
      </c>
      <c r="C33" s="545" t="s">
        <v>36</v>
      </c>
      <c r="D33" s="545" t="s">
        <v>160</v>
      </c>
      <c r="E33" s="545"/>
      <c r="F33" s="545"/>
      <c r="G33" s="545"/>
      <c r="H33" s="545"/>
      <c r="I33" s="545"/>
      <c r="J33" s="545"/>
      <c r="K33" s="545"/>
      <c r="L33" s="545"/>
      <c r="M33" s="545"/>
      <c r="N33" s="545"/>
      <c r="O33" s="545"/>
      <c r="P33" s="545"/>
      <c r="Q33" s="545" t="s">
        <v>161</v>
      </c>
      <c r="R33" s="545"/>
      <c r="S33" s="545"/>
      <c r="T33" s="545"/>
      <c r="U33" s="545"/>
      <c r="V33" s="545"/>
      <c r="W33" s="545"/>
      <c r="X33" s="545"/>
      <c r="Y33" s="545"/>
      <c r="Z33" s="545"/>
      <c r="AA33" s="545"/>
      <c r="AB33" s="545"/>
      <c r="AC33" s="545"/>
      <c r="AD33" s="545"/>
      <c r="AE33" s="636"/>
      <c r="AF33" s="147"/>
      <c r="AG33" s="150"/>
      <c r="AH33" s="79"/>
      <c r="AI33" s="79"/>
      <c r="AJ33" s="79"/>
      <c r="AK33" s="79"/>
      <c r="AL33" s="79"/>
      <c r="AM33" s="79"/>
      <c r="AN33" s="79"/>
      <c r="AO33" s="79"/>
    </row>
    <row r="34" spans="1:41" ht="27" customHeight="1" x14ac:dyDescent="0.25">
      <c r="A34" s="635"/>
      <c r="B34" s="545"/>
      <c r="C34" s="563"/>
      <c r="D34" s="73" t="s">
        <v>141</v>
      </c>
      <c r="E34" s="73" t="s">
        <v>142</v>
      </c>
      <c r="F34" s="73" t="s">
        <v>143</v>
      </c>
      <c r="G34" s="73" t="s">
        <v>144</v>
      </c>
      <c r="H34" s="73" t="s">
        <v>145</v>
      </c>
      <c r="I34" s="73" t="s">
        <v>146</v>
      </c>
      <c r="J34" s="73" t="s">
        <v>147</v>
      </c>
      <c r="K34" s="73" t="s">
        <v>148</v>
      </c>
      <c r="L34" s="73" t="s">
        <v>149</v>
      </c>
      <c r="M34" s="73" t="s">
        <v>150</v>
      </c>
      <c r="N34" s="73" t="s">
        <v>128</v>
      </c>
      <c r="O34" s="73" t="s">
        <v>151</v>
      </c>
      <c r="P34" s="73" t="s">
        <v>102</v>
      </c>
      <c r="Q34" s="565" t="s">
        <v>52</v>
      </c>
      <c r="R34" s="566"/>
      <c r="S34" s="566"/>
      <c r="T34" s="567"/>
      <c r="U34" s="545" t="s">
        <v>54</v>
      </c>
      <c r="V34" s="545"/>
      <c r="W34" s="545"/>
      <c r="X34" s="545"/>
      <c r="Y34" s="545" t="s">
        <v>56</v>
      </c>
      <c r="Z34" s="545"/>
      <c r="AA34" s="545"/>
      <c r="AB34" s="545"/>
      <c r="AC34" s="545" t="s">
        <v>58</v>
      </c>
      <c r="AD34" s="545"/>
      <c r="AE34" s="636"/>
      <c r="AF34" s="147"/>
      <c r="AG34" s="150"/>
      <c r="AH34" s="79"/>
      <c r="AI34" s="79"/>
      <c r="AJ34" s="79"/>
      <c r="AK34" s="79"/>
      <c r="AL34" s="79"/>
      <c r="AM34" s="79"/>
      <c r="AN34" s="79"/>
      <c r="AO34" s="79"/>
    </row>
    <row r="35" spans="1:41" s="297" customFormat="1" ht="349.9" customHeight="1" x14ac:dyDescent="0.25">
      <c r="A35" s="625" t="s">
        <v>218</v>
      </c>
      <c r="B35" s="627">
        <v>0.4</v>
      </c>
      <c r="C35" s="231" t="s">
        <v>48</v>
      </c>
      <c r="D35" s="291"/>
      <c r="E35" s="291"/>
      <c r="F35" s="291"/>
      <c r="G35" s="291"/>
      <c r="H35" s="291"/>
      <c r="I35" s="291"/>
      <c r="J35" s="292"/>
      <c r="K35" s="292">
        <v>0.08</v>
      </c>
      <c r="L35" s="292">
        <v>7.0000000000000007E-2</v>
      </c>
      <c r="M35" s="292">
        <v>0.28000000000000003</v>
      </c>
      <c r="N35" s="292">
        <v>0.28000000000000003</v>
      </c>
      <c r="O35" s="292">
        <v>0.28999999999999998</v>
      </c>
      <c r="P35" s="315">
        <f>SUM(D35:O35)</f>
        <v>1</v>
      </c>
      <c r="Q35" s="619" t="s">
        <v>219</v>
      </c>
      <c r="R35" s="620"/>
      <c r="S35" s="620"/>
      <c r="T35" s="620"/>
      <c r="U35" s="631" t="s">
        <v>220</v>
      </c>
      <c r="V35" s="620"/>
      <c r="W35" s="620"/>
      <c r="X35" s="629"/>
      <c r="Y35" s="619" t="s">
        <v>221</v>
      </c>
      <c r="Z35" s="620"/>
      <c r="AA35" s="620"/>
      <c r="AB35" s="629"/>
      <c r="AC35" s="619" t="s">
        <v>222</v>
      </c>
      <c r="AD35" s="620"/>
      <c r="AE35" s="621"/>
      <c r="AF35" s="294"/>
      <c r="AG35" s="295"/>
      <c r="AH35" s="296"/>
      <c r="AI35" s="296"/>
      <c r="AJ35" s="296"/>
      <c r="AK35" s="296"/>
      <c r="AL35" s="296"/>
      <c r="AM35" s="296"/>
      <c r="AN35" s="296"/>
      <c r="AO35" s="296"/>
    </row>
    <row r="36" spans="1:41" s="297" customFormat="1" ht="349.9" customHeight="1" thickBot="1" x14ac:dyDescent="0.3">
      <c r="A36" s="626"/>
      <c r="B36" s="628"/>
      <c r="C36" s="233" t="s">
        <v>50</v>
      </c>
      <c r="D36" s="316"/>
      <c r="E36" s="316"/>
      <c r="F36" s="316"/>
      <c r="G36" s="317"/>
      <c r="H36" s="317"/>
      <c r="I36" s="317"/>
      <c r="J36" s="318"/>
      <c r="K36" s="319">
        <v>0.08</v>
      </c>
      <c r="L36" s="319">
        <v>7.0000000000000007E-2</v>
      </c>
      <c r="M36" s="319">
        <v>0.28000000000000003</v>
      </c>
      <c r="N36" s="319">
        <v>0.28000000000000003</v>
      </c>
      <c r="O36" s="317"/>
      <c r="P36" s="318">
        <f>SUM(D36:O36)</f>
        <v>0.71000000000000008</v>
      </c>
      <c r="Q36" s="622"/>
      <c r="R36" s="623"/>
      <c r="S36" s="623"/>
      <c r="T36" s="623"/>
      <c r="U36" s="622"/>
      <c r="V36" s="623"/>
      <c r="W36" s="623"/>
      <c r="X36" s="630"/>
      <c r="Y36" s="622"/>
      <c r="Z36" s="623"/>
      <c r="AA36" s="623"/>
      <c r="AB36" s="630"/>
      <c r="AC36" s="622"/>
      <c r="AD36" s="623"/>
      <c r="AE36" s="624"/>
      <c r="AF36" s="294"/>
      <c r="AG36" s="295"/>
      <c r="AH36" s="296"/>
      <c r="AI36" s="296"/>
      <c r="AJ36" s="296"/>
      <c r="AK36" s="296"/>
      <c r="AL36" s="296"/>
      <c r="AM36" s="296"/>
      <c r="AN36" s="296"/>
      <c r="AO36" s="296"/>
    </row>
    <row r="37" spans="1:41" s="72" customFormat="1" ht="17.25" customHeight="1" thickBot="1" x14ac:dyDescent="0.25"/>
    <row r="38" spans="1:41" ht="45" customHeight="1" thickBot="1" x14ac:dyDescent="0.3">
      <c r="A38" s="539" t="s">
        <v>167</v>
      </c>
      <c r="B38" s="540"/>
      <c r="C38" s="540"/>
      <c r="D38" s="540"/>
      <c r="E38" s="540"/>
      <c r="F38" s="540"/>
      <c r="G38" s="540"/>
      <c r="H38" s="540"/>
      <c r="I38" s="540"/>
      <c r="J38" s="540"/>
      <c r="K38" s="540"/>
      <c r="L38" s="540"/>
      <c r="M38" s="540"/>
      <c r="N38" s="540"/>
      <c r="O38" s="540"/>
      <c r="P38" s="540"/>
      <c r="Q38" s="540"/>
      <c r="R38" s="540"/>
      <c r="S38" s="540"/>
      <c r="T38" s="540"/>
      <c r="U38" s="540"/>
      <c r="V38" s="540"/>
      <c r="W38" s="540"/>
      <c r="X38" s="540"/>
      <c r="Y38" s="540"/>
      <c r="Z38" s="540"/>
      <c r="AA38" s="540"/>
      <c r="AB38" s="540"/>
      <c r="AC38" s="540"/>
      <c r="AD38" s="540"/>
      <c r="AE38" s="541"/>
      <c r="AG38" s="79"/>
      <c r="AH38" s="79"/>
      <c r="AI38" s="79"/>
      <c r="AJ38" s="79"/>
      <c r="AK38" s="79"/>
      <c r="AL38" s="79"/>
      <c r="AM38" s="79"/>
      <c r="AN38" s="79"/>
      <c r="AO38" s="79"/>
    </row>
    <row r="39" spans="1:41" ht="26.1" customHeight="1" x14ac:dyDescent="0.25">
      <c r="A39" s="542" t="s">
        <v>60</v>
      </c>
      <c r="B39" s="544" t="s">
        <v>168</v>
      </c>
      <c r="C39" s="546" t="s">
        <v>169</v>
      </c>
      <c r="D39" s="548" t="s">
        <v>170</v>
      </c>
      <c r="E39" s="549"/>
      <c r="F39" s="549"/>
      <c r="G39" s="549"/>
      <c r="H39" s="549"/>
      <c r="I39" s="549"/>
      <c r="J39" s="549"/>
      <c r="K39" s="549"/>
      <c r="L39" s="549"/>
      <c r="M39" s="549"/>
      <c r="N39" s="549"/>
      <c r="O39" s="549"/>
      <c r="P39" s="550"/>
      <c r="Q39" s="544" t="s">
        <v>171</v>
      </c>
      <c r="R39" s="544"/>
      <c r="S39" s="544"/>
      <c r="T39" s="544"/>
      <c r="U39" s="544"/>
      <c r="V39" s="544"/>
      <c r="W39" s="544"/>
      <c r="X39" s="544"/>
      <c r="Y39" s="544"/>
      <c r="Z39" s="544"/>
      <c r="AA39" s="544"/>
      <c r="AB39" s="544"/>
      <c r="AC39" s="544"/>
      <c r="AD39" s="544"/>
      <c r="AE39" s="551"/>
      <c r="AG39" s="79"/>
      <c r="AH39" s="79"/>
      <c r="AI39" s="79"/>
      <c r="AJ39" s="79"/>
      <c r="AK39" s="79"/>
      <c r="AL39" s="79"/>
      <c r="AM39" s="79"/>
      <c r="AN39" s="79"/>
      <c r="AO39" s="79"/>
    </row>
    <row r="40" spans="1:41" ht="26.1" customHeight="1" x14ac:dyDescent="0.25">
      <c r="A40" s="543"/>
      <c r="B40" s="545"/>
      <c r="C40" s="547"/>
      <c r="D40" s="73" t="s">
        <v>172</v>
      </c>
      <c r="E40" s="73" t="s">
        <v>173</v>
      </c>
      <c r="F40" s="73" t="s">
        <v>174</v>
      </c>
      <c r="G40" s="73" t="s">
        <v>175</v>
      </c>
      <c r="H40" s="73" t="s">
        <v>176</v>
      </c>
      <c r="I40" s="73" t="s">
        <v>177</v>
      </c>
      <c r="J40" s="73" t="s">
        <v>178</v>
      </c>
      <c r="K40" s="73" t="s">
        <v>179</v>
      </c>
      <c r="L40" s="73" t="s">
        <v>180</v>
      </c>
      <c r="M40" s="73" t="s">
        <v>181</v>
      </c>
      <c r="N40" s="73" t="s">
        <v>182</v>
      </c>
      <c r="O40" s="73" t="s">
        <v>183</v>
      </c>
      <c r="P40" s="73" t="s">
        <v>184</v>
      </c>
      <c r="Q40" s="552" t="s">
        <v>185</v>
      </c>
      <c r="R40" s="553"/>
      <c r="S40" s="553"/>
      <c r="T40" s="553"/>
      <c r="U40" s="553"/>
      <c r="V40" s="553"/>
      <c r="W40" s="553"/>
      <c r="X40" s="554"/>
      <c r="Y40" s="552" t="s">
        <v>68</v>
      </c>
      <c r="Z40" s="553"/>
      <c r="AA40" s="553"/>
      <c r="AB40" s="553"/>
      <c r="AC40" s="553"/>
      <c r="AD40" s="553"/>
      <c r="AE40" s="555"/>
      <c r="AG40" s="80"/>
      <c r="AH40" s="80"/>
      <c r="AI40" s="80"/>
      <c r="AJ40" s="80"/>
      <c r="AK40" s="80"/>
      <c r="AL40" s="80"/>
      <c r="AM40" s="80"/>
      <c r="AN40" s="80"/>
      <c r="AO40" s="80"/>
    </row>
    <row r="41" spans="1:41" s="297" customFormat="1" ht="173.45" customHeight="1" x14ac:dyDescent="0.25">
      <c r="A41" s="506" t="s">
        <v>223</v>
      </c>
      <c r="B41" s="507">
        <v>10</v>
      </c>
      <c r="C41" s="229" t="s">
        <v>48</v>
      </c>
      <c r="D41" s="302"/>
      <c r="E41" s="302"/>
      <c r="F41" s="302"/>
      <c r="G41" s="302"/>
      <c r="H41" s="302"/>
      <c r="I41" s="302"/>
      <c r="J41" s="302"/>
      <c r="K41" s="302">
        <v>7.0000000000000007E-2</v>
      </c>
      <c r="L41" s="302">
        <v>0.08</v>
      </c>
      <c r="M41" s="302">
        <v>0.28000000000000003</v>
      </c>
      <c r="N41" s="302">
        <v>0.28000000000000003</v>
      </c>
      <c r="O41" s="302">
        <v>0.28999999999999998</v>
      </c>
      <c r="P41" s="303">
        <f>SUM(D41:O41)</f>
        <v>1</v>
      </c>
      <c r="Q41" s="519" t="s">
        <v>224</v>
      </c>
      <c r="R41" s="508"/>
      <c r="S41" s="508"/>
      <c r="T41" s="508"/>
      <c r="U41" s="508"/>
      <c r="V41" s="508"/>
      <c r="W41" s="508"/>
      <c r="X41" s="508"/>
      <c r="Y41" s="613" t="s">
        <v>225</v>
      </c>
      <c r="Z41" s="613"/>
      <c r="AA41" s="613"/>
      <c r="AB41" s="613"/>
      <c r="AC41" s="613"/>
      <c r="AD41" s="613"/>
      <c r="AE41" s="613"/>
      <c r="AG41" s="304"/>
      <c r="AH41" s="304"/>
      <c r="AI41" s="304"/>
      <c r="AJ41" s="304"/>
      <c r="AK41" s="304"/>
      <c r="AL41" s="304"/>
      <c r="AM41" s="304"/>
      <c r="AN41" s="304"/>
      <c r="AO41" s="304"/>
    </row>
    <row r="42" spans="1:41" s="297" customFormat="1" ht="173.45" customHeight="1" x14ac:dyDescent="0.25">
      <c r="A42" s="506"/>
      <c r="B42" s="507"/>
      <c r="C42" s="230" t="s">
        <v>50</v>
      </c>
      <c r="D42" s="305"/>
      <c r="E42" s="305"/>
      <c r="F42" s="305"/>
      <c r="G42" s="305"/>
      <c r="H42" s="305"/>
      <c r="I42" s="305"/>
      <c r="J42" s="305"/>
      <c r="K42" s="305">
        <v>7.0000000000000007E-2</v>
      </c>
      <c r="L42" s="305">
        <v>0.08</v>
      </c>
      <c r="M42" s="305">
        <v>0.28000000000000003</v>
      </c>
      <c r="N42" s="305">
        <v>0.28000000000000003</v>
      </c>
      <c r="O42" s="305"/>
      <c r="P42" s="303">
        <f t="shared" ref="P42" si="1">SUM(D42:O42)</f>
        <v>0.71000000000000008</v>
      </c>
      <c r="Q42" s="508"/>
      <c r="R42" s="508"/>
      <c r="S42" s="508"/>
      <c r="T42" s="508"/>
      <c r="U42" s="508"/>
      <c r="V42" s="508"/>
      <c r="W42" s="508"/>
      <c r="X42" s="508"/>
      <c r="Y42" s="614"/>
      <c r="Z42" s="614"/>
      <c r="AA42" s="614"/>
      <c r="AB42" s="614"/>
      <c r="AC42" s="614"/>
      <c r="AD42" s="614"/>
      <c r="AE42" s="614"/>
    </row>
    <row r="43" spans="1:41" s="297" customFormat="1" ht="115.9" customHeight="1" x14ac:dyDescent="0.25">
      <c r="A43" s="615" t="s">
        <v>226</v>
      </c>
      <c r="B43" s="507">
        <v>30</v>
      </c>
      <c r="C43" s="229" t="s">
        <v>48</v>
      </c>
      <c r="D43" s="302"/>
      <c r="E43" s="302"/>
      <c r="F43" s="302"/>
      <c r="G43" s="302"/>
      <c r="H43" s="302"/>
      <c r="I43" s="302"/>
      <c r="J43" s="302"/>
      <c r="K43" s="302"/>
      <c r="L43" s="302">
        <v>0.15</v>
      </c>
      <c r="M43" s="302">
        <v>0.28000000000000003</v>
      </c>
      <c r="N43" s="302">
        <v>0.28000000000000003</v>
      </c>
      <c r="O43" s="302">
        <v>0.28999999999999998</v>
      </c>
      <c r="P43" s="303">
        <f>SUM(D43:O43)</f>
        <v>1</v>
      </c>
      <c r="Q43" s="616" t="s">
        <v>227</v>
      </c>
      <c r="R43" s="617"/>
      <c r="S43" s="617"/>
      <c r="T43" s="617"/>
      <c r="U43" s="617"/>
      <c r="V43" s="617"/>
      <c r="W43" s="617"/>
      <c r="X43" s="618"/>
      <c r="Y43" s="616" t="s">
        <v>228</v>
      </c>
      <c r="Z43" s="617"/>
      <c r="AA43" s="617"/>
      <c r="AB43" s="617"/>
      <c r="AC43" s="617"/>
      <c r="AD43" s="617"/>
      <c r="AE43" s="617"/>
    </row>
    <row r="44" spans="1:41" s="297" customFormat="1" ht="115.9" customHeight="1" x14ac:dyDescent="0.25">
      <c r="A44" s="615"/>
      <c r="B44" s="507"/>
      <c r="C44" s="230" t="s">
        <v>50</v>
      </c>
      <c r="D44" s="305"/>
      <c r="E44" s="305"/>
      <c r="F44" s="305"/>
      <c r="G44" s="305"/>
      <c r="H44" s="305"/>
      <c r="I44" s="305"/>
      <c r="J44" s="305"/>
      <c r="K44" s="305"/>
      <c r="L44" s="305">
        <v>0.15</v>
      </c>
      <c r="M44" s="305">
        <v>0.28000000000000003</v>
      </c>
      <c r="N44" s="305">
        <v>0.28000000000000003</v>
      </c>
      <c r="O44" s="305"/>
      <c r="P44" s="303">
        <f t="shared" ref="P44" si="2">SUM(D44:O44)</f>
        <v>0.71000000000000008</v>
      </c>
      <c r="Q44" s="617"/>
      <c r="R44" s="617"/>
      <c r="S44" s="617"/>
      <c r="T44" s="617"/>
      <c r="U44" s="617"/>
      <c r="V44" s="617"/>
      <c r="W44" s="617"/>
      <c r="X44" s="618"/>
      <c r="Y44" s="617"/>
      <c r="Z44" s="617"/>
      <c r="AA44" s="617"/>
      <c r="AB44" s="617"/>
      <c r="AC44" s="617"/>
      <c r="AD44" s="617"/>
      <c r="AE44" s="617"/>
    </row>
    <row r="45" spans="1:41" ht="15" customHeight="1" x14ac:dyDescent="0.25">
      <c r="A45" s="15" t="s">
        <v>198</v>
      </c>
    </row>
  </sheetData>
  <mergeCells count="75">
    <mergeCell ref="A1:A4"/>
    <mergeCell ref="B1:AA1"/>
    <mergeCell ref="AB1:AE1"/>
    <mergeCell ref="B2:AA2"/>
    <mergeCell ref="AB2:AE2"/>
    <mergeCell ref="B3:AA4"/>
    <mergeCell ref="AB3:AE3"/>
    <mergeCell ref="AB4:AE4"/>
    <mergeCell ref="R15:X15"/>
    <mergeCell ref="Y15:Z15"/>
    <mergeCell ref="C16:AB16"/>
    <mergeCell ref="A17:B17"/>
    <mergeCell ref="C17:AE17"/>
    <mergeCell ref="AA15:AE15"/>
    <mergeCell ref="M9:N9"/>
    <mergeCell ref="O9:P9"/>
    <mergeCell ref="A15:B15"/>
    <mergeCell ref="C15:K15"/>
    <mergeCell ref="L15:Q15"/>
    <mergeCell ref="A11:B13"/>
    <mergeCell ref="C11:AE13"/>
    <mergeCell ref="A7:B9"/>
    <mergeCell ref="C7:C9"/>
    <mergeCell ref="D7:H9"/>
    <mergeCell ref="I7:J9"/>
    <mergeCell ref="K7:L9"/>
    <mergeCell ref="M7:N7"/>
    <mergeCell ref="O7:P7"/>
    <mergeCell ref="M8:N8"/>
    <mergeCell ref="O8:P8"/>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Y35:AB36"/>
    <mergeCell ref="U35:X36"/>
    <mergeCell ref="Q35:T3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AC35 Q35 Y35 Q41 Q43" xr:uid="{00000000-0002-0000-0300-000000000000}">
      <formula1>2000</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list" allowBlank="1" showInputMessage="1" showErrorMessage="1" sqref="C7:C9" xr:uid="{00000000-0002-0000-0300-000002000000}">
      <formula1>$B$21:$M$21</formula1>
    </dataValidation>
  </dataValidations>
  <pageMargins left="0.25" right="0.25" top="0.75" bottom="0.75" header="0.3" footer="0.3"/>
  <pageSetup scale="2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3000000}">
          <x14:formula1>
            <xm:f>listas!$D$2:$D$15</xm:f>
          </x14:formula1>
          <xm:sqref>C11:AE13</xm:sqref>
        </x14:dataValidation>
        <x14:dataValidation type="list" allowBlank="1" showInputMessage="1" showErrorMessage="1" xr:uid="{00000000-0002-0000-0300-000004000000}">
          <x14:formula1>
            <xm:f>listas!$A$2:$A$6</xm:f>
          </x14:formula1>
          <xm:sqref>C15:K15</xm:sqref>
        </x14:dataValidation>
        <x14:dataValidation type="list" allowBlank="1" showInputMessage="1" showErrorMessage="1" xr:uid="{00000000-0002-0000-0300-000005000000}">
          <x14:formula1>
            <xm:f>listas!$B$2:$B$8</xm:f>
          </x14:formula1>
          <xm:sqref>R15:X15</xm:sqref>
        </x14:dataValidation>
        <x14:dataValidation type="list" allowBlank="1" showInputMessage="1" showErrorMessage="1" xr:uid="{00000000-0002-0000-0300-000006000000}">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tabColor theme="7" tint="0.39997558519241921"/>
    <pageSetUpPr fitToPage="1"/>
  </sheetPr>
  <dimension ref="A1:EIH23"/>
  <sheetViews>
    <sheetView tabSelected="1" view="pageBreakPreview" topLeftCell="A18" zoomScale="70" zoomScaleNormal="70" zoomScaleSheetLayoutView="70" workbookViewId="0">
      <selection activeCell="B18" sqref="B18"/>
    </sheetView>
  </sheetViews>
  <sheetFormatPr baseColWidth="10" defaultColWidth="10.85546875" defaultRowHeight="14.25" x14ac:dyDescent="0.2"/>
  <cols>
    <col min="1" max="1" width="15" style="15" customWidth="1"/>
    <col min="2" max="2" width="10.5703125" style="15" customWidth="1"/>
    <col min="3" max="3" width="15" style="15" customWidth="1"/>
    <col min="4" max="4" width="30.42578125" style="15" customWidth="1"/>
    <col min="5" max="5" width="21.140625" style="15" customWidth="1"/>
    <col min="6" max="6" width="27.5703125" style="15" customWidth="1"/>
    <col min="7" max="7" width="19.5703125" style="15" customWidth="1"/>
    <col min="8" max="8" width="18.85546875" style="15" customWidth="1"/>
    <col min="9" max="9" width="15.42578125" style="15" customWidth="1"/>
    <col min="10" max="11" width="21.140625" style="15" customWidth="1"/>
    <col min="12" max="15" width="8.5703125" style="15" customWidth="1"/>
    <col min="16" max="16" width="18.42578125" style="15" customWidth="1"/>
    <col min="17" max="17" width="22.42578125" style="15" customWidth="1"/>
    <col min="18" max="29" width="7.42578125" style="15" customWidth="1"/>
    <col min="30" max="40" width="8.140625" style="15" customWidth="1"/>
    <col min="41" max="41" width="5.85546875" style="15" customWidth="1"/>
    <col min="42" max="42" width="17.140625" style="15" customWidth="1"/>
    <col min="43" max="43" width="15.85546875" style="115" customWidth="1"/>
    <col min="44" max="44" width="97" style="15" customWidth="1"/>
    <col min="45" max="45" width="76.5703125" style="15" customWidth="1"/>
    <col min="46" max="46" width="105.42578125" style="15" customWidth="1"/>
    <col min="47" max="47" width="28.85546875" style="15" customWidth="1"/>
    <col min="48" max="48" width="36.28515625" style="15" customWidth="1"/>
    <col min="49" max="49" width="10.85546875" style="72"/>
    <col min="50" max="3620" width="10.85546875" style="15"/>
    <col min="3621" max="3621" width="9" style="15" customWidth="1"/>
    <col min="3622" max="16384" width="10.85546875" style="15"/>
  </cols>
  <sheetData>
    <row r="1" spans="1:49 3622:3622" s="156" customFormat="1" ht="24" customHeight="1" thickBot="1" x14ac:dyDescent="0.25">
      <c r="A1" s="641" t="s">
        <v>121</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37" t="s">
        <v>122</v>
      </c>
      <c r="AV1" s="638"/>
      <c r="AW1" s="155"/>
    </row>
    <row r="2" spans="1:49 3622:3622" s="156" customFormat="1" ht="24" customHeight="1" thickBot="1" x14ac:dyDescent="0.25">
      <c r="A2" s="642" t="s">
        <v>123</v>
      </c>
      <c r="B2" s="643"/>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3"/>
      <c r="AN2" s="643"/>
      <c r="AO2" s="643"/>
      <c r="AP2" s="643"/>
      <c r="AQ2" s="643"/>
      <c r="AR2" s="643"/>
      <c r="AS2" s="643"/>
      <c r="AT2" s="644"/>
      <c r="AU2" s="417" t="s">
        <v>124</v>
      </c>
      <c r="AV2" s="639"/>
      <c r="AW2" s="155"/>
    </row>
    <row r="3" spans="1:49 3622:3622" s="156" customFormat="1" ht="24" customHeight="1" thickBot="1" x14ac:dyDescent="0.25">
      <c r="A3" s="645" t="s">
        <v>0</v>
      </c>
      <c r="B3" s="646"/>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c r="AL3" s="646"/>
      <c r="AM3" s="646"/>
      <c r="AN3" s="646"/>
      <c r="AO3" s="646"/>
      <c r="AP3" s="646"/>
      <c r="AQ3" s="646"/>
      <c r="AR3" s="646"/>
      <c r="AS3" s="646"/>
      <c r="AT3" s="647"/>
      <c r="AU3" s="417" t="s">
        <v>126</v>
      </c>
      <c r="AV3" s="639"/>
      <c r="AW3" s="155"/>
    </row>
    <row r="4" spans="1:49 3622:3622" s="156" customFormat="1" ht="24" customHeight="1" x14ac:dyDescent="0.2">
      <c r="A4" s="648"/>
      <c r="B4" s="649"/>
      <c r="C4" s="649"/>
      <c r="D4" s="649"/>
      <c r="E4" s="649"/>
      <c r="F4" s="649"/>
      <c r="G4" s="649"/>
      <c r="H4" s="649"/>
      <c r="I4" s="649"/>
      <c r="J4" s="649"/>
      <c r="K4" s="649"/>
      <c r="L4" s="649"/>
      <c r="M4" s="649"/>
      <c r="N4" s="649"/>
      <c r="O4" s="649"/>
      <c r="P4" s="649"/>
      <c r="Q4" s="649"/>
      <c r="R4" s="649"/>
      <c r="S4" s="649"/>
      <c r="T4" s="649"/>
      <c r="U4" s="649"/>
      <c r="V4" s="649"/>
      <c r="W4" s="649"/>
      <c r="X4" s="649"/>
      <c r="Y4" s="649"/>
      <c r="Z4" s="649"/>
      <c r="AA4" s="649"/>
      <c r="AB4" s="649"/>
      <c r="AC4" s="649"/>
      <c r="AD4" s="649"/>
      <c r="AE4" s="649"/>
      <c r="AF4" s="649"/>
      <c r="AG4" s="649"/>
      <c r="AH4" s="649"/>
      <c r="AI4" s="649"/>
      <c r="AJ4" s="649"/>
      <c r="AK4" s="649"/>
      <c r="AL4" s="649"/>
      <c r="AM4" s="649"/>
      <c r="AN4" s="649"/>
      <c r="AO4" s="649"/>
      <c r="AP4" s="649"/>
      <c r="AQ4" s="649"/>
      <c r="AR4" s="649"/>
      <c r="AS4" s="649"/>
      <c r="AT4" s="650"/>
      <c r="AU4" s="640" t="s">
        <v>229</v>
      </c>
      <c r="AV4" s="640"/>
      <c r="AW4" s="155"/>
    </row>
    <row r="5" spans="1:49 3622:3622" ht="24" customHeight="1" x14ac:dyDescent="0.2">
      <c r="A5" s="665" t="s">
        <v>230</v>
      </c>
      <c r="B5" s="666"/>
      <c r="C5" s="666"/>
      <c r="D5" s="666"/>
      <c r="E5" s="666"/>
      <c r="F5" s="666"/>
      <c r="G5" s="666"/>
      <c r="H5" s="666"/>
      <c r="I5" s="666"/>
      <c r="J5" s="666"/>
      <c r="K5" s="666"/>
      <c r="L5" s="666"/>
      <c r="M5" s="666"/>
      <c r="N5" s="666"/>
      <c r="O5" s="666"/>
      <c r="P5" s="666"/>
      <c r="Q5" s="666"/>
      <c r="R5" s="666"/>
      <c r="S5" s="666"/>
      <c r="T5" s="666"/>
      <c r="U5" s="666"/>
      <c r="V5" s="666"/>
      <c r="W5" s="666"/>
      <c r="X5" s="666"/>
      <c r="Y5" s="666"/>
      <c r="Z5" s="666"/>
      <c r="AA5" s="666"/>
      <c r="AB5" s="666"/>
      <c r="AC5" s="667"/>
      <c r="AD5" s="654" t="s">
        <v>131</v>
      </c>
      <c r="AE5" s="655"/>
      <c r="AF5" s="655"/>
      <c r="AG5" s="655"/>
      <c r="AH5" s="655"/>
      <c r="AI5" s="655"/>
      <c r="AJ5" s="655"/>
      <c r="AK5" s="655"/>
      <c r="AL5" s="655"/>
      <c r="AM5" s="655"/>
      <c r="AN5" s="655"/>
      <c r="AO5" s="655"/>
      <c r="AP5" s="655"/>
      <c r="AQ5" s="656"/>
      <c r="AR5" s="663" t="s">
        <v>104</v>
      </c>
      <c r="AS5" s="663" t="s">
        <v>106</v>
      </c>
      <c r="AT5" s="663" t="s">
        <v>108</v>
      </c>
      <c r="AU5" s="663" t="s">
        <v>110</v>
      </c>
      <c r="AV5" s="663" t="s">
        <v>231</v>
      </c>
    </row>
    <row r="6" spans="1:49 3622:3622" ht="15" customHeight="1" x14ac:dyDescent="0.2">
      <c r="A6" s="668" t="s">
        <v>6</v>
      </c>
      <c r="B6" s="669">
        <v>45631</v>
      </c>
      <c r="C6" s="670"/>
      <c r="D6" s="99" t="s">
        <v>129</v>
      </c>
      <c r="E6" s="100"/>
      <c r="F6" s="101"/>
      <c r="G6" s="102"/>
      <c r="H6" s="103"/>
      <c r="I6" s="103"/>
      <c r="J6" s="103"/>
      <c r="K6" s="103"/>
      <c r="L6" s="103"/>
      <c r="M6" s="103"/>
      <c r="N6" s="103"/>
      <c r="O6" s="103"/>
      <c r="P6" s="103"/>
      <c r="Q6" s="103"/>
      <c r="R6" s="103"/>
      <c r="S6" s="103"/>
      <c r="T6" s="103"/>
      <c r="U6" s="103"/>
      <c r="V6" s="103"/>
      <c r="W6" s="103"/>
      <c r="X6" s="103"/>
      <c r="Y6" s="103"/>
      <c r="Z6" s="103"/>
      <c r="AA6" s="103"/>
      <c r="AB6" s="103"/>
      <c r="AC6" s="104"/>
      <c r="AD6" s="657"/>
      <c r="AE6" s="658"/>
      <c r="AF6" s="658"/>
      <c r="AG6" s="658"/>
      <c r="AH6" s="658"/>
      <c r="AI6" s="658"/>
      <c r="AJ6" s="658"/>
      <c r="AK6" s="658"/>
      <c r="AL6" s="658"/>
      <c r="AM6" s="658"/>
      <c r="AN6" s="658"/>
      <c r="AO6" s="658"/>
      <c r="AP6" s="658"/>
      <c r="AQ6" s="659"/>
      <c r="AR6" s="664"/>
      <c r="AS6" s="664"/>
      <c r="AT6" s="664"/>
      <c r="AU6" s="664"/>
      <c r="AV6" s="664"/>
    </row>
    <row r="7" spans="1:49 3622:3622" ht="15" customHeight="1" x14ac:dyDescent="0.2">
      <c r="A7" s="668"/>
      <c r="B7" s="670"/>
      <c r="C7" s="670"/>
      <c r="D7" s="99" t="s">
        <v>130</v>
      </c>
      <c r="E7" s="100"/>
      <c r="F7" s="105"/>
      <c r="G7" s="106"/>
      <c r="H7" s="107"/>
      <c r="I7" s="107"/>
      <c r="J7" s="107"/>
      <c r="K7" s="107"/>
      <c r="L7" s="107"/>
      <c r="M7" s="107"/>
      <c r="N7" s="107"/>
      <c r="O7" s="107"/>
      <c r="P7" s="107"/>
      <c r="Q7" s="107"/>
      <c r="R7" s="107"/>
      <c r="S7" s="107"/>
      <c r="T7" s="107"/>
      <c r="U7" s="107"/>
      <c r="V7" s="107"/>
      <c r="W7" s="107"/>
      <c r="X7" s="107"/>
      <c r="Y7" s="107"/>
      <c r="Z7" s="107"/>
      <c r="AA7" s="107"/>
      <c r="AB7" s="107"/>
      <c r="AC7" s="108"/>
      <c r="AD7" s="657"/>
      <c r="AE7" s="658"/>
      <c r="AF7" s="658"/>
      <c r="AG7" s="658"/>
      <c r="AH7" s="658"/>
      <c r="AI7" s="658"/>
      <c r="AJ7" s="658"/>
      <c r="AK7" s="658"/>
      <c r="AL7" s="658"/>
      <c r="AM7" s="658"/>
      <c r="AN7" s="658"/>
      <c r="AO7" s="658"/>
      <c r="AP7" s="658"/>
      <c r="AQ7" s="659"/>
      <c r="AR7" s="664"/>
      <c r="AS7" s="664"/>
      <c r="AT7" s="664"/>
      <c r="AU7" s="664"/>
      <c r="AV7" s="664"/>
    </row>
    <row r="8" spans="1:49 3622:3622" ht="15" customHeight="1" x14ac:dyDescent="0.2">
      <c r="A8" s="668"/>
      <c r="B8" s="670"/>
      <c r="C8" s="670"/>
      <c r="D8" s="99" t="s">
        <v>131</v>
      </c>
      <c r="E8" s="100" t="s">
        <v>132</v>
      </c>
      <c r="F8" s="109"/>
      <c r="G8" s="110"/>
      <c r="H8" s="111"/>
      <c r="I8" s="111"/>
      <c r="J8" s="111"/>
      <c r="K8" s="111"/>
      <c r="L8" s="111"/>
      <c r="M8" s="111"/>
      <c r="N8" s="111"/>
      <c r="O8" s="111"/>
      <c r="P8" s="111"/>
      <c r="Q8" s="111"/>
      <c r="R8" s="111"/>
      <c r="S8" s="111"/>
      <c r="T8" s="111"/>
      <c r="U8" s="111"/>
      <c r="V8" s="111"/>
      <c r="W8" s="111"/>
      <c r="X8" s="111"/>
      <c r="Y8" s="111"/>
      <c r="Z8" s="111"/>
      <c r="AA8" s="111"/>
      <c r="AB8" s="111"/>
      <c r="AC8" s="112"/>
      <c r="AD8" s="657"/>
      <c r="AE8" s="658"/>
      <c r="AF8" s="658"/>
      <c r="AG8" s="658"/>
      <c r="AH8" s="658"/>
      <c r="AI8" s="658"/>
      <c r="AJ8" s="658"/>
      <c r="AK8" s="658"/>
      <c r="AL8" s="658"/>
      <c r="AM8" s="658"/>
      <c r="AN8" s="658"/>
      <c r="AO8" s="658"/>
      <c r="AP8" s="658"/>
      <c r="AQ8" s="659"/>
      <c r="AR8" s="664"/>
      <c r="AS8" s="664"/>
      <c r="AT8" s="664"/>
      <c r="AU8" s="664"/>
      <c r="AV8" s="664"/>
    </row>
    <row r="9" spans="1:49 3622:3622" ht="24.75" customHeight="1" x14ac:dyDescent="0.2">
      <c r="A9" s="665" t="s">
        <v>232</v>
      </c>
      <c r="B9" s="666"/>
      <c r="C9" s="666"/>
      <c r="D9" s="676" t="s">
        <v>233</v>
      </c>
      <c r="E9" s="676"/>
      <c r="F9" s="676"/>
      <c r="G9" s="676"/>
      <c r="H9" s="676"/>
      <c r="I9" s="676"/>
      <c r="J9" s="676"/>
      <c r="K9" s="676"/>
      <c r="L9" s="676"/>
      <c r="M9" s="676"/>
      <c r="N9" s="676"/>
      <c r="O9" s="676"/>
      <c r="P9" s="676"/>
      <c r="Q9" s="676"/>
      <c r="R9" s="676"/>
      <c r="S9" s="676"/>
      <c r="T9" s="676"/>
      <c r="U9" s="676"/>
      <c r="V9" s="676"/>
      <c r="W9" s="676"/>
      <c r="X9" s="676"/>
      <c r="Y9" s="676"/>
      <c r="Z9" s="676"/>
      <c r="AA9" s="676"/>
      <c r="AB9" s="676"/>
      <c r="AC9" s="676"/>
      <c r="AD9" s="657"/>
      <c r="AE9" s="658"/>
      <c r="AF9" s="658"/>
      <c r="AG9" s="658"/>
      <c r="AH9" s="658"/>
      <c r="AI9" s="658"/>
      <c r="AJ9" s="658"/>
      <c r="AK9" s="658"/>
      <c r="AL9" s="658"/>
      <c r="AM9" s="658"/>
      <c r="AN9" s="658"/>
      <c r="AO9" s="658"/>
      <c r="AP9" s="658"/>
      <c r="AQ9" s="659"/>
      <c r="AR9" s="664"/>
      <c r="AS9" s="664"/>
      <c r="AT9" s="664"/>
      <c r="AU9" s="664"/>
      <c r="AV9" s="664"/>
    </row>
    <row r="10" spans="1:49 3622:3622" ht="28.5" customHeight="1" x14ac:dyDescent="0.2">
      <c r="A10" s="654" t="s">
        <v>234</v>
      </c>
      <c r="B10" s="655"/>
      <c r="C10" s="655"/>
      <c r="D10" s="676" t="s">
        <v>134</v>
      </c>
      <c r="E10" s="676"/>
      <c r="F10" s="676"/>
      <c r="G10" s="676"/>
      <c r="H10" s="676"/>
      <c r="I10" s="676"/>
      <c r="J10" s="676"/>
      <c r="K10" s="676"/>
      <c r="L10" s="676"/>
      <c r="M10" s="676"/>
      <c r="N10" s="676"/>
      <c r="O10" s="676"/>
      <c r="P10" s="676"/>
      <c r="Q10" s="676"/>
      <c r="R10" s="676"/>
      <c r="S10" s="676"/>
      <c r="T10" s="676"/>
      <c r="U10" s="676"/>
      <c r="V10" s="676"/>
      <c r="W10" s="676"/>
      <c r="X10" s="676"/>
      <c r="Y10" s="676"/>
      <c r="Z10" s="676"/>
      <c r="AA10" s="676"/>
      <c r="AB10" s="676"/>
      <c r="AC10" s="676"/>
      <c r="AD10" s="660"/>
      <c r="AE10" s="661"/>
      <c r="AF10" s="661"/>
      <c r="AG10" s="661"/>
      <c r="AH10" s="661"/>
      <c r="AI10" s="661"/>
      <c r="AJ10" s="661"/>
      <c r="AK10" s="661"/>
      <c r="AL10" s="661"/>
      <c r="AM10" s="661"/>
      <c r="AN10" s="661"/>
      <c r="AO10" s="661"/>
      <c r="AP10" s="661"/>
      <c r="AQ10" s="662"/>
      <c r="AR10" s="664"/>
      <c r="AS10" s="664"/>
      <c r="AT10" s="664"/>
      <c r="AU10" s="664"/>
      <c r="AV10" s="664"/>
    </row>
    <row r="11" spans="1:49 3622:3622" ht="39.950000000000003" customHeight="1" x14ac:dyDescent="0.2">
      <c r="A11" s="677" t="s">
        <v>74</v>
      </c>
      <c r="B11" s="678"/>
      <c r="C11" s="679"/>
      <c r="D11" s="684" t="s">
        <v>235</v>
      </c>
      <c r="E11" s="663" t="s">
        <v>78</v>
      </c>
      <c r="F11" s="663" t="s">
        <v>80</v>
      </c>
      <c r="G11" s="671" t="s">
        <v>82</v>
      </c>
      <c r="H11" s="663" t="s">
        <v>236</v>
      </c>
      <c r="I11" s="663" t="s">
        <v>86</v>
      </c>
      <c r="J11" s="663" t="s">
        <v>88</v>
      </c>
      <c r="K11" s="663" t="s">
        <v>90</v>
      </c>
      <c r="L11" s="674" t="s">
        <v>92</v>
      </c>
      <c r="M11" s="675"/>
      <c r="N11" s="675"/>
      <c r="O11" s="675"/>
      <c r="P11" s="671" t="s">
        <v>94</v>
      </c>
      <c r="Q11" s="663" t="s">
        <v>96</v>
      </c>
      <c r="R11" s="665" t="s">
        <v>98</v>
      </c>
      <c r="S11" s="666"/>
      <c r="T11" s="666"/>
      <c r="U11" s="666"/>
      <c r="V11" s="666"/>
      <c r="W11" s="666"/>
      <c r="X11" s="666"/>
      <c r="Y11" s="666"/>
      <c r="Z11" s="666"/>
      <c r="AA11" s="666"/>
      <c r="AB11" s="666"/>
      <c r="AC11" s="667"/>
      <c r="AD11" s="665" t="s">
        <v>100</v>
      </c>
      <c r="AE11" s="666"/>
      <c r="AF11" s="666"/>
      <c r="AG11" s="666"/>
      <c r="AH11" s="666"/>
      <c r="AI11" s="666"/>
      <c r="AJ11" s="666"/>
      <c r="AK11" s="666"/>
      <c r="AL11" s="666"/>
      <c r="AM11" s="666"/>
      <c r="AN11" s="666"/>
      <c r="AO11" s="667"/>
      <c r="AP11" s="674" t="s">
        <v>102</v>
      </c>
      <c r="AQ11" s="683"/>
      <c r="AR11" s="664"/>
      <c r="AS11" s="664"/>
      <c r="AT11" s="664"/>
      <c r="AU11" s="664"/>
      <c r="AV11" s="664"/>
    </row>
    <row r="12" spans="1:49 3622:3622" ht="30" x14ac:dyDescent="0.2">
      <c r="A12" s="329" t="s">
        <v>237</v>
      </c>
      <c r="B12" s="329" t="s">
        <v>238</v>
      </c>
      <c r="C12" s="329" t="s">
        <v>239</v>
      </c>
      <c r="D12" s="673"/>
      <c r="E12" s="673"/>
      <c r="F12" s="673"/>
      <c r="G12" s="672"/>
      <c r="H12" s="673"/>
      <c r="I12" s="673"/>
      <c r="J12" s="673"/>
      <c r="K12" s="673"/>
      <c r="L12" s="98">
        <v>2024</v>
      </c>
      <c r="M12" s="98">
        <v>2025</v>
      </c>
      <c r="N12" s="98">
        <v>2026</v>
      </c>
      <c r="O12" s="98">
        <v>2027</v>
      </c>
      <c r="P12" s="672"/>
      <c r="Q12" s="673"/>
      <c r="R12" s="113" t="s">
        <v>141</v>
      </c>
      <c r="S12" s="113" t="s">
        <v>142</v>
      </c>
      <c r="T12" s="113" t="s">
        <v>143</v>
      </c>
      <c r="U12" s="113" t="s">
        <v>144</v>
      </c>
      <c r="V12" s="113" t="s">
        <v>145</v>
      </c>
      <c r="W12" s="113" t="s">
        <v>146</v>
      </c>
      <c r="X12" s="113" t="s">
        <v>147</v>
      </c>
      <c r="Y12" s="113" t="s">
        <v>148</v>
      </c>
      <c r="Z12" s="113" t="s">
        <v>149</v>
      </c>
      <c r="AA12" s="113" t="s">
        <v>150</v>
      </c>
      <c r="AB12" s="113" t="s">
        <v>128</v>
      </c>
      <c r="AC12" s="113" t="s">
        <v>151</v>
      </c>
      <c r="AD12" s="113" t="s">
        <v>141</v>
      </c>
      <c r="AE12" s="113" t="s">
        <v>142</v>
      </c>
      <c r="AF12" s="113" t="s">
        <v>143</v>
      </c>
      <c r="AG12" s="113" t="s">
        <v>144</v>
      </c>
      <c r="AH12" s="113" t="s">
        <v>145</v>
      </c>
      <c r="AI12" s="113" t="s">
        <v>146</v>
      </c>
      <c r="AJ12" s="113" t="s">
        <v>147</v>
      </c>
      <c r="AK12" s="113" t="s">
        <v>148</v>
      </c>
      <c r="AL12" s="113" t="s">
        <v>149</v>
      </c>
      <c r="AM12" s="113" t="s">
        <v>150</v>
      </c>
      <c r="AN12" s="113" t="s">
        <v>128</v>
      </c>
      <c r="AO12" s="113" t="s">
        <v>151</v>
      </c>
      <c r="AP12" s="98" t="s">
        <v>240</v>
      </c>
      <c r="AQ12" s="114" t="s">
        <v>241</v>
      </c>
      <c r="AR12" s="664"/>
      <c r="AS12" s="664"/>
      <c r="AT12" s="664"/>
      <c r="AU12" s="664"/>
      <c r="AV12" s="664"/>
    </row>
    <row r="13" spans="1:49 3622:3622" s="235" customFormat="1" ht="166.5" customHeight="1" x14ac:dyDescent="0.25">
      <c r="A13" s="245">
        <v>105</v>
      </c>
      <c r="B13" s="245"/>
      <c r="C13" s="245"/>
      <c r="D13" s="254" t="s">
        <v>242</v>
      </c>
      <c r="E13" s="255" t="s">
        <v>243</v>
      </c>
      <c r="F13" s="254" t="s">
        <v>244</v>
      </c>
      <c r="G13" s="256" t="s">
        <v>245</v>
      </c>
      <c r="H13" s="246">
        <v>8</v>
      </c>
      <c r="I13" s="255" t="s">
        <v>246</v>
      </c>
      <c r="J13" s="255" t="s">
        <v>243</v>
      </c>
      <c r="K13" s="256" t="s">
        <v>247</v>
      </c>
      <c r="L13" s="244">
        <v>2</v>
      </c>
      <c r="M13" s="244">
        <v>6</v>
      </c>
      <c r="N13" s="244">
        <v>7</v>
      </c>
      <c r="O13" s="244">
        <v>8</v>
      </c>
      <c r="P13" s="244" t="s">
        <v>248</v>
      </c>
      <c r="Q13" s="245" t="s">
        <v>249</v>
      </c>
      <c r="R13" s="246"/>
      <c r="S13" s="246"/>
      <c r="T13" s="246"/>
      <c r="U13" s="246"/>
      <c r="V13" s="245"/>
      <c r="W13" s="245"/>
      <c r="X13" s="245"/>
      <c r="Y13" s="245"/>
      <c r="Z13" s="245"/>
      <c r="AA13" s="245"/>
      <c r="AB13" s="245"/>
      <c r="AC13" s="245">
        <v>2</v>
      </c>
      <c r="AD13" s="245"/>
      <c r="AE13" s="245"/>
      <c r="AF13" s="245"/>
      <c r="AG13" s="245"/>
      <c r="AH13" s="245"/>
      <c r="AI13" s="245"/>
      <c r="AJ13" s="245"/>
      <c r="AK13" s="245"/>
      <c r="AL13" s="245">
        <v>0</v>
      </c>
      <c r="AM13" s="245">
        <v>0</v>
      </c>
      <c r="AN13" s="245">
        <v>1</v>
      </c>
      <c r="AO13" s="245"/>
      <c r="AP13" s="245">
        <f>SUM(AJ13:AO13)</f>
        <v>1</v>
      </c>
      <c r="AQ13" s="257"/>
      <c r="AR13" s="330" t="s">
        <v>250</v>
      </c>
      <c r="AS13" s="320" t="s">
        <v>202</v>
      </c>
      <c r="AT13" s="320" t="s">
        <v>202</v>
      </c>
      <c r="AU13" s="320" t="s">
        <v>202</v>
      </c>
      <c r="AV13" s="320" t="s">
        <v>202</v>
      </c>
      <c r="AW13" s="234"/>
      <c r="EIH13" s="235" t="s">
        <v>251</v>
      </c>
    </row>
    <row r="14" spans="1:49 3622:3622" s="235" customFormat="1" ht="280.5" customHeight="1" x14ac:dyDescent="0.25">
      <c r="A14" s="245">
        <v>432</v>
      </c>
      <c r="B14" s="245"/>
      <c r="C14" s="245"/>
      <c r="D14" s="254" t="s">
        <v>252</v>
      </c>
      <c r="E14" s="255" t="s">
        <v>253</v>
      </c>
      <c r="F14" s="255" t="s">
        <v>254</v>
      </c>
      <c r="G14" s="256" t="s">
        <v>255</v>
      </c>
      <c r="H14" s="246">
        <v>9000</v>
      </c>
      <c r="I14" s="256" t="s">
        <v>256</v>
      </c>
      <c r="J14" s="255" t="s">
        <v>257</v>
      </c>
      <c r="K14" s="256" t="s">
        <v>247</v>
      </c>
      <c r="L14" s="247">
        <v>100</v>
      </c>
      <c r="M14" s="247">
        <v>3450</v>
      </c>
      <c r="N14" s="247">
        <v>3450</v>
      </c>
      <c r="O14" s="247">
        <v>2000</v>
      </c>
      <c r="P14" s="245" t="s">
        <v>258</v>
      </c>
      <c r="Q14" s="245" t="s">
        <v>249</v>
      </c>
      <c r="R14" s="246"/>
      <c r="S14" s="246"/>
      <c r="T14" s="246"/>
      <c r="U14" s="246"/>
      <c r="V14" s="245"/>
      <c r="W14" s="245"/>
      <c r="X14" s="245"/>
      <c r="Y14" s="245"/>
      <c r="Z14" s="245"/>
      <c r="AA14" s="245"/>
      <c r="AB14" s="245"/>
      <c r="AC14" s="245">
        <v>100</v>
      </c>
      <c r="AD14" s="245"/>
      <c r="AE14" s="245"/>
      <c r="AF14" s="245"/>
      <c r="AG14" s="245"/>
      <c r="AH14" s="245"/>
      <c r="AI14" s="245"/>
      <c r="AJ14" s="245">
        <v>0</v>
      </c>
      <c r="AK14" s="245"/>
      <c r="AL14" s="245">
        <v>0</v>
      </c>
      <c r="AM14" s="245"/>
      <c r="AN14" s="245">
        <v>281</v>
      </c>
      <c r="AO14" s="245"/>
      <c r="AP14" s="245">
        <f>IF(G14="suma",SUM(AD14:AO14),IF(G14="creciente",MAX(AD14:AO14),IF(G14="DECRECIENTE",O14-MIN(AD14:AO14),IF(G14="CONSTANTE",AVERAGE(AD14:AO14)," "))))</f>
        <v>281</v>
      </c>
      <c r="AQ14" s="257">
        <f>+AP14/L14</f>
        <v>2.81</v>
      </c>
      <c r="AR14" s="321" t="s">
        <v>259</v>
      </c>
      <c r="AS14" s="321" t="s">
        <v>260</v>
      </c>
      <c r="AT14" s="321" t="s">
        <v>261</v>
      </c>
      <c r="AU14" s="321" t="s">
        <v>262</v>
      </c>
      <c r="AV14" s="321" t="s">
        <v>263</v>
      </c>
      <c r="AW14" s="234"/>
      <c r="EIH14" s="235" t="s">
        <v>264</v>
      </c>
    </row>
    <row r="15" spans="1:49 3622:3622" s="235" customFormat="1" ht="408.6" customHeight="1" x14ac:dyDescent="0.25">
      <c r="A15" s="249"/>
      <c r="B15" s="249">
        <v>21</v>
      </c>
      <c r="C15" s="249"/>
      <c r="D15" s="258"/>
      <c r="E15" s="259" t="s">
        <v>265</v>
      </c>
      <c r="F15" s="259" t="s">
        <v>266</v>
      </c>
      <c r="G15" s="260" t="s">
        <v>255</v>
      </c>
      <c r="H15" s="250">
        <v>9000</v>
      </c>
      <c r="I15" s="260" t="s">
        <v>256</v>
      </c>
      <c r="J15" s="259" t="s">
        <v>267</v>
      </c>
      <c r="K15" s="260" t="s">
        <v>247</v>
      </c>
      <c r="L15" s="248">
        <v>1000</v>
      </c>
      <c r="M15" s="248">
        <v>3000</v>
      </c>
      <c r="N15" s="248">
        <v>3000</v>
      </c>
      <c r="O15" s="248">
        <v>2000</v>
      </c>
      <c r="P15" s="249" t="s">
        <v>258</v>
      </c>
      <c r="Q15" s="249" t="s">
        <v>249</v>
      </c>
      <c r="R15" s="250"/>
      <c r="S15" s="250"/>
      <c r="T15" s="250"/>
      <c r="U15" s="250"/>
      <c r="V15" s="249"/>
      <c r="W15" s="249"/>
      <c r="X15" s="249">
        <v>100</v>
      </c>
      <c r="Y15" s="249">
        <v>100</v>
      </c>
      <c r="Z15" s="249">
        <v>250</v>
      </c>
      <c r="AA15" s="249">
        <v>250</v>
      </c>
      <c r="AB15" s="249">
        <v>200</v>
      </c>
      <c r="AC15" s="249">
        <v>100</v>
      </c>
      <c r="AD15" s="249"/>
      <c r="AE15" s="249"/>
      <c r="AF15" s="249"/>
      <c r="AG15" s="249"/>
      <c r="AH15" s="249"/>
      <c r="AI15" s="249"/>
      <c r="AJ15" s="249">
        <v>696</v>
      </c>
      <c r="AK15" s="249">
        <v>177</v>
      </c>
      <c r="AL15" s="249">
        <v>383</v>
      </c>
      <c r="AM15" s="249">
        <v>473</v>
      </c>
      <c r="AN15" s="249">
        <v>265</v>
      </c>
      <c r="AO15" s="249"/>
      <c r="AP15" s="249">
        <f t="shared" ref="AP15" si="0">IF(G15="suma",SUM(AD15:AO15),IF(G15="creciente",MAX(AD15:AO15),IF(G15="DECRECIENTE",O15-MIN(AD15:AO15),IF(G15="CONSTANTE",AVERAGE(AD15:AO15)," "))))</f>
        <v>1994</v>
      </c>
      <c r="AQ15" s="261">
        <f>+AP15/L15</f>
        <v>1.994</v>
      </c>
      <c r="AR15" s="331" t="s">
        <v>489</v>
      </c>
      <c r="AS15" s="321" t="s">
        <v>268</v>
      </c>
      <c r="AT15" s="322" t="s">
        <v>269</v>
      </c>
      <c r="AU15" s="322" t="s">
        <v>270</v>
      </c>
      <c r="AV15" s="323" t="s">
        <v>271</v>
      </c>
      <c r="AW15" s="234"/>
      <c r="EIH15" s="235" t="s">
        <v>264</v>
      </c>
    </row>
    <row r="16" spans="1:49 3622:3622" s="235" customFormat="1" ht="252" customHeight="1" x14ac:dyDescent="0.25">
      <c r="A16" s="245"/>
      <c r="B16" s="245"/>
      <c r="C16" s="245"/>
      <c r="D16" s="254" t="s">
        <v>162</v>
      </c>
      <c r="E16" s="255" t="s">
        <v>272</v>
      </c>
      <c r="F16" s="255" t="s">
        <v>273</v>
      </c>
      <c r="G16" s="256" t="s">
        <v>255</v>
      </c>
      <c r="H16" s="246">
        <v>4</v>
      </c>
      <c r="I16" s="256" t="s">
        <v>274</v>
      </c>
      <c r="J16" s="255" t="s">
        <v>272</v>
      </c>
      <c r="K16" s="256" t="s">
        <v>247</v>
      </c>
      <c r="L16" s="251">
        <v>0.5</v>
      </c>
      <c r="M16" s="247">
        <v>2</v>
      </c>
      <c r="N16" s="247">
        <v>1</v>
      </c>
      <c r="O16" s="251">
        <v>0.5</v>
      </c>
      <c r="P16" s="245" t="s">
        <v>275</v>
      </c>
      <c r="Q16" s="245" t="s">
        <v>249</v>
      </c>
      <c r="R16" s="246"/>
      <c r="S16" s="246"/>
      <c r="T16" s="246"/>
      <c r="U16" s="246"/>
      <c r="V16" s="245"/>
      <c r="W16" s="245"/>
      <c r="X16" s="252">
        <v>0.03</v>
      </c>
      <c r="Y16" s="252">
        <v>0.05</v>
      </c>
      <c r="Z16" s="252">
        <v>7.0000000000000007E-2</v>
      </c>
      <c r="AA16" s="252">
        <v>0.28000000000000003</v>
      </c>
      <c r="AB16" s="252">
        <v>0.28000000000000003</v>
      </c>
      <c r="AC16" s="252">
        <v>0.28999999999999998</v>
      </c>
      <c r="AD16" s="245"/>
      <c r="AE16" s="245"/>
      <c r="AF16" s="245"/>
      <c r="AG16" s="245"/>
      <c r="AH16" s="245"/>
      <c r="AI16" s="245"/>
      <c r="AJ16" s="252">
        <v>0.03</v>
      </c>
      <c r="AK16" s="262">
        <v>0.05</v>
      </c>
      <c r="AL16" s="263">
        <f>+'Meta 1 Act 1'!L36</f>
        <v>7.0000000000000007E-2</v>
      </c>
      <c r="AM16" s="263">
        <f>+'Meta 1 Act 1'!M36</f>
        <v>0.28000000000000003</v>
      </c>
      <c r="AN16" s="245">
        <f>+'Meta 1 Act 1'!N36</f>
        <v>0.28000000000000003</v>
      </c>
      <c r="AO16" s="245">
        <f>+'Meta 1 Act 1'!O36</f>
        <v>0</v>
      </c>
      <c r="AP16" s="245">
        <f>SUM(AJ16:AO16)</f>
        <v>0.71000000000000008</v>
      </c>
      <c r="AQ16" s="263">
        <f>+AP16/(SUM(X16:AC16))</f>
        <v>0.71000000000000008</v>
      </c>
      <c r="AR16" s="330" t="s">
        <v>276</v>
      </c>
      <c r="AS16" s="321" t="s">
        <v>277</v>
      </c>
      <c r="AT16" s="321" t="s">
        <v>278</v>
      </c>
      <c r="AU16" s="321" t="s">
        <v>202</v>
      </c>
      <c r="AV16" s="321" t="s">
        <v>202</v>
      </c>
      <c r="AW16" s="234"/>
    </row>
    <row r="17" spans="1:49" s="235" customFormat="1" ht="409.5" customHeight="1" x14ac:dyDescent="0.25">
      <c r="A17" s="245"/>
      <c r="B17" s="245"/>
      <c r="C17" s="245"/>
      <c r="D17" s="254" t="s">
        <v>199</v>
      </c>
      <c r="E17" s="255" t="s">
        <v>279</v>
      </c>
      <c r="F17" s="255" t="s">
        <v>279</v>
      </c>
      <c r="G17" s="256" t="s">
        <v>280</v>
      </c>
      <c r="H17" s="264">
        <v>1</v>
      </c>
      <c r="I17" s="256" t="s">
        <v>281</v>
      </c>
      <c r="J17" s="255" t="s">
        <v>282</v>
      </c>
      <c r="K17" s="256" t="s">
        <v>247</v>
      </c>
      <c r="L17" s="253">
        <v>1</v>
      </c>
      <c r="M17" s="253">
        <v>1</v>
      </c>
      <c r="N17" s="253">
        <v>1</v>
      </c>
      <c r="O17" s="253">
        <v>1</v>
      </c>
      <c r="P17" s="245" t="s">
        <v>275</v>
      </c>
      <c r="Q17" s="245" t="s">
        <v>249</v>
      </c>
      <c r="R17" s="246"/>
      <c r="S17" s="246"/>
      <c r="T17" s="246"/>
      <c r="U17" s="246"/>
      <c r="V17" s="245"/>
      <c r="W17" s="245"/>
      <c r="X17" s="252">
        <v>0.05</v>
      </c>
      <c r="Y17" s="252">
        <v>0.15</v>
      </c>
      <c r="Z17" s="252">
        <v>0.2</v>
      </c>
      <c r="AA17" s="252">
        <v>0.2</v>
      </c>
      <c r="AB17" s="252">
        <v>0.2</v>
      </c>
      <c r="AC17" s="252">
        <v>0.2</v>
      </c>
      <c r="AD17" s="245"/>
      <c r="AE17" s="245"/>
      <c r="AF17" s="245"/>
      <c r="AG17" s="245"/>
      <c r="AH17" s="245"/>
      <c r="AI17" s="245"/>
      <c r="AJ17" s="263">
        <f>+'Meta 1 Act 2'!J36</f>
        <v>0.05</v>
      </c>
      <c r="AK17" s="263">
        <f>+'Meta 1 Act 2'!K36</f>
        <v>0.15</v>
      </c>
      <c r="AL17" s="263">
        <f>+'Meta 1 Act 2'!L36</f>
        <v>0.2</v>
      </c>
      <c r="AM17" s="263">
        <f>+'Meta 1 Act 2'!M36</f>
        <v>0.2</v>
      </c>
      <c r="AN17" s="245">
        <f>+'Meta 1 Act 2'!N36</f>
        <v>0.2</v>
      </c>
      <c r="AO17" s="245">
        <f>+'Meta 1 Act 2'!O36</f>
        <v>0</v>
      </c>
      <c r="AP17" s="245">
        <f>SUM(AJ17:AO17)</f>
        <v>0.8</v>
      </c>
      <c r="AQ17" s="263">
        <f>+AP17/(SUM(X17:AC17))</f>
        <v>0.8</v>
      </c>
      <c r="AR17" s="322" t="s">
        <v>200</v>
      </c>
      <c r="AS17" s="322" t="s">
        <v>277</v>
      </c>
      <c r="AT17" s="322" t="s">
        <v>201</v>
      </c>
      <c r="AU17" s="321" t="s">
        <v>202</v>
      </c>
      <c r="AV17" s="321" t="s">
        <v>202</v>
      </c>
      <c r="AW17" s="234"/>
    </row>
    <row r="18" spans="1:49" s="235" customFormat="1" ht="409.5" customHeight="1" x14ac:dyDescent="0.25">
      <c r="A18" s="245"/>
      <c r="B18" s="245"/>
      <c r="C18" s="245"/>
      <c r="D18" s="254" t="s">
        <v>218</v>
      </c>
      <c r="E18" s="255" t="s">
        <v>283</v>
      </c>
      <c r="F18" s="255" t="s">
        <v>283</v>
      </c>
      <c r="G18" s="256" t="s">
        <v>280</v>
      </c>
      <c r="H18" s="264">
        <v>1</v>
      </c>
      <c r="I18" s="256" t="s">
        <v>284</v>
      </c>
      <c r="J18" s="255" t="s">
        <v>285</v>
      </c>
      <c r="K18" s="256" t="s">
        <v>247</v>
      </c>
      <c r="L18" s="253">
        <v>1</v>
      </c>
      <c r="M18" s="253">
        <v>1</v>
      </c>
      <c r="N18" s="253">
        <v>1</v>
      </c>
      <c r="O18" s="253">
        <v>1</v>
      </c>
      <c r="P18" s="245" t="s">
        <v>275</v>
      </c>
      <c r="Q18" s="245" t="s">
        <v>249</v>
      </c>
      <c r="R18" s="246"/>
      <c r="S18" s="246"/>
      <c r="T18" s="246"/>
      <c r="U18" s="246"/>
      <c r="V18" s="245"/>
      <c r="W18" s="245"/>
      <c r="X18" s="245"/>
      <c r="Y18" s="265">
        <v>0.08</v>
      </c>
      <c r="Z18" s="265">
        <v>7.0000000000000007E-2</v>
      </c>
      <c r="AA18" s="265">
        <v>0.28000000000000003</v>
      </c>
      <c r="AB18" s="265">
        <v>0.28000000000000003</v>
      </c>
      <c r="AC18" s="265">
        <v>0.28999999999999998</v>
      </c>
      <c r="AD18" s="245"/>
      <c r="AE18" s="245"/>
      <c r="AF18" s="245"/>
      <c r="AG18" s="245"/>
      <c r="AH18" s="245"/>
      <c r="AI18" s="245"/>
      <c r="AJ18" s="245"/>
      <c r="AK18" s="262">
        <f>+'Meta 2'!K36</f>
        <v>0.08</v>
      </c>
      <c r="AL18" s="262">
        <f>+'Meta 2'!L36</f>
        <v>7.0000000000000007E-2</v>
      </c>
      <c r="AM18" s="262">
        <f>+'Meta 2'!M36</f>
        <v>0.28000000000000003</v>
      </c>
      <c r="AN18" s="262">
        <f>+'Meta 2'!N36</f>
        <v>0.28000000000000003</v>
      </c>
      <c r="AO18" s="262">
        <f>+'Meta 2'!O36</f>
        <v>0</v>
      </c>
      <c r="AP18" s="245">
        <f>SUM(AJ18:AO18)</f>
        <v>0.71000000000000008</v>
      </c>
      <c r="AQ18" s="263">
        <f>+AP18/(SUM(X18:AC18))</f>
        <v>0.71000000000000008</v>
      </c>
      <c r="AR18" s="321" t="s">
        <v>286</v>
      </c>
      <c r="AS18" s="324" t="s">
        <v>277</v>
      </c>
      <c r="AT18" s="321" t="s">
        <v>287</v>
      </c>
      <c r="AU18" s="321" t="s">
        <v>202</v>
      </c>
      <c r="AV18" s="321" t="s">
        <v>202</v>
      </c>
      <c r="AW18" s="234"/>
    </row>
    <row r="19" spans="1:49" ht="29.25" customHeight="1" x14ac:dyDescent="0.2">
      <c r="A19" s="680" t="s">
        <v>198</v>
      </c>
      <c r="B19" s="681"/>
      <c r="C19" s="681"/>
      <c r="D19" s="681"/>
      <c r="E19" s="681"/>
      <c r="F19" s="681"/>
      <c r="G19" s="681"/>
      <c r="H19" s="681"/>
      <c r="I19" s="681"/>
      <c r="J19" s="681"/>
      <c r="K19" s="681"/>
      <c r="L19" s="681"/>
      <c r="M19" s="681"/>
      <c r="N19" s="681"/>
      <c r="O19" s="681"/>
      <c r="P19" s="681"/>
      <c r="Q19" s="681"/>
      <c r="R19" s="681"/>
      <c r="S19" s="681"/>
      <c r="T19" s="681"/>
      <c r="U19" s="681"/>
      <c r="V19" s="681"/>
      <c r="W19" s="681"/>
      <c r="X19" s="681"/>
      <c r="Y19" s="681"/>
      <c r="Z19" s="681"/>
      <c r="AA19" s="681"/>
      <c r="AB19" s="681"/>
      <c r="AC19" s="681"/>
      <c r="AD19" s="681"/>
      <c r="AE19" s="681"/>
      <c r="AF19" s="681"/>
      <c r="AG19" s="681"/>
      <c r="AH19" s="681"/>
      <c r="AI19" s="681"/>
      <c r="AJ19" s="681"/>
      <c r="AK19" s="681"/>
      <c r="AL19" s="681"/>
      <c r="AM19" s="681"/>
      <c r="AN19" s="681"/>
      <c r="AO19" s="681"/>
      <c r="AP19" s="681"/>
      <c r="AQ19" s="681"/>
      <c r="AR19" s="681"/>
      <c r="AS19" s="681"/>
      <c r="AT19" s="681"/>
      <c r="AU19" s="681"/>
      <c r="AV19" s="682"/>
    </row>
    <row r="20" spans="1:49" ht="27.75" customHeight="1" x14ac:dyDescent="0.2">
      <c r="A20" s="652" t="s">
        <v>288</v>
      </c>
      <c r="B20" s="651" t="s">
        <v>289</v>
      </c>
      <c r="C20" s="651"/>
      <c r="D20" s="651"/>
      <c r="E20" s="653" t="s">
        <v>290</v>
      </c>
      <c r="F20" s="653"/>
      <c r="G20" s="653"/>
      <c r="H20" s="653"/>
      <c r="I20" s="653"/>
      <c r="J20" s="653"/>
      <c r="K20" s="653"/>
      <c r="L20" s="653"/>
      <c r="M20" s="651" t="s">
        <v>289</v>
      </c>
      <c r="N20" s="651"/>
      <c r="O20" s="651"/>
      <c r="P20" s="651"/>
      <c r="Q20" s="651"/>
      <c r="R20" s="651" t="s">
        <v>289</v>
      </c>
      <c r="S20" s="651"/>
      <c r="T20" s="651"/>
      <c r="U20" s="651"/>
      <c r="V20" s="651"/>
      <c r="W20" s="651"/>
      <c r="X20" s="651"/>
      <c r="Y20" s="651"/>
      <c r="Z20" s="651" t="s">
        <v>289</v>
      </c>
      <c r="AA20" s="651"/>
      <c r="AB20" s="651"/>
      <c r="AC20" s="651"/>
      <c r="AD20" s="651"/>
      <c r="AE20" s="651"/>
      <c r="AF20" s="651"/>
      <c r="AG20" s="651"/>
      <c r="AH20" s="651"/>
      <c r="AI20" s="651"/>
      <c r="AJ20" s="651"/>
      <c r="AK20" s="651"/>
      <c r="AL20" s="653" t="s">
        <v>291</v>
      </c>
      <c r="AM20" s="653"/>
      <c r="AN20" s="653"/>
      <c r="AO20" s="653"/>
      <c r="AP20" s="651" t="s">
        <v>292</v>
      </c>
      <c r="AQ20" s="651"/>
      <c r="AR20" s="651"/>
      <c r="AS20" s="651"/>
      <c r="AT20" s="651"/>
      <c r="AU20" s="651"/>
      <c r="AV20" s="651"/>
    </row>
    <row r="21" spans="1:49" ht="21" customHeight="1" x14ac:dyDescent="0.2">
      <c r="A21" s="652"/>
      <c r="B21" s="651" t="s">
        <v>293</v>
      </c>
      <c r="C21" s="651"/>
      <c r="D21" s="651"/>
      <c r="E21" s="653"/>
      <c r="F21" s="653"/>
      <c r="G21" s="653"/>
      <c r="H21" s="653"/>
      <c r="I21" s="653"/>
      <c r="J21" s="653"/>
      <c r="K21" s="653"/>
      <c r="L21" s="653"/>
      <c r="M21" s="651" t="s">
        <v>294</v>
      </c>
      <c r="N21" s="651"/>
      <c r="O21" s="651"/>
      <c r="P21" s="651"/>
      <c r="Q21" s="651"/>
      <c r="R21" s="651" t="s">
        <v>295</v>
      </c>
      <c r="S21" s="651"/>
      <c r="T21" s="651"/>
      <c r="U21" s="651"/>
      <c r="V21" s="651"/>
      <c r="W21" s="651"/>
      <c r="X21" s="651"/>
      <c r="Y21" s="651"/>
      <c r="Z21" s="651" t="s">
        <v>296</v>
      </c>
      <c r="AA21" s="651"/>
      <c r="AB21" s="651"/>
      <c r="AC21" s="651"/>
      <c r="AD21" s="651"/>
      <c r="AE21" s="651"/>
      <c r="AF21" s="651"/>
      <c r="AG21" s="651"/>
      <c r="AH21" s="651"/>
      <c r="AI21" s="651"/>
      <c r="AJ21" s="651"/>
      <c r="AK21" s="651"/>
      <c r="AL21" s="653"/>
      <c r="AM21" s="653"/>
      <c r="AN21" s="653"/>
      <c r="AO21" s="653"/>
      <c r="AP21" s="651" t="s">
        <v>296</v>
      </c>
      <c r="AQ21" s="651"/>
      <c r="AR21" s="651"/>
      <c r="AS21" s="651"/>
      <c r="AT21" s="651"/>
      <c r="AU21" s="651"/>
      <c r="AV21" s="651"/>
    </row>
    <row r="22" spans="1:49" ht="38.25" customHeight="1" x14ac:dyDescent="0.2">
      <c r="A22" s="652"/>
      <c r="B22" s="651" t="s">
        <v>297</v>
      </c>
      <c r="C22" s="651"/>
      <c r="D22" s="651"/>
      <c r="E22" s="653"/>
      <c r="F22" s="653"/>
      <c r="G22" s="653"/>
      <c r="H22" s="653"/>
      <c r="I22" s="653"/>
      <c r="J22" s="653"/>
      <c r="K22" s="653"/>
      <c r="L22" s="653"/>
      <c r="M22" s="651" t="s">
        <v>298</v>
      </c>
      <c r="N22" s="651"/>
      <c r="O22" s="651"/>
      <c r="P22" s="651"/>
      <c r="Q22" s="651"/>
      <c r="R22" s="651" t="s">
        <v>299</v>
      </c>
      <c r="S22" s="651"/>
      <c r="T22" s="651"/>
      <c r="U22" s="651"/>
      <c r="V22" s="651"/>
      <c r="W22" s="651"/>
      <c r="X22" s="651"/>
      <c r="Y22" s="651"/>
      <c r="Z22" s="651" t="s">
        <v>300</v>
      </c>
      <c r="AA22" s="651"/>
      <c r="AB22" s="651"/>
      <c r="AC22" s="651"/>
      <c r="AD22" s="651"/>
      <c r="AE22" s="651"/>
      <c r="AF22" s="651"/>
      <c r="AG22" s="651"/>
      <c r="AH22" s="651"/>
      <c r="AI22" s="651"/>
      <c r="AJ22" s="651"/>
      <c r="AK22" s="651"/>
      <c r="AL22" s="653"/>
      <c r="AM22" s="653"/>
      <c r="AN22" s="653"/>
      <c r="AO22" s="653"/>
      <c r="AP22" s="651" t="s">
        <v>301</v>
      </c>
      <c r="AQ22" s="651"/>
      <c r="AR22" s="651"/>
      <c r="AS22" s="651"/>
      <c r="AT22" s="651"/>
      <c r="AU22" s="651"/>
      <c r="AV22" s="651"/>
    </row>
    <row r="23" spans="1:49" x14ac:dyDescent="0.2">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266"/>
      <c r="AR23" s="42"/>
      <c r="AS23" s="42"/>
      <c r="AT23" s="42"/>
      <c r="AU23" s="42"/>
      <c r="AV23" s="42"/>
    </row>
  </sheetData>
  <mergeCells count="54">
    <mergeCell ref="R21:Y21"/>
    <mergeCell ref="R22:Y22"/>
    <mergeCell ref="A10:C10"/>
    <mergeCell ref="D9:AC9"/>
    <mergeCell ref="D10:AC10"/>
    <mergeCell ref="A11:C11"/>
    <mergeCell ref="H11:H12"/>
    <mergeCell ref="A19:AV19"/>
    <mergeCell ref="AP11:AQ11"/>
    <mergeCell ref="AS5:AS12"/>
    <mergeCell ref="AU5:AU12"/>
    <mergeCell ref="AV5:AV12"/>
    <mergeCell ref="AD11:AO11"/>
    <mergeCell ref="D11:D12"/>
    <mergeCell ref="E11:E12"/>
    <mergeCell ref="AT5:AT12"/>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AP21:AV21"/>
    <mergeCell ref="AP20:AV20"/>
    <mergeCell ref="B21:D21"/>
    <mergeCell ref="A20:A22"/>
    <mergeCell ref="E20:L22"/>
    <mergeCell ref="Z20:AK20"/>
    <mergeCell ref="Z21:AK21"/>
    <mergeCell ref="Z22:AK22"/>
    <mergeCell ref="AP22:AV22"/>
    <mergeCell ref="AL20:AO22"/>
    <mergeCell ref="M20:Q20"/>
    <mergeCell ref="M21:Q21"/>
    <mergeCell ref="M22:Q22"/>
    <mergeCell ref="R20:Y20"/>
    <mergeCell ref="B20:D20"/>
    <mergeCell ref="B22:D22"/>
    <mergeCell ref="AU1:AV1"/>
    <mergeCell ref="AU2:AV2"/>
    <mergeCell ref="AU3:AV3"/>
    <mergeCell ref="AU4:AV4"/>
    <mergeCell ref="A1:AT1"/>
    <mergeCell ref="A2:AT2"/>
    <mergeCell ref="A3:AT4"/>
  </mergeCells>
  <pageMargins left="0.25" right="0.25" top="0.75" bottom="0.75" header="0.3" footer="0.3"/>
  <pageSetup scale="1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listas!$A$3:$A$6</xm:f>
          </x14:formula1>
          <xm:sqref>D10:AC10</xm:sqref>
        </x14:dataValidation>
        <x14:dataValidation type="list" allowBlank="1" showInputMessage="1" showErrorMessage="1" xr:uid="{00000000-0002-0000-0400-000001000000}">
          <x14:formula1>
            <xm:f>listas!$H$2:$H$5</xm:f>
          </x14:formula1>
          <xm:sqref>G13:G18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302</v>
      </c>
      <c r="B1" t="s">
        <v>303</v>
      </c>
    </row>
    <row r="2" spans="1:2" x14ac:dyDescent="0.25">
      <c r="A2" t="s">
        <v>304</v>
      </c>
      <c r="B2" t="s">
        <v>305</v>
      </c>
    </row>
    <row r="3" spans="1:2" x14ac:dyDescent="0.25">
      <c r="A3" t="s">
        <v>306</v>
      </c>
      <c r="B3" t="s">
        <v>307</v>
      </c>
    </row>
    <row r="4" spans="1:2" x14ac:dyDescent="0.25">
      <c r="A4" t="s">
        <v>308</v>
      </c>
    </row>
    <row r="5" spans="1:2" x14ac:dyDescent="0.25">
      <c r="A5" t="s">
        <v>309</v>
      </c>
    </row>
    <row r="6" spans="1:2" x14ac:dyDescent="0.25">
      <c r="A6" t="s">
        <v>310</v>
      </c>
    </row>
    <row r="7" spans="1:2" x14ac:dyDescent="0.25">
      <c r="A7" t="s">
        <v>311</v>
      </c>
    </row>
    <row r="8" spans="1:2" x14ac:dyDescent="0.25">
      <c r="A8" t="s">
        <v>312</v>
      </c>
    </row>
    <row r="9" spans="1:2" x14ac:dyDescent="0.25">
      <c r="A9" t="s">
        <v>313</v>
      </c>
    </row>
    <row r="10" spans="1:2" x14ac:dyDescent="0.25">
      <c r="A10" t="s">
        <v>314</v>
      </c>
    </row>
    <row r="11" spans="1:2" x14ac:dyDescent="0.25">
      <c r="A11" t="s">
        <v>315</v>
      </c>
    </row>
    <row r="12" spans="1:2" x14ac:dyDescent="0.25">
      <c r="A12" t="s">
        <v>316</v>
      </c>
    </row>
    <row r="13" spans="1:2" x14ac:dyDescent="0.25">
      <c r="A13"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tabColor theme="7" tint="0.39997558519241921"/>
    <pageSetUpPr fitToPage="1"/>
  </sheetPr>
  <dimension ref="A1:BK58"/>
  <sheetViews>
    <sheetView view="pageBreakPreview" topLeftCell="A10" zoomScale="60" zoomScaleNormal="70" workbookViewId="0">
      <selection activeCell="R58" sqref="R58"/>
    </sheetView>
  </sheetViews>
  <sheetFormatPr baseColWidth="10" defaultColWidth="19.42578125" defaultRowHeight="14.25" x14ac:dyDescent="0.25"/>
  <cols>
    <col min="1" max="1" width="29.42578125" style="15" bestFit="1" customWidth="1"/>
    <col min="2" max="17" width="11" style="15" customWidth="1"/>
    <col min="18" max="19" width="12.140625" style="15" customWidth="1"/>
    <col min="20" max="23" width="8.140625" style="15" customWidth="1"/>
    <col min="24" max="24" width="9.42578125" style="15" customWidth="1"/>
    <col min="25" max="25" width="8.140625" style="15" customWidth="1"/>
    <col min="26" max="30" width="7.85546875" style="15" customWidth="1"/>
    <col min="31" max="31" width="11.42578125" style="15" customWidth="1"/>
    <col min="32" max="32" width="2.42578125" style="15" customWidth="1"/>
    <col min="33" max="33" width="19.42578125" style="15" customWidth="1"/>
    <col min="34" max="34" width="11.140625" style="15" customWidth="1"/>
    <col min="35" max="49" width="11.42578125" style="15" customWidth="1"/>
    <col min="50" max="50" width="12.7109375" style="15" customWidth="1"/>
    <col min="51" max="51" width="11.42578125" style="15" customWidth="1"/>
    <col min="52" max="63" width="8.85546875" style="15" customWidth="1"/>
    <col min="64" max="16384" width="19.42578125" style="15"/>
  </cols>
  <sheetData>
    <row r="1" spans="1:63" ht="15.95" customHeight="1" x14ac:dyDescent="0.25">
      <c r="A1" s="688" t="s">
        <v>121</v>
      </c>
      <c r="B1" s="688"/>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c r="AD1" s="688"/>
      <c r="AE1" s="688"/>
      <c r="AF1" s="688"/>
      <c r="AG1" s="688"/>
      <c r="AH1" s="688"/>
      <c r="AI1" s="688"/>
      <c r="AJ1" s="688"/>
      <c r="AK1" s="688"/>
      <c r="AL1" s="688"/>
      <c r="AM1" s="688"/>
      <c r="AN1" s="688"/>
      <c r="AO1" s="688"/>
      <c r="AP1" s="688"/>
      <c r="AQ1" s="688"/>
      <c r="AR1" s="688"/>
      <c r="AS1" s="688"/>
      <c r="AT1" s="688"/>
      <c r="AU1" s="688"/>
      <c r="AV1" s="688"/>
      <c r="AW1" s="688"/>
      <c r="AX1" s="688"/>
      <c r="AY1" s="688"/>
      <c r="AZ1" s="688"/>
      <c r="BA1" s="688"/>
      <c r="BB1" s="688"/>
      <c r="BC1" s="688"/>
      <c r="BD1" s="688"/>
      <c r="BE1" s="688"/>
      <c r="BF1" s="688"/>
      <c r="BG1" s="688"/>
      <c r="BH1" s="688"/>
      <c r="BI1" s="689" t="s">
        <v>318</v>
      </c>
      <c r="BJ1" s="689"/>
      <c r="BK1" s="689"/>
    </row>
    <row r="2" spans="1:63" ht="15.95" customHeight="1" x14ac:dyDescent="0.25">
      <c r="A2" s="688" t="s">
        <v>123</v>
      </c>
      <c r="B2" s="688"/>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c r="AL2" s="688"/>
      <c r="AM2" s="688"/>
      <c r="AN2" s="688"/>
      <c r="AO2" s="688"/>
      <c r="AP2" s="688"/>
      <c r="AQ2" s="688"/>
      <c r="AR2" s="688"/>
      <c r="AS2" s="688"/>
      <c r="AT2" s="688"/>
      <c r="AU2" s="688"/>
      <c r="AV2" s="688"/>
      <c r="AW2" s="688"/>
      <c r="AX2" s="688"/>
      <c r="AY2" s="688"/>
      <c r="AZ2" s="688"/>
      <c r="BA2" s="688"/>
      <c r="BB2" s="688"/>
      <c r="BC2" s="688"/>
      <c r="BD2" s="688"/>
      <c r="BE2" s="688"/>
      <c r="BF2" s="688"/>
      <c r="BG2" s="688"/>
      <c r="BH2" s="688"/>
      <c r="BI2" s="689" t="s">
        <v>124</v>
      </c>
      <c r="BJ2" s="689"/>
      <c r="BK2" s="689"/>
    </row>
    <row r="3" spans="1:63" ht="26.1" customHeight="1" x14ac:dyDescent="0.25">
      <c r="A3" s="688" t="s">
        <v>319</v>
      </c>
      <c r="B3" s="688"/>
      <c r="C3" s="688"/>
      <c r="D3" s="688"/>
      <c r="E3" s="688"/>
      <c r="F3" s="688"/>
      <c r="G3" s="688"/>
      <c r="H3" s="688"/>
      <c r="I3" s="688"/>
      <c r="J3" s="688"/>
      <c r="K3" s="688"/>
      <c r="L3" s="688"/>
      <c r="M3" s="688"/>
      <c r="N3" s="688"/>
      <c r="O3" s="688"/>
      <c r="P3" s="688"/>
      <c r="Q3" s="688"/>
      <c r="R3" s="688"/>
      <c r="S3" s="688"/>
      <c r="T3" s="688"/>
      <c r="U3" s="688"/>
      <c r="V3" s="688"/>
      <c r="W3" s="688"/>
      <c r="X3" s="688"/>
      <c r="Y3" s="688"/>
      <c r="Z3" s="688"/>
      <c r="AA3" s="688"/>
      <c r="AB3" s="688"/>
      <c r="AC3" s="688"/>
      <c r="AD3" s="688"/>
      <c r="AE3" s="688"/>
      <c r="AF3" s="688"/>
      <c r="AG3" s="688"/>
      <c r="AH3" s="688"/>
      <c r="AI3" s="688"/>
      <c r="AJ3" s="688"/>
      <c r="AK3" s="688"/>
      <c r="AL3" s="688"/>
      <c r="AM3" s="688"/>
      <c r="AN3" s="688"/>
      <c r="AO3" s="688"/>
      <c r="AP3" s="688"/>
      <c r="AQ3" s="688"/>
      <c r="AR3" s="688"/>
      <c r="AS3" s="688"/>
      <c r="AT3" s="688"/>
      <c r="AU3" s="688"/>
      <c r="AV3" s="688"/>
      <c r="AW3" s="688"/>
      <c r="AX3" s="688"/>
      <c r="AY3" s="688"/>
      <c r="AZ3" s="688"/>
      <c r="BA3" s="688"/>
      <c r="BB3" s="688"/>
      <c r="BC3" s="688"/>
      <c r="BD3" s="688"/>
      <c r="BE3" s="688"/>
      <c r="BF3" s="688"/>
      <c r="BG3" s="688"/>
      <c r="BH3" s="688"/>
      <c r="BI3" s="689" t="s">
        <v>126</v>
      </c>
      <c r="BJ3" s="689"/>
      <c r="BK3" s="689"/>
    </row>
    <row r="4" spans="1:63" ht="15.95" customHeight="1" x14ac:dyDescent="0.25">
      <c r="A4" s="688" t="s">
        <v>320</v>
      </c>
      <c r="B4" s="688"/>
      <c r="C4" s="688"/>
      <c r="D4" s="688"/>
      <c r="E4" s="688"/>
      <c r="F4" s="688"/>
      <c r="G4" s="688"/>
      <c r="H4" s="688"/>
      <c r="I4" s="688"/>
      <c r="J4" s="688"/>
      <c r="K4" s="688"/>
      <c r="L4" s="688"/>
      <c r="M4" s="688"/>
      <c r="N4" s="688"/>
      <c r="O4" s="688"/>
      <c r="P4" s="688"/>
      <c r="Q4" s="688"/>
      <c r="R4" s="688"/>
      <c r="S4" s="688"/>
      <c r="T4" s="688"/>
      <c r="U4" s="688"/>
      <c r="V4" s="688"/>
      <c r="W4" s="688"/>
      <c r="X4" s="688"/>
      <c r="Y4" s="688"/>
      <c r="Z4" s="688"/>
      <c r="AA4" s="688"/>
      <c r="AB4" s="688"/>
      <c r="AC4" s="688"/>
      <c r="AD4" s="688"/>
      <c r="AE4" s="688"/>
      <c r="AF4" s="688"/>
      <c r="AG4" s="688"/>
      <c r="AH4" s="688"/>
      <c r="AI4" s="688"/>
      <c r="AJ4" s="688"/>
      <c r="AK4" s="688"/>
      <c r="AL4" s="688"/>
      <c r="AM4" s="688"/>
      <c r="AN4" s="688"/>
      <c r="AO4" s="688"/>
      <c r="AP4" s="688"/>
      <c r="AQ4" s="688"/>
      <c r="AR4" s="688"/>
      <c r="AS4" s="688"/>
      <c r="AT4" s="688"/>
      <c r="AU4" s="688"/>
      <c r="AV4" s="688"/>
      <c r="AW4" s="688"/>
      <c r="AX4" s="688"/>
      <c r="AY4" s="688"/>
      <c r="AZ4" s="688"/>
      <c r="BA4" s="688"/>
      <c r="BB4" s="688"/>
      <c r="BC4" s="688"/>
      <c r="BD4" s="688"/>
      <c r="BE4" s="688"/>
      <c r="BF4" s="688"/>
      <c r="BG4" s="688"/>
      <c r="BH4" s="688"/>
      <c r="BI4" s="685" t="s">
        <v>321</v>
      </c>
      <c r="BJ4" s="686"/>
      <c r="BK4" s="687"/>
    </row>
    <row r="5" spans="1:63" ht="26.1" customHeight="1" x14ac:dyDescent="0.25">
      <c r="A5" s="690" t="s">
        <v>230</v>
      </c>
      <c r="B5" s="690"/>
      <c r="C5" s="690"/>
      <c r="D5" s="690"/>
      <c r="E5" s="690"/>
      <c r="F5" s="690"/>
      <c r="G5" s="690"/>
      <c r="H5" s="690"/>
      <c r="I5" s="690"/>
      <c r="J5" s="690"/>
      <c r="K5" s="690"/>
      <c r="L5" s="690"/>
      <c r="M5" s="690"/>
      <c r="N5" s="690"/>
      <c r="O5" s="690"/>
      <c r="P5" s="690"/>
      <c r="Q5" s="690"/>
      <c r="R5" s="690"/>
      <c r="S5" s="690"/>
      <c r="T5" s="690"/>
      <c r="U5" s="690"/>
      <c r="V5" s="690"/>
      <c r="W5" s="690"/>
      <c r="X5" s="690"/>
      <c r="Y5" s="690"/>
      <c r="Z5" s="690"/>
      <c r="AA5" s="690"/>
      <c r="AB5" s="690"/>
      <c r="AC5" s="690"/>
      <c r="AD5" s="690"/>
      <c r="AE5" s="690"/>
      <c r="AG5" s="690" t="s">
        <v>322</v>
      </c>
      <c r="AH5" s="690"/>
      <c r="AI5" s="690"/>
      <c r="AJ5" s="690"/>
      <c r="AK5" s="690"/>
      <c r="AL5" s="690"/>
      <c r="AM5" s="690"/>
      <c r="AN5" s="690"/>
      <c r="AO5" s="690"/>
      <c r="AP5" s="690"/>
      <c r="AQ5" s="690"/>
      <c r="AR5" s="690"/>
      <c r="AS5" s="690"/>
      <c r="AT5" s="690"/>
      <c r="AU5" s="690"/>
      <c r="AV5" s="690"/>
      <c r="AW5" s="690"/>
      <c r="AX5" s="690"/>
      <c r="AY5" s="690"/>
      <c r="AZ5" s="690"/>
      <c r="BA5" s="690"/>
      <c r="BB5" s="690"/>
      <c r="BC5" s="690"/>
      <c r="BD5" s="690"/>
      <c r="BE5" s="690"/>
      <c r="BF5" s="690"/>
      <c r="BG5" s="690"/>
      <c r="BH5" s="690"/>
      <c r="BI5" s="691"/>
      <c r="BJ5" s="691"/>
      <c r="BK5" s="691"/>
    </row>
    <row r="6" spans="1:63" ht="31.5" customHeight="1" x14ac:dyDescent="0.25">
      <c r="A6" s="116" t="s">
        <v>323</v>
      </c>
      <c r="B6" s="696">
        <v>45566</v>
      </c>
      <c r="C6" s="697"/>
      <c r="D6" s="697"/>
      <c r="E6" s="697"/>
      <c r="F6" s="697"/>
      <c r="G6" s="697"/>
      <c r="H6" s="697"/>
      <c r="I6" s="697"/>
      <c r="J6" s="697"/>
      <c r="K6" s="697"/>
      <c r="L6" s="697"/>
      <c r="M6" s="697"/>
      <c r="N6" s="697"/>
      <c r="O6" s="697"/>
      <c r="P6" s="697"/>
      <c r="Q6" s="697"/>
      <c r="R6" s="697"/>
      <c r="S6" s="697"/>
      <c r="T6" s="697"/>
      <c r="U6" s="697"/>
      <c r="V6" s="697"/>
      <c r="W6" s="697"/>
      <c r="X6" s="697"/>
      <c r="Y6" s="697"/>
      <c r="Z6" s="697"/>
      <c r="AA6" s="697"/>
      <c r="AB6" s="697"/>
      <c r="AC6" s="697"/>
      <c r="AD6" s="697"/>
      <c r="AE6" s="697"/>
      <c r="AF6" s="697"/>
      <c r="AG6" s="697"/>
      <c r="AH6" s="697"/>
      <c r="AI6" s="697"/>
      <c r="AJ6" s="697"/>
      <c r="AK6" s="697"/>
      <c r="AL6" s="697"/>
      <c r="AM6" s="697"/>
      <c r="AN6" s="697"/>
      <c r="AO6" s="697"/>
      <c r="AP6" s="697"/>
      <c r="AQ6" s="697"/>
      <c r="AR6" s="697"/>
      <c r="AS6" s="697"/>
      <c r="AT6" s="697"/>
      <c r="AU6" s="697"/>
      <c r="AV6" s="697"/>
      <c r="AW6" s="697"/>
      <c r="AX6" s="697"/>
      <c r="AY6" s="697"/>
      <c r="AZ6" s="697"/>
      <c r="BA6" s="697"/>
      <c r="BB6" s="697"/>
      <c r="BC6" s="697"/>
      <c r="BD6" s="697"/>
      <c r="BE6" s="697"/>
      <c r="BF6" s="697"/>
      <c r="BG6" s="697"/>
      <c r="BH6" s="697"/>
      <c r="BI6" s="697"/>
      <c r="BJ6" s="697"/>
      <c r="BK6" s="697"/>
    </row>
    <row r="7" spans="1:63" ht="31.5" customHeight="1" x14ac:dyDescent="0.25">
      <c r="A7" s="117" t="s">
        <v>324</v>
      </c>
      <c r="B7" s="699" t="s">
        <v>325</v>
      </c>
      <c r="C7" s="700"/>
      <c r="D7" s="700"/>
      <c r="E7" s="700"/>
      <c r="F7" s="700"/>
      <c r="G7" s="700"/>
      <c r="H7" s="700"/>
      <c r="I7" s="700"/>
      <c r="J7" s="700"/>
      <c r="K7" s="700"/>
      <c r="L7" s="700"/>
      <c r="M7" s="700"/>
      <c r="N7" s="700"/>
      <c r="O7" s="700"/>
      <c r="P7" s="700"/>
      <c r="Q7" s="700"/>
      <c r="R7" s="700"/>
      <c r="S7" s="700"/>
      <c r="T7" s="700"/>
      <c r="U7" s="700"/>
      <c r="V7" s="700"/>
      <c r="W7" s="700"/>
      <c r="X7" s="700"/>
      <c r="Y7" s="700"/>
      <c r="Z7" s="700"/>
      <c r="AA7" s="700"/>
      <c r="AB7" s="700"/>
      <c r="AC7" s="700"/>
      <c r="AD7" s="700"/>
      <c r="AE7" s="700"/>
      <c r="AF7" s="700"/>
      <c r="AG7" s="700"/>
      <c r="AH7" s="700"/>
      <c r="AI7" s="700"/>
      <c r="AJ7" s="700"/>
      <c r="AK7" s="700"/>
      <c r="AL7" s="700"/>
      <c r="AM7" s="700"/>
      <c r="AN7" s="700"/>
      <c r="AO7" s="700"/>
      <c r="AP7" s="700"/>
      <c r="AQ7" s="700"/>
      <c r="AR7" s="700"/>
      <c r="AS7" s="700"/>
      <c r="AT7" s="700"/>
      <c r="AU7" s="700"/>
      <c r="AV7" s="700"/>
      <c r="AW7" s="700"/>
      <c r="AX7" s="700"/>
      <c r="AY7" s="700"/>
      <c r="AZ7" s="700"/>
      <c r="BA7" s="700"/>
      <c r="BB7" s="700"/>
      <c r="BC7" s="700"/>
      <c r="BD7" s="700"/>
      <c r="BE7" s="700"/>
      <c r="BF7" s="700"/>
      <c r="BG7" s="700"/>
      <c r="BH7" s="700"/>
      <c r="BI7" s="700"/>
      <c r="BJ7" s="700"/>
      <c r="BK7" s="701"/>
    </row>
    <row r="8" spans="1:63" ht="18.75" customHeight="1" x14ac:dyDescent="0.25">
      <c r="A8" s="118"/>
      <c r="B8" s="118"/>
      <c r="C8" s="118"/>
      <c r="D8" s="118"/>
      <c r="E8" s="118"/>
      <c r="F8" s="118"/>
      <c r="G8" s="118"/>
      <c r="H8" s="118"/>
      <c r="I8" s="118"/>
      <c r="J8" s="118"/>
      <c r="K8" s="119"/>
      <c r="L8" s="119"/>
      <c r="M8" s="119"/>
      <c r="N8" s="119"/>
      <c r="O8" s="119"/>
      <c r="P8" s="119"/>
      <c r="Q8" s="119"/>
      <c r="R8" s="119"/>
      <c r="S8" s="119"/>
      <c r="T8" s="119"/>
      <c r="U8" s="119"/>
      <c r="V8" s="119"/>
      <c r="W8" s="119"/>
      <c r="X8" s="119"/>
      <c r="Y8" s="119"/>
      <c r="Z8" s="119"/>
      <c r="AA8" s="119"/>
      <c r="AB8" s="119"/>
      <c r="AC8" s="119"/>
      <c r="AD8" s="119"/>
      <c r="AE8" s="119"/>
      <c r="AG8" s="118"/>
      <c r="AH8" s="119"/>
      <c r="AI8" s="119"/>
      <c r="AJ8" s="119"/>
      <c r="AK8" s="119"/>
      <c r="AL8" s="119"/>
      <c r="AM8" s="119"/>
      <c r="AN8" s="119"/>
      <c r="AO8" s="119"/>
    </row>
    <row r="9" spans="1:63" ht="30" customHeight="1" x14ac:dyDescent="0.25">
      <c r="A9" s="692" t="s">
        <v>326</v>
      </c>
      <c r="B9" s="120" t="s">
        <v>141</v>
      </c>
      <c r="C9" s="120" t="s">
        <v>142</v>
      </c>
      <c r="D9" s="694" t="s">
        <v>143</v>
      </c>
      <c r="E9" s="695"/>
      <c r="F9" s="120" t="s">
        <v>144</v>
      </c>
      <c r="G9" s="120" t="s">
        <v>145</v>
      </c>
      <c r="H9" s="694" t="s">
        <v>146</v>
      </c>
      <c r="I9" s="695"/>
      <c r="J9" s="120" t="s">
        <v>147</v>
      </c>
      <c r="K9" s="120" t="s">
        <v>148</v>
      </c>
      <c r="L9" s="694" t="s">
        <v>149</v>
      </c>
      <c r="M9" s="695"/>
      <c r="N9" s="120" t="s">
        <v>150</v>
      </c>
      <c r="O9" s="120" t="s">
        <v>128</v>
      </c>
      <c r="P9" s="694" t="s">
        <v>151</v>
      </c>
      <c r="Q9" s="695"/>
      <c r="R9" s="694" t="s">
        <v>327</v>
      </c>
      <c r="S9" s="695"/>
      <c r="T9" s="694" t="s">
        <v>328</v>
      </c>
      <c r="U9" s="698"/>
      <c r="V9" s="698"/>
      <c r="W9" s="698"/>
      <c r="X9" s="698"/>
      <c r="Y9" s="695"/>
      <c r="Z9" s="694" t="s">
        <v>329</v>
      </c>
      <c r="AA9" s="698"/>
      <c r="AB9" s="698"/>
      <c r="AC9" s="698"/>
      <c r="AD9" s="698"/>
      <c r="AE9" s="695"/>
      <c r="AG9" s="692" t="s">
        <v>326</v>
      </c>
      <c r="AH9" s="120" t="s">
        <v>141</v>
      </c>
      <c r="AI9" s="120" t="s">
        <v>142</v>
      </c>
      <c r="AJ9" s="694" t="s">
        <v>143</v>
      </c>
      <c r="AK9" s="695"/>
      <c r="AL9" s="120" t="s">
        <v>144</v>
      </c>
      <c r="AM9" s="120" t="s">
        <v>145</v>
      </c>
      <c r="AN9" s="694" t="s">
        <v>146</v>
      </c>
      <c r="AO9" s="695"/>
      <c r="AP9" s="120" t="s">
        <v>147</v>
      </c>
      <c r="AQ9" s="120" t="s">
        <v>148</v>
      </c>
      <c r="AR9" s="694" t="s">
        <v>149</v>
      </c>
      <c r="AS9" s="695"/>
      <c r="AT9" s="120" t="s">
        <v>150</v>
      </c>
      <c r="AU9" s="120" t="s">
        <v>128</v>
      </c>
      <c r="AV9" s="694" t="s">
        <v>151</v>
      </c>
      <c r="AW9" s="695"/>
      <c r="AX9" s="694" t="s">
        <v>327</v>
      </c>
      <c r="AY9" s="695"/>
      <c r="AZ9" s="694" t="s">
        <v>328</v>
      </c>
      <c r="BA9" s="698"/>
      <c r="BB9" s="698"/>
      <c r="BC9" s="698"/>
      <c r="BD9" s="698"/>
      <c r="BE9" s="695"/>
      <c r="BF9" s="694" t="s">
        <v>329</v>
      </c>
      <c r="BG9" s="698"/>
      <c r="BH9" s="698"/>
      <c r="BI9" s="698"/>
      <c r="BJ9" s="698"/>
      <c r="BK9" s="695"/>
    </row>
    <row r="10" spans="1:63" ht="36" customHeight="1" x14ac:dyDescent="0.25">
      <c r="A10" s="693"/>
      <c r="B10" s="113" t="s">
        <v>330</v>
      </c>
      <c r="C10" s="113" t="s">
        <v>330</v>
      </c>
      <c r="D10" s="113" t="s">
        <v>330</v>
      </c>
      <c r="E10" s="113" t="s">
        <v>331</v>
      </c>
      <c r="F10" s="113" t="s">
        <v>330</v>
      </c>
      <c r="G10" s="113" t="s">
        <v>330</v>
      </c>
      <c r="H10" s="113" t="s">
        <v>330</v>
      </c>
      <c r="I10" s="113" t="s">
        <v>331</v>
      </c>
      <c r="J10" s="113" t="s">
        <v>330</v>
      </c>
      <c r="K10" s="113" t="s">
        <v>330</v>
      </c>
      <c r="L10" s="113" t="s">
        <v>330</v>
      </c>
      <c r="M10" s="113" t="s">
        <v>331</v>
      </c>
      <c r="N10" s="113" t="s">
        <v>330</v>
      </c>
      <c r="O10" s="113" t="s">
        <v>330</v>
      </c>
      <c r="P10" s="113" t="s">
        <v>330</v>
      </c>
      <c r="Q10" s="113" t="s">
        <v>331</v>
      </c>
      <c r="R10" s="113" t="s">
        <v>330</v>
      </c>
      <c r="S10" s="113" t="s">
        <v>331</v>
      </c>
      <c r="T10" s="121" t="s">
        <v>332</v>
      </c>
      <c r="U10" s="121" t="s">
        <v>333</v>
      </c>
      <c r="V10" s="121" t="s">
        <v>334</v>
      </c>
      <c r="W10" s="121" t="s">
        <v>335</v>
      </c>
      <c r="X10" s="122" t="s">
        <v>336</v>
      </c>
      <c r="Y10" s="121" t="s">
        <v>337</v>
      </c>
      <c r="Z10" s="113" t="s">
        <v>338</v>
      </c>
      <c r="AA10" s="123" t="s">
        <v>339</v>
      </c>
      <c r="AB10" s="113" t="s">
        <v>340</v>
      </c>
      <c r="AC10" s="113" t="s">
        <v>341</v>
      </c>
      <c r="AD10" s="113" t="s">
        <v>342</v>
      </c>
      <c r="AE10" s="113" t="s">
        <v>343</v>
      </c>
      <c r="AG10" s="693"/>
      <c r="AH10" s="113" t="s">
        <v>330</v>
      </c>
      <c r="AI10" s="113" t="s">
        <v>330</v>
      </c>
      <c r="AJ10" s="113" t="s">
        <v>330</v>
      </c>
      <c r="AK10" s="113" t="s">
        <v>331</v>
      </c>
      <c r="AL10" s="113" t="s">
        <v>330</v>
      </c>
      <c r="AM10" s="113" t="s">
        <v>330</v>
      </c>
      <c r="AN10" s="113" t="s">
        <v>330</v>
      </c>
      <c r="AO10" s="113" t="s">
        <v>331</v>
      </c>
      <c r="AP10" s="113" t="s">
        <v>330</v>
      </c>
      <c r="AQ10" s="113" t="s">
        <v>330</v>
      </c>
      <c r="AR10" s="113" t="s">
        <v>330</v>
      </c>
      <c r="AS10" s="113" t="s">
        <v>331</v>
      </c>
      <c r="AT10" s="113" t="s">
        <v>330</v>
      </c>
      <c r="AU10" s="325" t="s">
        <v>330</v>
      </c>
      <c r="AV10" s="113" t="s">
        <v>330</v>
      </c>
      <c r="AW10" s="113" t="s">
        <v>331</v>
      </c>
      <c r="AX10" s="113" t="s">
        <v>330</v>
      </c>
      <c r="AY10" s="113" t="s">
        <v>331</v>
      </c>
      <c r="AZ10" s="121" t="s">
        <v>332</v>
      </c>
      <c r="BA10" s="121" t="s">
        <v>333</v>
      </c>
      <c r="BB10" s="121" t="s">
        <v>334</v>
      </c>
      <c r="BC10" s="121" t="s">
        <v>335</v>
      </c>
      <c r="BD10" s="122" t="s">
        <v>336</v>
      </c>
      <c r="BE10" s="121" t="s">
        <v>337</v>
      </c>
      <c r="BF10" s="124" t="s">
        <v>338</v>
      </c>
      <c r="BG10" s="125" t="s">
        <v>339</v>
      </c>
      <c r="BH10" s="124" t="s">
        <v>340</v>
      </c>
      <c r="BI10" s="124" t="s">
        <v>341</v>
      </c>
      <c r="BJ10" s="124" t="s">
        <v>342</v>
      </c>
      <c r="BK10" s="124" t="s">
        <v>343</v>
      </c>
    </row>
    <row r="11" spans="1:63" ht="15" x14ac:dyDescent="0.25">
      <c r="A11" s="126" t="s">
        <v>344</v>
      </c>
      <c r="B11" s="126"/>
      <c r="C11" s="126"/>
      <c r="D11" s="126"/>
      <c r="E11" s="127"/>
      <c r="F11" s="126"/>
      <c r="G11" s="126"/>
      <c r="H11" s="126"/>
      <c r="I11" s="127"/>
      <c r="J11" s="236"/>
      <c r="K11" s="236"/>
      <c r="L11" s="236"/>
      <c r="M11" s="237"/>
      <c r="N11" s="236"/>
      <c r="O11" s="236"/>
      <c r="P11" s="236">
        <v>100</v>
      </c>
      <c r="Q11" s="237"/>
      <c r="R11" s="238">
        <f t="shared" ref="R11:R31" si="0">B11+C11+D11+F11+G11+H11+J11+K11+L11+N11+O11+P11</f>
        <v>100</v>
      </c>
      <c r="S11" s="129">
        <f>+E11+I11+M11+Q11</f>
        <v>0</v>
      </c>
      <c r="T11" s="130"/>
      <c r="U11" s="130"/>
      <c r="V11" s="130"/>
      <c r="W11" s="130"/>
      <c r="X11" s="130"/>
      <c r="Y11" s="131"/>
      <c r="Z11" s="131"/>
      <c r="AA11" s="131"/>
      <c r="AB11" s="131"/>
      <c r="AC11" s="131"/>
      <c r="AD11" s="131"/>
      <c r="AE11" s="132"/>
      <c r="AG11" s="126" t="s">
        <v>344</v>
      </c>
      <c r="AH11" s="126"/>
      <c r="AI11" s="126"/>
      <c r="AJ11" s="126"/>
      <c r="AK11" s="127"/>
      <c r="AL11" s="126"/>
      <c r="AM11" s="126"/>
      <c r="AN11" s="126"/>
      <c r="AO11" s="127"/>
      <c r="AP11" s="126"/>
      <c r="AQ11" s="126"/>
      <c r="AR11" s="126"/>
      <c r="AS11" s="127"/>
      <c r="AT11" s="126"/>
      <c r="AU11" s="153"/>
      <c r="AV11" s="126"/>
      <c r="AW11" s="127"/>
      <c r="AX11" s="128">
        <f t="shared" ref="AX11:AX31" si="1">AH11+AI11+AJ11+AL11+AM11+AN11+AP11+AQ11+AR11+AT11+AU11+AV11</f>
        <v>0</v>
      </c>
      <c r="AY11" s="129">
        <f>+AK11+AO11+AS11+AW11</f>
        <v>0</v>
      </c>
      <c r="AZ11" s="131"/>
      <c r="BA11" s="131"/>
      <c r="BB11" s="131"/>
      <c r="BC11" s="131"/>
      <c r="BD11" s="131"/>
      <c r="BE11" s="131"/>
      <c r="BF11" s="131"/>
      <c r="BG11" s="131"/>
      <c r="BH11" s="131"/>
      <c r="BI11" s="131"/>
      <c r="BJ11" s="131"/>
      <c r="BK11" s="132"/>
    </row>
    <row r="12" spans="1:63" ht="15" x14ac:dyDescent="0.25">
      <c r="A12" s="126" t="s">
        <v>345</v>
      </c>
      <c r="B12" s="126"/>
      <c r="C12" s="126"/>
      <c r="D12" s="126"/>
      <c r="E12" s="127"/>
      <c r="F12" s="126"/>
      <c r="G12" s="126"/>
      <c r="H12" s="126"/>
      <c r="I12" s="127"/>
      <c r="J12" s="126"/>
      <c r="K12" s="126"/>
      <c r="L12" s="126"/>
      <c r="M12" s="127"/>
      <c r="N12" s="126"/>
      <c r="O12" s="126"/>
      <c r="P12" s="126"/>
      <c r="Q12" s="127"/>
      <c r="R12" s="128">
        <f t="shared" si="0"/>
        <v>0</v>
      </c>
      <c r="S12" s="129">
        <f t="shared" ref="S12:S31" si="2">+E12+I12+M12+Q12</f>
        <v>0</v>
      </c>
      <c r="T12" s="130"/>
      <c r="U12" s="130"/>
      <c r="V12" s="130"/>
      <c r="W12" s="130"/>
      <c r="X12" s="130"/>
      <c r="Y12" s="131"/>
      <c r="Z12" s="131"/>
      <c r="AA12" s="131"/>
      <c r="AB12" s="131"/>
      <c r="AC12" s="131"/>
      <c r="AD12" s="131"/>
      <c r="AE12" s="131"/>
      <c r="AG12" s="126" t="s">
        <v>345</v>
      </c>
      <c r="AH12" s="126"/>
      <c r="AI12" s="126"/>
      <c r="AJ12" s="126"/>
      <c r="AK12" s="127"/>
      <c r="AL12" s="126"/>
      <c r="AM12" s="126"/>
      <c r="AN12" s="126"/>
      <c r="AO12" s="127"/>
      <c r="AP12" s="126"/>
      <c r="AQ12" s="126"/>
      <c r="AR12" s="126"/>
      <c r="AS12" s="127"/>
      <c r="AT12" s="126"/>
      <c r="AU12" s="153">
        <v>4</v>
      </c>
      <c r="AV12" s="126"/>
      <c r="AW12" s="127"/>
      <c r="AX12" s="128">
        <f t="shared" si="1"/>
        <v>4</v>
      </c>
      <c r="AY12" s="129">
        <f t="shared" ref="AY12:AY31" si="3">+AK12+AO12+AS12+AW12</f>
        <v>0</v>
      </c>
      <c r="AZ12" s="131"/>
      <c r="BA12" s="131"/>
      <c r="BB12" s="131"/>
      <c r="BC12" s="131"/>
      <c r="BD12" s="131"/>
      <c r="BE12" s="131"/>
      <c r="BF12" s="131"/>
      <c r="BG12" s="131"/>
      <c r="BH12" s="131"/>
      <c r="BI12" s="131"/>
      <c r="BJ12" s="131"/>
      <c r="BK12" s="131"/>
    </row>
    <row r="13" spans="1:63" ht="15" x14ac:dyDescent="0.25">
      <c r="A13" s="126" t="s">
        <v>346</v>
      </c>
      <c r="B13" s="126"/>
      <c r="C13" s="126"/>
      <c r="D13" s="126"/>
      <c r="E13" s="127"/>
      <c r="F13" s="126"/>
      <c r="G13" s="126"/>
      <c r="H13" s="126"/>
      <c r="I13" s="127"/>
      <c r="J13" s="126"/>
      <c r="K13" s="126"/>
      <c r="L13" s="126"/>
      <c r="M13" s="127"/>
      <c r="N13" s="126"/>
      <c r="O13" s="126"/>
      <c r="P13" s="126"/>
      <c r="Q13" s="127"/>
      <c r="R13" s="128">
        <f t="shared" si="0"/>
        <v>0</v>
      </c>
      <c r="S13" s="129">
        <f t="shared" si="2"/>
        <v>0</v>
      </c>
      <c r="T13" s="130"/>
      <c r="U13" s="130"/>
      <c r="V13" s="130"/>
      <c r="W13" s="130"/>
      <c r="X13" s="130"/>
      <c r="Y13" s="131"/>
      <c r="Z13" s="131"/>
      <c r="AA13" s="131"/>
      <c r="AB13" s="131"/>
      <c r="AC13" s="131"/>
      <c r="AD13" s="131"/>
      <c r="AE13" s="131"/>
      <c r="AG13" s="126" t="s">
        <v>346</v>
      </c>
      <c r="AH13" s="126"/>
      <c r="AI13" s="126"/>
      <c r="AJ13" s="126"/>
      <c r="AK13" s="127"/>
      <c r="AL13" s="126"/>
      <c r="AM13" s="126"/>
      <c r="AN13" s="126"/>
      <c r="AO13" s="127"/>
      <c r="AP13" s="126"/>
      <c r="AQ13" s="126"/>
      <c r="AR13" s="126"/>
      <c r="AS13" s="127"/>
      <c r="AT13" s="126"/>
      <c r="AU13" s="153">
        <v>4</v>
      </c>
      <c r="AV13" s="126"/>
      <c r="AW13" s="127"/>
      <c r="AX13" s="128">
        <f t="shared" si="1"/>
        <v>4</v>
      </c>
      <c r="AY13" s="129">
        <f t="shared" si="3"/>
        <v>0</v>
      </c>
      <c r="AZ13" s="131"/>
      <c r="BA13" s="131"/>
      <c r="BB13" s="131"/>
      <c r="BC13" s="131"/>
      <c r="BD13" s="131"/>
      <c r="BE13" s="131"/>
      <c r="BF13" s="131"/>
      <c r="BG13" s="131"/>
      <c r="BH13" s="131"/>
      <c r="BI13" s="131"/>
      <c r="BJ13" s="131"/>
      <c r="BK13" s="131"/>
    </row>
    <row r="14" spans="1:63" ht="15" x14ac:dyDescent="0.25">
      <c r="A14" s="126" t="s">
        <v>347</v>
      </c>
      <c r="B14" s="126"/>
      <c r="C14" s="126"/>
      <c r="D14" s="126"/>
      <c r="E14" s="127"/>
      <c r="F14" s="126"/>
      <c r="G14" s="126"/>
      <c r="H14" s="126"/>
      <c r="I14" s="127"/>
      <c r="J14" s="126"/>
      <c r="K14" s="126"/>
      <c r="L14" s="126"/>
      <c r="M14" s="127"/>
      <c r="N14" s="126"/>
      <c r="O14" s="126"/>
      <c r="P14" s="126"/>
      <c r="Q14" s="127"/>
      <c r="R14" s="128">
        <f t="shared" si="0"/>
        <v>0</v>
      </c>
      <c r="S14" s="129">
        <f t="shared" si="2"/>
        <v>0</v>
      </c>
      <c r="T14" s="130"/>
      <c r="U14" s="130"/>
      <c r="V14" s="130"/>
      <c r="W14" s="130"/>
      <c r="X14" s="130"/>
      <c r="Y14" s="131"/>
      <c r="Z14" s="131"/>
      <c r="AA14" s="131"/>
      <c r="AB14" s="131"/>
      <c r="AC14" s="131"/>
      <c r="AD14" s="131"/>
      <c r="AE14" s="131"/>
      <c r="AG14" s="126" t="s">
        <v>347</v>
      </c>
      <c r="AH14" s="126"/>
      <c r="AI14" s="126"/>
      <c r="AJ14" s="126"/>
      <c r="AK14" s="127"/>
      <c r="AL14" s="126"/>
      <c r="AM14" s="126"/>
      <c r="AN14" s="126"/>
      <c r="AO14" s="127"/>
      <c r="AP14" s="126"/>
      <c r="AQ14" s="126"/>
      <c r="AR14" s="126"/>
      <c r="AS14" s="127"/>
      <c r="AT14" s="126"/>
      <c r="AU14" s="153">
        <v>10</v>
      </c>
      <c r="AV14" s="126"/>
      <c r="AW14" s="127"/>
      <c r="AX14" s="128">
        <f t="shared" si="1"/>
        <v>10</v>
      </c>
      <c r="AY14" s="129">
        <f t="shared" si="3"/>
        <v>0</v>
      </c>
      <c r="AZ14" s="131"/>
      <c r="BA14" s="131"/>
      <c r="BB14" s="131"/>
      <c r="BC14" s="131"/>
      <c r="BD14" s="131"/>
      <c r="BE14" s="131"/>
      <c r="BF14" s="131"/>
      <c r="BG14" s="131"/>
      <c r="BH14" s="131"/>
      <c r="BI14" s="131"/>
      <c r="BJ14" s="131"/>
      <c r="BK14" s="131"/>
    </row>
    <row r="15" spans="1:63" ht="15" x14ac:dyDescent="0.25">
      <c r="A15" s="126" t="s">
        <v>348</v>
      </c>
      <c r="B15" s="126"/>
      <c r="C15" s="126"/>
      <c r="D15" s="126"/>
      <c r="E15" s="127"/>
      <c r="F15" s="126"/>
      <c r="G15" s="126"/>
      <c r="H15" s="126"/>
      <c r="I15" s="127"/>
      <c r="J15" s="126"/>
      <c r="K15" s="126"/>
      <c r="L15" s="126"/>
      <c r="M15" s="127"/>
      <c r="N15" s="126"/>
      <c r="O15" s="126"/>
      <c r="P15" s="126"/>
      <c r="Q15" s="127"/>
      <c r="R15" s="128">
        <f t="shared" si="0"/>
        <v>0</v>
      </c>
      <c r="S15" s="129">
        <f t="shared" si="2"/>
        <v>0</v>
      </c>
      <c r="T15" s="130"/>
      <c r="U15" s="130"/>
      <c r="V15" s="130"/>
      <c r="W15" s="130"/>
      <c r="X15" s="130"/>
      <c r="Y15" s="131"/>
      <c r="Z15" s="131"/>
      <c r="AA15" s="131"/>
      <c r="AB15" s="131"/>
      <c r="AC15" s="131"/>
      <c r="AD15" s="131"/>
      <c r="AE15" s="131"/>
      <c r="AG15" s="126" t="s">
        <v>348</v>
      </c>
      <c r="AH15" s="126"/>
      <c r="AI15" s="126"/>
      <c r="AJ15" s="126"/>
      <c r="AK15" s="127"/>
      <c r="AL15" s="126"/>
      <c r="AM15" s="126"/>
      <c r="AN15" s="126"/>
      <c r="AO15" s="127"/>
      <c r="AP15" s="126"/>
      <c r="AQ15" s="126"/>
      <c r="AR15" s="126"/>
      <c r="AS15" s="127"/>
      <c r="AT15" s="126"/>
      <c r="AU15" s="153">
        <v>26</v>
      </c>
      <c r="AV15" s="126"/>
      <c r="AW15" s="127"/>
      <c r="AX15" s="128">
        <f t="shared" si="1"/>
        <v>26</v>
      </c>
      <c r="AY15" s="129">
        <f t="shared" si="3"/>
        <v>0</v>
      </c>
      <c r="AZ15" s="131"/>
      <c r="BA15" s="131"/>
      <c r="BB15" s="131"/>
      <c r="BC15" s="131"/>
      <c r="BD15" s="131"/>
      <c r="BE15" s="131"/>
      <c r="BF15" s="131"/>
      <c r="BG15" s="131"/>
      <c r="BH15" s="131"/>
      <c r="BI15" s="131"/>
      <c r="BJ15" s="131"/>
      <c r="BK15" s="131"/>
    </row>
    <row r="16" spans="1:63" ht="15" x14ac:dyDescent="0.25">
      <c r="A16" s="126" t="s">
        <v>349</v>
      </c>
      <c r="B16" s="126"/>
      <c r="C16" s="126"/>
      <c r="D16" s="126"/>
      <c r="E16" s="127"/>
      <c r="F16" s="126"/>
      <c r="G16" s="126"/>
      <c r="H16" s="126"/>
      <c r="I16" s="127"/>
      <c r="J16" s="126"/>
      <c r="K16" s="126"/>
      <c r="L16" s="126"/>
      <c r="M16" s="127"/>
      <c r="N16" s="126"/>
      <c r="O16" s="126"/>
      <c r="P16" s="126"/>
      <c r="Q16" s="127"/>
      <c r="R16" s="128">
        <f t="shared" si="0"/>
        <v>0</v>
      </c>
      <c r="S16" s="129">
        <f t="shared" si="2"/>
        <v>0</v>
      </c>
      <c r="T16" s="130"/>
      <c r="U16" s="130"/>
      <c r="V16" s="130"/>
      <c r="W16" s="130"/>
      <c r="X16" s="130"/>
      <c r="Y16" s="131"/>
      <c r="Z16" s="131"/>
      <c r="AA16" s="131"/>
      <c r="AB16" s="131"/>
      <c r="AC16" s="131"/>
      <c r="AD16" s="131"/>
      <c r="AE16" s="131"/>
      <c r="AG16" s="126" t="s">
        <v>349</v>
      </c>
      <c r="AH16" s="126"/>
      <c r="AI16" s="126"/>
      <c r="AJ16" s="126"/>
      <c r="AK16" s="127"/>
      <c r="AL16" s="126"/>
      <c r="AM16" s="126"/>
      <c r="AN16" s="126"/>
      <c r="AO16" s="127"/>
      <c r="AP16" s="126"/>
      <c r="AQ16" s="126"/>
      <c r="AR16" s="126"/>
      <c r="AS16" s="127"/>
      <c r="AT16" s="126"/>
      <c r="AU16" s="153">
        <v>21</v>
      </c>
      <c r="AV16" s="126"/>
      <c r="AW16" s="127"/>
      <c r="AX16" s="128">
        <f t="shared" si="1"/>
        <v>21</v>
      </c>
      <c r="AY16" s="129">
        <f t="shared" si="3"/>
        <v>0</v>
      </c>
      <c r="AZ16" s="131"/>
      <c r="BA16" s="131"/>
      <c r="BB16" s="131"/>
      <c r="BC16" s="131"/>
      <c r="BD16" s="131"/>
      <c r="BE16" s="131"/>
      <c r="BF16" s="131"/>
      <c r="BG16" s="131"/>
      <c r="BH16" s="131"/>
      <c r="BI16" s="131"/>
      <c r="BJ16" s="131"/>
      <c r="BK16" s="131"/>
    </row>
    <row r="17" spans="1:63" ht="15" x14ac:dyDescent="0.25">
      <c r="A17" s="126" t="s">
        <v>350</v>
      </c>
      <c r="B17" s="126"/>
      <c r="C17" s="126"/>
      <c r="D17" s="126"/>
      <c r="E17" s="127"/>
      <c r="F17" s="126"/>
      <c r="G17" s="126"/>
      <c r="H17" s="126"/>
      <c r="I17" s="127"/>
      <c r="J17" s="126"/>
      <c r="K17" s="126"/>
      <c r="L17" s="126"/>
      <c r="M17" s="127"/>
      <c r="N17" s="126"/>
      <c r="O17" s="126"/>
      <c r="P17" s="126"/>
      <c r="Q17" s="127"/>
      <c r="R17" s="128">
        <f t="shared" si="0"/>
        <v>0</v>
      </c>
      <c r="S17" s="129">
        <f t="shared" si="2"/>
        <v>0</v>
      </c>
      <c r="T17" s="130"/>
      <c r="U17" s="130"/>
      <c r="V17" s="130"/>
      <c r="W17" s="130"/>
      <c r="X17" s="130"/>
      <c r="Y17" s="131"/>
      <c r="Z17" s="131"/>
      <c r="AA17" s="131"/>
      <c r="AB17" s="131"/>
      <c r="AC17" s="131"/>
      <c r="AD17" s="131"/>
      <c r="AE17" s="131"/>
      <c r="AG17" s="126" t="s">
        <v>350</v>
      </c>
      <c r="AH17" s="126"/>
      <c r="AI17" s="126"/>
      <c r="AJ17" s="126"/>
      <c r="AK17" s="127"/>
      <c r="AL17" s="126"/>
      <c r="AM17" s="126"/>
      <c r="AN17" s="126"/>
      <c r="AO17" s="127"/>
      <c r="AP17" s="126"/>
      <c r="AQ17" s="126"/>
      <c r="AR17" s="126"/>
      <c r="AS17" s="127"/>
      <c r="AT17" s="126"/>
      <c r="AU17" s="153">
        <v>7</v>
      </c>
      <c r="AV17" s="126"/>
      <c r="AW17" s="127"/>
      <c r="AX17" s="128">
        <f t="shared" si="1"/>
        <v>7</v>
      </c>
      <c r="AY17" s="129">
        <f t="shared" si="3"/>
        <v>0</v>
      </c>
      <c r="AZ17" s="131"/>
      <c r="BA17" s="131"/>
      <c r="BB17" s="131"/>
      <c r="BC17" s="131"/>
      <c r="BD17" s="131"/>
      <c r="BE17" s="131"/>
      <c r="BF17" s="131"/>
      <c r="BG17" s="131"/>
      <c r="BH17" s="131"/>
      <c r="BI17" s="131"/>
      <c r="BJ17" s="131"/>
      <c r="BK17" s="131"/>
    </row>
    <row r="18" spans="1:63" ht="15" x14ac:dyDescent="0.25">
      <c r="A18" s="126" t="s">
        <v>351</v>
      </c>
      <c r="B18" s="126"/>
      <c r="C18" s="126"/>
      <c r="D18" s="126"/>
      <c r="E18" s="127"/>
      <c r="F18" s="126"/>
      <c r="G18" s="126"/>
      <c r="H18" s="126"/>
      <c r="I18" s="127"/>
      <c r="J18" s="126"/>
      <c r="K18" s="126"/>
      <c r="L18" s="126"/>
      <c r="M18" s="127"/>
      <c r="N18" s="126"/>
      <c r="O18" s="126"/>
      <c r="P18" s="126"/>
      <c r="Q18" s="127"/>
      <c r="R18" s="128">
        <f t="shared" si="0"/>
        <v>0</v>
      </c>
      <c r="S18" s="129">
        <f t="shared" si="2"/>
        <v>0</v>
      </c>
      <c r="T18" s="130"/>
      <c r="U18" s="130"/>
      <c r="V18" s="130"/>
      <c r="W18" s="130"/>
      <c r="X18" s="130"/>
      <c r="Y18" s="131"/>
      <c r="Z18" s="131"/>
      <c r="AA18" s="131"/>
      <c r="AB18" s="131"/>
      <c r="AC18" s="131"/>
      <c r="AD18" s="131"/>
      <c r="AE18" s="131"/>
      <c r="AG18" s="126" t="s">
        <v>351</v>
      </c>
      <c r="AH18" s="126"/>
      <c r="AI18" s="126"/>
      <c r="AJ18" s="126"/>
      <c r="AK18" s="127"/>
      <c r="AL18" s="126"/>
      <c r="AM18" s="126"/>
      <c r="AN18" s="126"/>
      <c r="AO18" s="127"/>
      <c r="AP18" s="126"/>
      <c r="AQ18" s="126"/>
      <c r="AR18" s="126"/>
      <c r="AS18" s="127"/>
      <c r="AT18" s="126"/>
      <c r="AU18" s="153">
        <v>23</v>
      </c>
      <c r="AV18" s="126"/>
      <c r="AW18" s="127"/>
      <c r="AX18" s="128">
        <f t="shared" si="1"/>
        <v>23</v>
      </c>
      <c r="AY18" s="129">
        <f t="shared" si="3"/>
        <v>0</v>
      </c>
      <c r="AZ18" s="131"/>
      <c r="BA18" s="131"/>
      <c r="BB18" s="131"/>
      <c r="BC18" s="131"/>
      <c r="BD18" s="131"/>
      <c r="BE18" s="131"/>
      <c r="BF18" s="131"/>
      <c r="BG18" s="131"/>
      <c r="BH18" s="131"/>
      <c r="BI18" s="131"/>
      <c r="BJ18" s="131"/>
      <c r="BK18" s="131"/>
    </row>
    <row r="19" spans="1:63" ht="15" x14ac:dyDescent="0.25">
      <c r="A19" s="126" t="s">
        <v>352</v>
      </c>
      <c r="B19" s="126"/>
      <c r="C19" s="126"/>
      <c r="D19" s="126"/>
      <c r="E19" s="127"/>
      <c r="F19" s="126"/>
      <c r="G19" s="126"/>
      <c r="H19" s="126"/>
      <c r="I19" s="127"/>
      <c r="J19" s="126"/>
      <c r="K19" s="126"/>
      <c r="L19" s="126"/>
      <c r="M19" s="127"/>
      <c r="N19" s="126"/>
      <c r="O19" s="126"/>
      <c r="P19" s="126"/>
      <c r="Q19" s="127"/>
      <c r="R19" s="128">
        <f t="shared" si="0"/>
        <v>0</v>
      </c>
      <c r="S19" s="129">
        <f t="shared" si="2"/>
        <v>0</v>
      </c>
      <c r="T19" s="130"/>
      <c r="U19" s="130"/>
      <c r="V19" s="130"/>
      <c r="W19" s="130"/>
      <c r="X19" s="130"/>
      <c r="Y19" s="131"/>
      <c r="Z19" s="131"/>
      <c r="AA19" s="131"/>
      <c r="AB19" s="131"/>
      <c r="AC19" s="131"/>
      <c r="AD19" s="131"/>
      <c r="AE19" s="131"/>
      <c r="AG19" s="126" t="s">
        <v>352</v>
      </c>
      <c r="AH19" s="126"/>
      <c r="AI19" s="126"/>
      <c r="AJ19" s="126"/>
      <c r="AK19" s="127"/>
      <c r="AL19" s="126"/>
      <c r="AM19" s="126"/>
      <c r="AN19" s="126"/>
      <c r="AO19" s="127"/>
      <c r="AP19" s="126"/>
      <c r="AQ19" s="126"/>
      <c r="AR19" s="126"/>
      <c r="AS19" s="127"/>
      <c r="AT19" s="126"/>
      <c r="AU19" s="153">
        <v>53</v>
      </c>
      <c r="AV19" s="126"/>
      <c r="AW19" s="127"/>
      <c r="AX19" s="128">
        <f t="shared" si="1"/>
        <v>53</v>
      </c>
      <c r="AY19" s="129">
        <f t="shared" si="3"/>
        <v>0</v>
      </c>
      <c r="AZ19" s="131"/>
      <c r="BA19" s="131"/>
      <c r="BB19" s="131"/>
      <c r="BC19" s="131"/>
      <c r="BD19" s="131"/>
      <c r="BE19" s="131"/>
      <c r="BF19" s="131"/>
      <c r="BG19" s="131"/>
      <c r="BH19" s="131"/>
      <c r="BI19" s="126"/>
      <c r="BJ19" s="126"/>
      <c r="BK19" s="126"/>
    </row>
    <row r="20" spans="1:63" ht="15" x14ac:dyDescent="0.25">
      <c r="A20" s="126" t="s">
        <v>353</v>
      </c>
      <c r="B20" s="126"/>
      <c r="C20" s="126"/>
      <c r="D20" s="126"/>
      <c r="E20" s="127"/>
      <c r="F20" s="126"/>
      <c r="G20" s="126"/>
      <c r="H20" s="126"/>
      <c r="I20" s="127"/>
      <c r="J20" s="126"/>
      <c r="K20" s="126"/>
      <c r="L20" s="126"/>
      <c r="M20" s="127"/>
      <c r="N20" s="126"/>
      <c r="O20" s="126"/>
      <c r="P20" s="126"/>
      <c r="Q20" s="127"/>
      <c r="R20" s="128">
        <f t="shared" si="0"/>
        <v>0</v>
      </c>
      <c r="S20" s="129">
        <f t="shared" si="2"/>
        <v>0</v>
      </c>
      <c r="T20" s="130"/>
      <c r="U20" s="130"/>
      <c r="V20" s="130"/>
      <c r="W20" s="130"/>
      <c r="X20" s="130"/>
      <c r="Y20" s="131"/>
      <c r="Z20" s="131"/>
      <c r="AA20" s="131"/>
      <c r="AB20" s="131"/>
      <c r="AC20" s="131"/>
      <c r="AD20" s="131"/>
      <c r="AE20" s="131"/>
      <c r="AG20" s="126" t="s">
        <v>353</v>
      </c>
      <c r="AH20" s="126"/>
      <c r="AI20" s="126"/>
      <c r="AJ20" s="126"/>
      <c r="AK20" s="127"/>
      <c r="AL20" s="126"/>
      <c r="AM20" s="126"/>
      <c r="AN20" s="126"/>
      <c r="AO20" s="127"/>
      <c r="AP20" s="126"/>
      <c r="AQ20" s="126"/>
      <c r="AR20" s="126"/>
      <c r="AS20" s="127"/>
      <c r="AT20" s="126"/>
      <c r="AU20" s="153">
        <v>5</v>
      </c>
      <c r="AV20" s="126"/>
      <c r="AW20" s="127"/>
      <c r="AX20" s="128">
        <f t="shared" si="1"/>
        <v>5</v>
      </c>
      <c r="AY20" s="129">
        <f t="shared" si="3"/>
        <v>0</v>
      </c>
      <c r="AZ20" s="131"/>
      <c r="BA20" s="131"/>
      <c r="BB20" s="131"/>
      <c r="BC20" s="131"/>
      <c r="BD20" s="131"/>
      <c r="BE20" s="131"/>
      <c r="BF20" s="131"/>
      <c r="BG20" s="131"/>
      <c r="BH20" s="131"/>
      <c r="BI20" s="126"/>
      <c r="BJ20" s="126"/>
      <c r="BK20" s="126"/>
    </row>
    <row r="21" spans="1:63" ht="15" x14ac:dyDescent="0.25">
      <c r="A21" s="126" t="s">
        <v>354</v>
      </c>
      <c r="B21" s="126"/>
      <c r="C21" s="126"/>
      <c r="D21" s="126"/>
      <c r="E21" s="127"/>
      <c r="F21" s="126"/>
      <c r="G21" s="126"/>
      <c r="H21" s="126"/>
      <c r="I21" s="127"/>
      <c r="J21" s="126"/>
      <c r="K21" s="126"/>
      <c r="L21" s="126"/>
      <c r="M21" s="127"/>
      <c r="N21" s="126"/>
      <c r="O21" s="126"/>
      <c r="P21" s="126"/>
      <c r="Q21" s="127"/>
      <c r="R21" s="128">
        <f t="shared" si="0"/>
        <v>0</v>
      </c>
      <c r="S21" s="129">
        <f t="shared" si="2"/>
        <v>0</v>
      </c>
      <c r="T21" s="130"/>
      <c r="U21" s="130"/>
      <c r="V21" s="130"/>
      <c r="W21" s="130"/>
      <c r="X21" s="130"/>
      <c r="Y21" s="131"/>
      <c r="Z21" s="131"/>
      <c r="AA21" s="131"/>
      <c r="AB21" s="131"/>
      <c r="AC21" s="131"/>
      <c r="AD21" s="131"/>
      <c r="AE21" s="131"/>
      <c r="AG21" s="126" t="s">
        <v>354</v>
      </c>
      <c r="AH21" s="126"/>
      <c r="AI21" s="126"/>
      <c r="AJ21" s="126"/>
      <c r="AK21" s="127"/>
      <c r="AL21" s="126"/>
      <c r="AM21" s="126"/>
      <c r="AN21" s="126"/>
      <c r="AO21" s="127"/>
      <c r="AP21" s="126"/>
      <c r="AQ21" s="126"/>
      <c r="AR21" s="126"/>
      <c r="AS21" s="127"/>
      <c r="AT21" s="126"/>
      <c r="AU21" s="153">
        <v>12</v>
      </c>
      <c r="AV21" s="126"/>
      <c r="AW21" s="127"/>
      <c r="AX21" s="128">
        <f t="shared" si="1"/>
        <v>12</v>
      </c>
      <c r="AY21" s="129">
        <f t="shared" si="3"/>
        <v>0</v>
      </c>
      <c r="AZ21" s="131"/>
      <c r="BA21" s="131"/>
      <c r="BB21" s="131"/>
      <c r="BC21" s="131"/>
      <c r="BD21" s="131"/>
      <c r="BE21" s="131"/>
      <c r="BF21" s="131"/>
      <c r="BG21" s="131"/>
      <c r="BH21" s="131"/>
      <c r="BI21" s="126"/>
      <c r="BJ21" s="126"/>
      <c r="BK21" s="126"/>
    </row>
    <row r="22" spans="1:63" ht="15" x14ac:dyDescent="0.25">
      <c r="A22" s="126" t="s">
        <v>355</v>
      </c>
      <c r="B22" s="126"/>
      <c r="C22" s="126"/>
      <c r="D22" s="126"/>
      <c r="E22" s="127"/>
      <c r="F22" s="126"/>
      <c r="G22" s="126"/>
      <c r="H22" s="126"/>
      <c r="I22" s="127"/>
      <c r="J22" s="126"/>
      <c r="K22" s="126"/>
      <c r="L22" s="126"/>
      <c r="M22" s="127"/>
      <c r="N22" s="126"/>
      <c r="O22" s="126"/>
      <c r="P22" s="126"/>
      <c r="Q22" s="127"/>
      <c r="R22" s="128">
        <f t="shared" si="0"/>
        <v>0</v>
      </c>
      <c r="S22" s="129">
        <f t="shared" si="2"/>
        <v>0</v>
      </c>
      <c r="T22" s="130"/>
      <c r="U22" s="130"/>
      <c r="V22" s="130"/>
      <c r="W22" s="130"/>
      <c r="X22" s="130"/>
      <c r="Y22" s="131"/>
      <c r="Z22" s="131"/>
      <c r="AA22" s="131"/>
      <c r="AB22" s="131"/>
      <c r="AC22" s="131"/>
      <c r="AD22" s="131"/>
      <c r="AE22" s="131"/>
      <c r="AG22" s="126" t="s">
        <v>355</v>
      </c>
      <c r="AH22" s="126"/>
      <c r="AI22" s="126"/>
      <c r="AJ22" s="126"/>
      <c r="AK22" s="127"/>
      <c r="AL22" s="126"/>
      <c r="AM22" s="126"/>
      <c r="AN22" s="126"/>
      <c r="AO22" s="127"/>
      <c r="AP22" s="126"/>
      <c r="AQ22" s="126"/>
      <c r="AR22" s="126"/>
      <c r="AS22" s="127"/>
      <c r="AT22" s="126"/>
      <c r="AU22" s="153">
        <v>30</v>
      </c>
      <c r="AV22" s="126"/>
      <c r="AW22" s="127"/>
      <c r="AX22" s="128">
        <f t="shared" si="1"/>
        <v>30</v>
      </c>
      <c r="AY22" s="129">
        <f t="shared" si="3"/>
        <v>0</v>
      </c>
      <c r="AZ22" s="131"/>
      <c r="BA22" s="131"/>
      <c r="BB22" s="131"/>
      <c r="BC22" s="131"/>
      <c r="BD22" s="131"/>
      <c r="BE22" s="131"/>
      <c r="BF22" s="131"/>
      <c r="BG22" s="131"/>
      <c r="BH22" s="131"/>
      <c r="BI22" s="131"/>
      <c r="BJ22" s="131"/>
      <c r="BK22" s="131"/>
    </row>
    <row r="23" spans="1:63" ht="15" x14ac:dyDescent="0.25">
      <c r="A23" s="126" t="s">
        <v>356</v>
      </c>
      <c r="B23" s="126"/>
      <c r="C23" s="126"/>
      <c r="D23" s="126"/>
      <c r="E23" s="127"/>
      <c r="F23" s="126"/>
      <c r="G23" s="126"/>
      <c r="H23" s="126"/>
      <c r="I23" s="127"/>
      <c r="J23" s="126"/>
      <c r="K23" s="126"/>
      <c r="L23" s="126"/>
      <c r="M23" s="127"/>
      <c r="N23" s="126"/>
      <c r="O23" s="126"/>
      <c r="P23" s="126"/>
      <c r="Q23" s="127"/>
      <c r="R23" s="128">
        <f t="shared" si="0"/>
        <v>0</v>
      </c>
      <c r="S23" s="129">
        <f t="shared" si="2"/>
        <v>0</v>
      </c>
      <c r="T23" s="130"/>
      <c r="U23" s="130"/>
      <c r="V23" s="130"/>
      <c r="W23" s="130"/>
      <c r="X23" s="130"/>
      <c r="Y23" s="131"/>
      <c r="Z23" s="131"/>
      <c r="AA23" s="131"/>
      <c r="AB23" s="131"/>
      <c r="AC23" s="131"/>
      <c r="AD23" s="131"/>
      <c r="AE23" s="131"/>
      <c r="AG23" s="126" t="s">
        <v>356</v>
      </c>
      <c r="AH23" s="126"/>
      <c r="AI23" s="126"/>
      <c r="AJ23" s="126"/>
      <c r="AK23" s="127"/>
      <c r="AL23" s="126"/>
      <c r="AM23" s="126"/>
      <c r="AN23" s="126"/>
      <c r="AO23" s="127"/>
      <c r="AP23" s="126"/>
      <c r="AQ23" s="126"/>
      <c r="AR23" s="126"/>
      <c r="AS23" s="127"/>
      <c r="AT23" s="126"/>
      <c r="AU23" s="153">
        <v>11</v>
      </c>
      <c r="AV23" s="126"/>
      <c r="AW23" s="127"/>
      <c r="AX23" s="128">
        <f t="shared" si="1"/>
        <v>11</v>
      </c>
      <c r="AY23" s="129">
        <f t="shared" si="3"/>
        <v>0</v>
      </c>
      <c r="AZ23" s="131"/>
      <c r="BA23" s="131"/>
      <c r="BB23" s="131"/>
      <c r="BC23" s="131"/>
      <c r="BD23" s="131"/>
      <c r="BE23" s="131"/>
      <c r="BF23" s="131"/>
      <c r="BG23" s="131"/>
      <c r="BH23" s="131"/>
      <c r="BI23" s="131"/>
      <c r="BJ23" s="131"/>
      <c r="BK23" s="131"/>
    </row>
    <row r="24" spans="1:63" ht="15" x14ac:dyDescent="0.25">
      <c r="A24" s="126" t="s">
        <v>357</v>
      </c>
      <c r="B24" s="126"/>
      <c r="C24" s="126"/>
      <c r="D24" s="126"/>
      <c r="E24" s="127"/>
      <c r="F24" s="126"/>
      <c r="G24" s="126"/>
      <c r="H24" s="126"/>
      <c r="I24" s="127"/>
      <c r="J24" s="126"/>
      <c r="K24" s="126"/>
      <c r="L24" s="126"/>
      <c r="M24" s="127"/>
      <c r="N24" s="126"/>
      <c r="O24" s="126"/>
      <c r="P24" s="126"/>
      <c r="Q24" s="127"/>
      <c r="R24" s="128">
        <f t="shared" si="0"/>
        <v>0</v>
      </c>
      <c r="S24" s="129">
        <f t="shared" si="2"/>
        <v>0</v>
      </c>
      <c r="T24" s="130"/>
      <c r="U24" s="130"/>
      <c r="V24" s="130"/>
      <c r="W24" s="130"/>
      <c r="X24" s="130"/>
      <c r="Y24" s="131"/>
      <c r="Z24" s="131"/>
      <c r="AA24" s="131"/>
      <c r="AB24" s="131"/>
      <c r="AC24" s="131"/>
      <c r="AD24" s="131"/>
      <c r="AE24" s="131"/>
      <c r="AG24" s="126" t="s">
        <v>357</v>
      </c>
      <c r="AH24" s="126"/>
      <c r="AI24" s="126"/>
      <c r="AJ24" s="126"/>
      <c r="AK24" s="127"/>
      <c r="AL24" s="126"/>
      <c r="AM24" s="126"/>
      <c r="AN24" s="126"/>
      <c r="AO24" s="127"/>
      <c r="AP24" s="126"/>
      <c r="AQ24" s="126"/>
      <c r="AR24" s="126"/>
      <c r="AS24" s="127"/>
      <c r="AT24" s="126"/>
      <c r="AU24" s="153">
        <v>9</v>
      </c>
      <c r="AV24" s="126"/>
      <c r="AW24" s="127"/>
      <c r="AX24" s="128">
        <f t="shared" si="1"/>
        <v>9</v>
      </c>
      <c r="AY24" s="129">
        <f t="shared" si="3"/>
        <v>0</v>
      </c>
      <c r="AZ24" s="131"/>
      <c r="BA24" s="131"/>
      <c r="BB24" s="131"/>
      <c r="BC24" s="131"/>
      <c r="BD24" s="131"/>
      <c r="BE24" s="131"/>
      <c r="BF24" s="131"/>
      <c r="BG24" s="131"/>
      <c r="BH24" s="131"/>
      <c r="BI24" s="131"/>
      <c r="BJ24" s="131"/>
      <c r="BK24" s="131"/>
    </row>
    <row r="25" spans="1:63" ht="15" x14ac:dyDescent="0.25">
      <c r="A25" s="126" t="s">
        <v>358</v>
      </c>
      <c r="B25" s="126"/>
      <c r="C25" s="126"/>
      <c r="D25" s="126"/>
      <c r="E25" s="127"/>
      <c r="F25" s="126"/>
      <c r="G25" s="126"/>
      <c r="H25" s="126"/>
      <c r="I25" s="127"/>
      <c r="J25" s="126"/>
      <c r="K25" s="126"/>
      <c r="L25" s="126"/>
      <c r="M25" s="127"/>
      <c r="N25" s="126"/>
      <c r="O25" s="126"/>
      <c r="P25" s="126"/>
      <c r="Q25" s="127"/>
      <c r="R25" s="128">
        <f t="shared" si="0"/>
        <v>0</v>
      </c>
      <c r="S25" s="129">
        <f t="shared" si="2"/>
        <v>0</v>
      </c>
      <c r="T25" s="130"/>
      <c r="U25" s="130"/>
      <c r="V25" s="130"/>
      <c r="W25" s="130"/>
      <c r="X25" s="130"/>
      <c r="Y25" s="131"/>
      <c r="Z25" s="131"/>
      <c r="AA25" s="131"/>
      <c r="AB25" s="131"/>
      <c r="AC25" s="131"/>
      <c r="AD25" s="131"/>
      <c r="AE25" s="131"/>
      <c r="AG25" s="126" t="s">
        <v>358</v>
      </c>
      <c r="AH25" s="126"/>
      <c r="AI25" s="126"/>
      <c r="AJ25" s="126"/>
      <c r="AK25" s="127"/>
      <c r="AL25" s="126"/>
      <c r="AM25" s="126"/>
      <c r="AN25" s="126"/>
      <c r="AO25" s="127"/>
      <c r="AP25" s="126"/>
      <c r="AQ25" s="126"/>
      <c r="AR25" s="126"/>
      <c r="AS25" s="127"/>
      <c r="AT25" s="126"/>
      <c r="AU25" s="153">
        <v>5</v>
      </c>
      <c r="AV25" s="126"/>
      <c r="AW25" s="127"/>
      <c r="AX25" s="128">
        <f t="shared" si="1"/>
        <v>5</v>
      </c>
      <c r="AY25" s="129">
        <f t="shared" si="3"/>
        <v>0</v>
      </c>
      <c r="AZ25" s="131"/>
      <c r="BA25" s="131"/>
      <c r="BB25" s="131"/>
      <c r="BC25" s="131"/>
      <c r="BD25" s="131"/>
      <c r="BE25" s="131"/>
      <c r="BF25" s="131"/>
      <c r="BG25" s="131"/>
      <c r="BH25" s="131"/>
      <c r="BI25" s="131"/>
      <c r="BJ25" s="131"/>
      <c r="BK25" s="131"/>
    </row>
    <row r="26" spans="1:63" ht="15" x14ac:dyDescent="0.25">
      <c r="A26" s="126" t="s">
        <v>359</v>
      </c>
      <c r="B26" s="126"/>
      <c r="C26" s="126"/>
      <c r="D26" s="126"/>
      <c r="E26" s="127"/>
      <c r="F26" s="126"/>
      <c r="G26" s="126"/>
      <c r="H26" s="126"/>
      <c r="I26" s="127"/>
      <c r="J26" s="126"/>
      <c r="K26" s="126"/>
      <c r="L26" s="126"/>
      <c r="M26" s="127"/>
      <c r="N26" s="126"/>
      <c r="O26" s="126"/>
      <c r="P26" s="126"/>
      <c r="Q26" s="127"/>
      <c r="R26" s="128">
        <f t="shared" si="0"/>
        <v>0</v>
      </c>
      <c r="S26" s="129">
        <f t="shared" si="2"/>
        <v>0</v>
      </c>
      <c r="T26" s="130"/>
      <c r="U26" s="130"/>
      <c r="V26" s="130"/>
      <c r="W26" s="130"/>
      <c r="X26" s="130"/>
      <c r="Y26" s="131"/>
      <c r="Z26" s="131"/>
      <c r="AA26" s="131"/>
      <c r="AB26" s="131"/>
      <c r="AC26" s="131"/>
      <c r="AD26" s="131"/>
      <c r="AE26" s="131"/>
      <c r="AG26" s="126" t="s">
        <v>359</v>
      </c>
      <c r="AH26" s="126"/>
      <c r="AI26" s="126"/>
      <c r="AJ26" s="126"/>
      <c r="AK26" s="127"/>
      <c r="AL26" s="126"/>
      <c r="AM26" s="126"/>
      <c r="AN26" s="126"/>
      <c r="AO26" s="127"/>
      <c r="AP26" s="126"/>
      <c r="AQ26" s="126"/>
      <c r="AR26" s="126"/>
      <c r="AS26" s="127"/>
      <c r="AT26" s="126"/>
      <c r="AU26" s="153">
        <v>9</v>
      </c>
      <c r="AV26" s="126"/>
      <c r="AW26" s="127"/>
      <c r="AX26" s="128">
        <f t="shared" si="1"/>
        <v>9</v>
      </c>
      <c r="AY26" s="129">
        <f t="shared" si="3"/>
        <v>0</v>
      </c>
      <c r="AZ26" s="131"/>
      <c r="BA26" s="131"/>
      <c r="BB26" s="131"/>
      <c r="BC26" s="131"/>
      <c r="BD26" s="131"/>
      <c r="BE26" s="131"/>
      <c r="BF26" s="131"/>
      <c r="BG26" s="131"/>
      <c r="BH26" s="131"/>
      <c r="BI26" s="131"/>
      <c r="BJ26" s="131"/>
      <c r="BK26" s="131"/>
    </row>
    <row r="27" spans="1:63" ht="15" x14ac:dyDescent="0.25">
      <c r="A27" s="126" t="s">
        <v>360</v>
      </c>
      <c r="B27" s="126"/>
      <c r="C27" s="126"/>
      <c r="D27" s="126"/>
      <c r="E27" s="127"/>
      <c r="F27" s="126"/>
      <c r="G27" s="126"/>
      <c r="H27" s="126"/>
      <c r="I27" s="127"/>
      <c r="J27" s="126"/>
      <c r="K27" s="126"/>
      <c r="L27" s="126"/>
      <c r="M27" s="127"/>
      <c r="N27" s="126"/>
      <c r="O27" s="126"/>
      <c r="P27" s="126"/>
      <c r="Q27" s="127"/>
      <c r="R27" s="128">
        <f t="shared" si="0"/>
        <v>0</v>
      </c>
      <c r="S27" s="129">
        <f t="shared" si="2"/>
        <v>0</v>
      </c>
      <c r="T27" s="130"/>
      <c r="U27" s="130"/>
      <c r="V27" s="130"/>
      <c r="W27" s="130"/>
      <c r="X27" s="130"/>
      <c r="Y27" s="131"/>
      <c r="Z27" s="131"/>
      <c r="AA27" s="131"/>
      <c r="AB27" s="131"/>
      <c r="AC27" s="131"/>
      <c r="AD27" s="131"/>
      <c r="AE27" s="131"/>
      <c r="AG27" s="126" t="s">
        <v>360</v>
      </c>
      <c r="AH27" s="126"/>
      <c r="AI27" s="126"/>
      <c r="AJ27" s="126"/>
      <c r="AK27" s="127"/>
      <c r="AL27" s="126"/>
      <c r="AM27" s="126"/>
      <c r="AN27" s="126"/>
      <c r="AO27" s="127"/>
      <c r="AP27" s="126"/>
      <c r="AQ27" s="126"/>
      <c r="AR27" s="126"/>
      <c r="AS27" s="127"/>
      <c r="AT27" s="126"/>
      <c r="AU27" s="153">
        <v>12</v>
      </c>
      <c r="AV27" s="126"/>
      <c r="AW27" s="127"/>
      <c r="AX27" s="128">
        <f t="shared" si="1"/>
        <v>12</v>
      </c>
      <c r="AY27" s="129">
        <f t="shared" si="3"/>
        <v>0</v>
      </c>
      <c r="AZ27" s="131"/>
      <c r="BA27" s="131"/>
      <c r="BB27" s="131"/>
      <c r="BC27" s="131"/>
      <c r="BD27" s="131"/>
      <c r="BE27" s="131"/>
      <c r="BF27" s="131"/>
      <c r="BG27" s="131"/>
      <c r="BH27" s="131"/>
      <c r="BI27" s="131"/>
      <c r="BJ27" s="131"/>
      <c r="BK27" s="131"/>
    </row>
    <row r="28" spans="1:63" ht="15" x14ac:dyDescent="0.25">
      <c r="A28" s="126" t="s">
        <v>361</v>
      </c>
      <c r="B28" s="126"/>
      <c r="C28" s="126"/>
      <c r="D28" s="126"/>
      <c r="E28" s="127"/>
      <c r="F28" s="126"/>
      <c r="G28" s="126"/>
      <c r="H28" s="126"/>
      <c r="I28" s="127"/>
      <c r="J28" s="126"/>
      <c r="K28" s="126"/>
      <c r="L28" s="126"/>
      <c r="M28" s="127"/>
      <c r="N28" s="126"/>
      <c r="O28" s="126"/>
      <c r="P28" s="126"/>
      <c r="Q28" s="127"/>
      <c r="R28" s="128">
        <f t="shared" si="0"/>
        <v>0</v>
      </c>
      <c r="S28" s="129">
        <f t="shared" si="2"/>
        <v>0</v>
      </c>
      <c r="T28" s="130"/>
      <c r="U28" s="130"/>
      <c r="V28" s="130"/>
      <c r="W28" s="130"/>
      <c r="X28" s="130"/>
      <c r="Y28" s="131"/>
      <c r="Z28" s="131"/>
      <c r="AA28" s="131"/>
      <c r="AB28" s="131"/>
      <c r="AC28" s="131"/>
      <c r="AD28" s="131"/>
      <c r="AE28" s="131"/>
      <c r="AG28" s="126" t="s">
        <v>361</v>
      </c>
      <c r="AH28" s="126"/>
      <c r="AI28" s="126"/>
      <c r="AJ28" s="126"/>
      <c r="AK28" s="127"/>
      <c r="AL28" s="126"/>
      <c r="AM28" s="126"/>
      <c r="AN28" s="126"/>
      <c r="AO28" s="127"/>
      <c r="AP28" s="126"/>
      <c r="AQ28" s="126"/>
      <c r="AR28" s="126"/>
      <c r="AS28" s="127"/>
      <c r="AT28" s="126"/>
      <c r="AU28" s="153">
        <v>0</v>
      </c>
      <c r="AV28" s="126"/>
      <c r="AW28" s="127"/>
      <c r="AX28" s="128">
        <f t="shared" si="1"/>
        <v>0</v>
      </c>
      <c r="AY28" s="129">
        <f t="shared" si="3"/>
        <v>0</v>
      </c>
      <c r="AZ28" s="131"/>
      <c r="BA28" s="131"/>
      <c r="BB28" s="131"/>
      <c r="BC28" s="131"/>
      <c r="BD28" s="131"/>
      <c r="BE28" s="131"/>
      <c r="BF28" s="131"/>
      <c r="BG28" s="131"/>
      <c r="BH28" s="131"/>
      <c r="BI28" s="131"/>
      <c r="BJ28" s="131"/>
      <c r="BK28" s="131"/>
    </row>
    <row r="29" spans="1:63" ht="15" x14ac:dyDescent="0.25">
      <c r="A29" s="126" t="s">
        <v>362</v>
      </c>
      <c r="B29" s="126"/>
      <c r="C29" s="126"/>
      <c r="D29" s="126"/>
      <c r="E29" s="127"/>
      <c r="F29" s="126"/>
      <c r="G29" s="126"/>
      <c r="H29" s="126"/>
      <c r="I29" s="127"/>
      <c r="J29" s="126"/>
      <c r="K29" s="126"/>
      <c r="L29" s="126"/>
      <c r="M29" s="127"/>
      <c r="N29" s="126"/>
      <c r="O29" s="126"/>
      <c r="P29" s="126"/>
      <c r="Q29" s="127"/>
      <c r="R29" s="128">
        <f t="shared" si="0"/>
        <v>0</v>
      </c>
      <c r="S29" s="129">
        <f t="shared" si="2"/>
        <v>0</v>
      </c>
      <c r="T29" s="130"/>
      <c r="U29" s="130"/>
      <c r="V29" s="130"/>
      <c r="W29" s="130"/>
      <c r="X29" s="130"/>
      <c r="Y29" s="131"/>
      <c r="Z29" s="131"/>
      <c r="AA29" s="131"/>
      <c r="AB29" s="131"/>
      <c r="AC29" s="131"/>
      <c r="AD29" s="131"/>
      <c r="AE29" s="131"/>
      <c r="AG29" s="126" t="s">
        <v>362</v>
      </c>
      <c r="AH29" s="126"/>
      <c r="AI29" s="126"/>
      <c r="AJ29" s="126"/>
      <c r="AK29" s="127"/>
      <c r="AL29" s="126"/>
      <c r="AM29" s="126"/>
      <c r="AN29" s="126"/>
      <c r="AO29" s="127"/>
      <c r="AP29" s="126"/>
      <c r="AQ29" s="126"/>
      <c r="AR29" s="126"/>
      <c r="AS29" s="127"/>
      <c r="AT29" s="126"/>
      <c r="AU29" s="153">
        <v>11</v>
      </c>
      <c r="AV29" s="126"/>
      <c r="AW29" s="127"/>
      <c r="AX29" s="128">
        <f t="shared" si="1"/>
        <v>11</v>
      </c>
      <c r="AY29" s="129">
        <f t="shared" si="3"/>
        <v>0</v>
      </c>
      <c r="AZ29" s="131"/>
      <c r="BA29" s="131"/>
      <c r="BB29" s="131"/>
      <c r="BC29" s="131"/>
      <c r="BD29" s="131"/>
      <c r="BE29" s="131"/>
      <c r="BF29" s="131"/>
      <c r="BG29" s="131"/>
      <c r="BH29" s="131"/>
      <c r="BI29" s="131"/>
      <c r="BJ29" s="131"/>
      <c r="BK29" s="131"/>
    </row>
    <row r="30" spans="1:63" ht="15" x14ac:dyDescent="0.25">
      <c r="A30" s="126" t="s">
        <v>363</v>
      </c>
      <c r="B30" s="126"/>
      <c r="C30" s="126"/>
      <c r="D30" s="126"/>
      <c r="E30" s="127"/>
      <c r="F30" s="126"/>
      <c r="G30" s="126"/>
      <c r="H30" s="126"/>
      <c r="I30" s="127"/>
      <c r="J30" s="126"/>
      <c r="K30" s="126"/>
      <c r="L30" s="126"/>
      <c r="M30" s="127"/>
      <c r="N30" s="126"/>
      <c r="O30" s="126"/>
      <c r="P30" s="126"/>
      <c r="Q30" s="127"/>
      <c r="R30" s="128">
        <f t="shared" si="0"/>
        <v>0</v>
      </c>
      <c r="S30" s="129">
        <f t="shared" si="2"/>
        <v>0</v>
      </c>
      <c r="T30" s="130"/>
      <c r="U30" s="130"/>
      <c r="V30" s="130"/>
      <c r="W30" s="130"/>
      <c r="X30" s="130"/>
      <c r="Y30" s="131"/>
      <c r="Z30" s="131"/>
      <c r="AA30" s="131"/>
      <c r="AB30" s="131"/>
      <c r="AC30" s="131"/>
      <c r="AD30" s="131"/>
      <c r="AE30" s="131"/>
      <c r="AG30" s="126" t="s">
        <v>363</v>
      </c>
      <c r="AH30" s="126"/>
      <c r="AI30" s="126"/>
      <c r="AJ30" s="126"/>
      <c r="AK30" s="127"/>
      <c r="AL30" s="126"/>
      <c r="AM30" s="126"/>
      <c r="AN30" s="126"/>
      <c r="AO30" s="127"/>
      <c r="AP30" s="126"/>
      <c r="AQ30" s="126"/>
      <c r="AR30" s="126"/>
      <c r="AS30" s="127"/>
      <c r="AT30" s="126"/>
      <c r="AU30" s="153">
        <v>29</v>
      </c>
      <c r="AV30" s="126"/>
      <c r="AW30" s="127"/>
      <c r="AX30" s="128">
        <f t="shared" si="1"/>
        <v>29</v>
      </c>
      <c r="AY30" s="129">
        <f t="shared" si="3"/>
        <v>0</v>
      </c>
      <c r="AZ30" s="131"/>
      <c r="BA30" s="131"/>
      <c r="BB30" s="131"/>
      <c r="BC30" s="131"/>
      <c r="BD30" s="131"/>
      <c r="BE30" s="131"/>
      <c r="BF30" s="131"/>
      <c r="BG30" s="131"/>
      <c r="BH30" s="131"/>
      <c r="BI30" s="131"/>
      <c r="BJ30" s="131"/>
      <c r="BK30" s="131"/>
    </row>
    <row r="31" spans="1:63" ht="15" x14ac:dyDescent="0.25">
      <c r="A31" s="126" t="s">
        <v>364</v>
      </c>
      <c r="B31" s="126"/>
      <c r="C31" s="126"/>
      <c r="D31" s="126"/>
      <c r="E31" s="127"/>
      <c r="F31" s="126"/>
      <c r="G31" s="126"/>
      <c r="H31" s="126"/>
      <c r="I31" s="127"/>
      <c r="J31" s="126"/>
      <c r="K31" s="126"/>
      <c r="L31" s="126"/>
      <c r="M31" s="127"/>
      <c r="N31" s="126"/>
      <c r="O31" s="126"/>
      <c r="P31" s="126"/>
      <c r="Q31" s="127"/>
      <c r="R31" s="128">
        <f t="shared" si="0"/>
        <v>0</v>
      </c>
      <c r="S31" s="129">
        <f t="shared" si="2"/>
        <v>0</v>
      </c>
      <c r="T31" s="130"/>
      <c r="U31" s="130"/>
      <c r="V31" s="130"/>
      <c r="W31" s="130"/>
      <c r="X31" s="130"/>
      <c r="Y31" s="131"/>
      <c r="Z31" s="131"/>
      <c r="AA31" s="131"/>
      <c r="AB31" s="131"/>
      <c r="AC31" s="131"/>
      <c r="AD31" s="131"/>
      <c r="AE31" s="131"/>
      <c r="AG31" s="126" t="s">
        <v>364</v>
      </c>
      <c r="AH31" s="126"/>
      <c r="AI31" s="126"/>
      <c r="AJ31" s="126"/>
      <c r="AK31" s="127"/>
      <c r="AL31" s="126"/>
      <c r="AM31" s="126"/>
      <c r="AN31" s="126"/>
      <c r="AO31" s="127"/>
      <c r="AP31" s="126"/>
      <c r="AQ31" s="126"/>
      <c r="AR31" s="126"/>
      <c r="AS31" s="127"/>
      <c r="AT31" s="126"/>
      <c r="AU31" s="153">
        <v>0</v>
      </c>
      <c r="AV31" s="126"/>
      <c r="AW31" s="127"/>
      <c r="AX31" s="128">
        <f t="shared" si="1"/>
        <v>0</v>
      </c>
      <c r="AY31" s="129">
        <f t="shared" si="3"/>
        <v>0</v>
      </c>
      <c r="AZ31" s="131"/>
      <c r="BA31" s="131"/>
      <c r="BB31" s="131"/>
      <c r="BC31" s="131"/>
      <c r="BD31" s="131"/>
      <c r="BE31" s="131"/>
      <c r="BF31" s="131"/>
      <c r="BG31" s="131"/>
      <c r="BH31" s="131"/>
      <c r="BI31" s="131"/>
      <c r="BJ31" s="131"/>
      <c r="BK31" s="131"/>
    </row>
    <row r="32" spans="1:63" ht="15" x14ac:dyDescent="0.25">
      <c r="A32" s="133" t="s">
        <v>365</v>
      </c>
      <c r="B32" s="134">
        <f>SUM(B11:B31)</f>
        <v>0</v>
      </c>
      <c r="C32" s="134">
        <f t="shared" ref="C32:AE32" si="4">SUM(C11:C31)</f>
        <v>0</v>
      </c>
      <c r="D32" s="134">
        <f t="shared" si="4"/>
        <v>0</v>
      </c>
      <c r="E32" s="135">
        <f>SUM(E11:E31)</f>
        <v>0</v>
      </c>
      <c r="F32" s="134">
        <f t="shared" si="4"/>
        <v>0</v>
      </c>
      <c r="G32" s="134">
        <f t="shared" si="4"/>
        <v>0</v>
      </c>
      <c r="H32" s="134">
        <f t="shared" si="4"/>
        <v>0</v>
      </c>
      <c r="I32" s="135">
        <f>SUM(I11:I31)</f>
        <v>0</v>
      </c>
      <c r="J32" s="134">
        <f t="shared" si="4"/>
        <v>0</v>
      </c>
      <c r="K32" s="134">
        <f t="shared" si="4"/>
        <v>0</v>
      </c>
      <c r="L32" s="134">
        <f t="shared" si="4"/>
        <v>0</v>
      </c>
      <c r="M32" s="135">
        <f>SUM(M11:M31)</f>
        <v>0</v>
      </c>
      <c r="N32" s="134">
        <f t="shared" si="4"/>
        <v>0</v>
      </c>
      <c r="O32" s="134">
        <f t="shared" si="4"/>
        <v>0</v>
      </c>
      <c r="P32" s="134">
        <f t="shared" si="4"/>
        <v>100</v>
      </c>
      <c r="Q32" s="135">
        <f>SUM(Q11:Q31)</f>
        <v>0</v>
      </c>
      <c r="R32" s="134">
        <f t="shared" si="4"/>
        <v>100</v>
      </c>
      <c r="S32" s="129">
        <f t="shared" si="4"/>
        <v>0</v>
      </c>
      <c r="T32" s="134">
        <f t="shared" si="4"/>
        <v>0</v>
      </c>
      <c r="U32" s="134">
        <f t="shared" si="4"/>
        <v>0</v>
      </c>
      <c r="V32" s="134">
        <f t="shared" si="4"/>
        <v>0</v>
      </c>
      <c r="W32" s="134">
        <f t="shared" si="4"/>
        <v>0</v>
      </c>
      <c r="X32" s="134">
        <f t="shared" si="4"/>
        <v>0</v>
      </c>
      <c r="Y32" s="134">
        <f t="shared" si="4"/>
        <v>0</v>
      </c>
      <c r="Z32" s="134">
        <f t="shared" si="4"/>
        <v>0</v>
      </c>
      <c r="AA32" s="134">
        <f t="shared" si="4"/>
        <v>0</v>
      </c>
      <c r="AB32" s="134">
        <f t="shared" si="4"/>
        <v>0</v>
      </c>
      <c r="AC32" s="134">
        <f t="shared" si="4"/>
        <v>0</v>
      </c>
      <c r="AD32" s="134">
        <f t="shared" si="4"/>
        <v>0</v>
      </c>
      <c r="AE32" s="134">
        <f t="shared" si="4"/>
        <v>0</v>
      </c>
      <c r="AG32" s="133" t="s">
        <v>365</v>
      </c>
      <c r="AH32" s="134">
        <f t="shared" ref="AH32:AW32" si="5">SUM(AH11:AH31)</f>
        <v>0</v>
      </c>
      <c r="AI32" s="134">
        <f t="shared" si="5"/>
        <v>0</v>
      </c>
      <c r="AJ32" s="134">
        <f t="shared" si="5"/>
        <v>0</v>
      </c>
      <c r="AK32" s="135">
        <f t="shared" si="5"/>
        <v>0</v>
      </c>
      <c r="AL32" s="134">
        <f t="shared" si="5"/>
        <v>0</v>
      </c>
      <c r="AM32" s="134">
        <f t="shared" si="5"/>
        <v>0</v>
      </c>
      <c r="AN32" s="134">
        <f t="shared" si="5"/>
        <v>0</v>
      </c>
      <c r="AO32" s="135">
        <f t="shared" si="5"/>
        <v>0</v>
      </c>
      <c r="AP32" s="134">
        <f t="shared" si="5"/>
        <v>0</v>
      </c>
      <c r="AQ32" s="134">
        <f t="shared" si="5"/>
        <v>0</v>
      </c>
      <c r="AR32" s="134">
        <f t="shared" si="5"/>
        <v>0</v>
      </c>
      <c r="AS32" s="135">
        <f t="shared" si="5"/>
        <v>0</v>
      </c>
      <c r="AT32" s="134">
        <f t="shared" si="5"/>
        <v>0</v>
      </c>
      <c r="AU32" s="134">
        <f t="shared" si="5"/>
        <v>281</v>
      </c>
      <c r="AV32" s="134">
        <f t="shared" si="5"/>
        <v>0</v>
      </c>
      <c r="AW32" s="135">
        <f t="shared" si="5"/>
        <v>0</v>
      </c>
      <c r="AX32" s="136">
        <f t="shared" ref="AX32:BK32" si="6">SUM(AX11:AX31)</f>
        <v>281</v>
      </c>
      <c r="AY32" s="137">
        <f t="shared" si="6"/>
        <v>0</v>
      </c>
      <c r="AZ32" s="134">
        <f t="shared" si="6"/>
        <v>0</v>
      </c>
      <c r="BA32" s="134">
        <f t="shared" si="6"/>
        <v>0</v>
      </c>
      <c r="BB32" s="134">
        <f t="shared" si="6"/>
        <v>0</v>
      </c>
      <c r="BC32" s="134">
        <f t="shared" si="6"/>
        <v>0</v>
      </c>
      <c r="BD32" s="134">
        <f t="shared" si="6"/>
        <v>0</v>
      </c>
      <c r="BE32" s="134">
        <f t="shared" si="6"/>
        <v>0</v>
      </c>
      <c r="BF32" s="134">
        <f t="shared" si="6"/>
        <v>0</v>
      </c>
      <c r="BG32" s="134">
        <f t="shared" si="6"/>
        <v>0</v>
      </c>
      <c r="BH32" s="134">
        <f t="shared" si="6"/>
        <v>0</v>
      </c>
      <c r="BI32" s="134">
        <f t="shared" si="6"/>
        <v>0</v>
      </c>
      <c r="BJ32" s="134">
        <f t="shared" si="6"/>
        <v>0</v>
      </c>
      <c r="BK32" s="134">
        <f t="shared" si="6"/>
        <v>0</v>
      </c>
    </row>
    <row r="33" spans="1:63" x14ac:dyDescent="0.25">
      <c r="AG33" s="15" t="s">
        <v>366</v>
      </c>
    </row>
    <row r="34" spans="1:63" ht="15" x14ac:dyDescent="0.25">
      <c r="A34" s="117" t="s">
        <v>324</v>
      </c>
      <c r="B34" s="699" t="s">
        <v>265</v>
      </c>
      <c r="C34" s="700"/>
      <c r="D34" s="700"/>
      <c r="E34" s="700"/>
      <c r="F34" s="700"/>
      <c r="G34" s="700"/>
      <c r="H34" s="700"/>
      <c r="I34" s="700"/>
      <c r="J34" s="700"/>
      <c r="K34" s="700"/>
      <c r="L34" s="700"/>
      <c r="M34" s="700"/>
      <c r="N34" s="700"/>
      <c r="O34" s="700"/>
      <c r="P34" s="700"/>
      <c r="Q34" s="700"/>
      <c r="R34" s="700"/>
      <c r="S34" s="700"/>
      <c r="T34" s="700"/>
      <c r="U34" s="700"/>
      <c r="V34" s="700"/>
      <c r="W34" s="700"/>
      <c r="X34" s="700"/>
      <c r="Y34" s="700"/>
      <c r="Z34" s="700"/>
      <c r="AA34" s="700"/>
      <c r="AB34" s="700"/>
      <c r="AC34" s="700"/>
      <c r="AD34" s="700"/>
      <c r="AE34" s="700"/>
      <c r="AF34" s="700"/>
      <c r="AG34" s="700"/>
      <c r="AH34" s="700"/>
      <c r="AI34" s="700"/>
      <c r="AJ34" s="700"/>
      <c r="AK34" s="700"/>
      <c r="AL34" s="700"/>
      <c r="AM34" s="700"/>
      <c r="AN34" s="700"/>
      <c r="AO34" s="700"/>
      <c r="AP34" s="700"/>
      <c r="AQ34" s="700"/>
      <c r="AR34" s="700"/>
      <c r="AS34" s="700"/>
      <c r="AT34" s="700"/>
      <c r="AU34" s="700"/>
      <c r="AV34" s="700"/>
      <c r="AW34" s="700"/>
      <c r="AX34" s="700"/>
      <c r="AY34" s="700"/>
      <c r="AZ34" s="700"/>
      <c r="BA34" s="700"/>
      <c r="BB34" s="700"/>
      <c r="BC34" s="700"/>
      <c r="BD34" s="700"/>
      <c r="BE34" s="700"/>
      <c r="BF34" s="700"/>
      <c r="BG34" s="700"/>
      <c r="BH34" s="700"/>
      <c r="BI34" s="700"/>
      <c r="BJ34" s="700"/>
      <c r="BK34" s="701"/>
    </row>
    <row r="35" spans="1:63" ht="30" customHeight="1" x14ac:dyDescent="0.25">
      <c r="A35" s="692" t="s">
        <v>326</v>
      </c>
      <c r="B35" s="120" t="s">
        <v>141</v>
      </c>
      <c r="C35" s="120" t="s">
        <v>142</v>
      </c>
      <c r="D35" s="694" t="s">
        <v>143</v>
      </c>
      <c r="E35" s="695"/>
      <c r="F35" s="120" t="s">
        <v>144</v>
      </c>
      <c r="G35" s="120" t="s">
        <v>145</v>
      </c>
      <c r="H35" s="694" t="s">
        <v>146</v>
      </c>
      <c r="I35" s="695"/>
      <c r="J35" s="120" t="s">
        <v>147</v>
      </c>
      <c r="K35" s="120" t="s">
        <v>148</v>
      </c>
      <c r="L35" s="694" t="s">
        <v>149</v>
      </c>
      <c r="M35" s="695"/>
      <c r="N35" s="120" t="s">
        <v>150</v>
      </c>
      <c r="O35" s="120" t="s">
        <v>128</v>
      </c>
      <c r="P35" s="694" t="s">
        <v>151</v>
      </c>
      <c r="Q35" s="695"/>
      <c r="R35" s="694" t="s">
        <v>327</v>
      </c>
      <c r="S35" s="695"/>
      <c r="T35" s="694" t="s">
        <v>328</v>
      </c>
      <c r="U35" s="698"/>
      <c r="V35" s="698"/>
      <c r="W35" s="698"/>
      <c r="X35" s="698"/>
      <c r="Y35" s="695"/>
      <c r="Z35" s="694" t="s">
        <v>329</v>
      </c>
      <c r="AA35" s="698"/>
      <c r="AB35" s="698"/>
      <c r="AC35" s="698"/>
      <c r="AD35" s="698"/>
      <c r="AE35" s="695"/>
      <c r="AG35" s="692" t="s">
        <v>326</v>
      </c>
      <c r="AH35" s="120" t="s">
        <v>141</v>
      </c>
      <c r="AI35" s="120" t="s">
        <v>142</v>
      </c>
      <c r="AJ35" s="694" t="s">
        <v>143</v>
      </c>
      <c r="AK35" s="695"/>
      <c r="AL35" s="120" t="s">
        <v>144</v>
      </c>
      <c r="AM35" s="120" t="s">
        <v>145</v>
      </c>
      <c r="AN35" s="694" t="s">
        <v>146</v>
      </c>
      <c r="AO35" s="695"/>
      <c r="AP35" s="120" t="s">
        <v>147</v>
      </c>
      <c r="AQ35" s="120" t="s">
        <v>148</v>
      </c>
      <c r="AR35" s="694" t="s">
        <v>149</v>
      </c>
      <c r="AS35" s="695"/>
      <c r="AT35" s="120" t="s">
        <v>150</v>
      </c>
      <c r="AU35" s="120" t="s">
        <v>128</v>
      </c>
      <c r="AV35" s="694" t="s">
        <v>151</v>
      </c>
      <c r="AW35" s="695"/>
      <c r="AX35" s="694" t="s">
        <v>327</v>
      </c>
      <c r="AY35" s="695"/>
      <c r="AZ35" s="694" t="s">
        <v>328</v>
      </c>
      <c r="BA35" s="698"/>
      <c r="BB35" s="698"/>
      <c r="BC35" s="698"/>
      <c r="BD35" s="698"/>
      <c r="BE35" s="695"/>
      <c r="BF35" s="694" t="s">
        <v>329</v>
      </c>
      <c r="BG35" s="698"/>
      <c r="BH35" s="698"/>
      <c r="BI35" s="698"/>
      <c r="BJ35" s="698"/>
      <c r="BK35" s="695"/>
    </row>
    <row r="36" spans="1:63" ht="36" customHeight="1" x14ac:dyDescent="0.25">
      <c r="A36" s="693"/>
      <c r="B36" s="113" t="s">
        <v>330</v>
      </c>
      <c r="C36" s="113" t="s">
        <v>330</v>
      </c>
      <c r="D36" s="113" t="s">
        <v>330</v>
      </c>
      <c r="E36" s="113" t="s">
        <v>331</v>
      </c>
      <c r="F36" s="113" t="s">
        <v>330</v>
      </c>
      <c r="G36" s="113" t="s">
        <v>330</v>
      </c>
      <c r="H36" s="113" t="s">
        <v>330</v>
      </c>
      <c r="I36" s="113" t="s">
        <v>331</v>
      </c>
      <c r="J36" s="113" t="s">
        <v>330</v>
      </c>
      <c r="K36" s="113" t="s">
        <v>330</v>
      </c>
      <c r="L36" s="113" t="s">
        <v>330</v>
      </c>
      <c r="M36" s="113" t="s">
        <v>331</v>
      </c>
      <c r="N36" s="113" t="s">
        <v>330</v>
      </c>
      <c r="O36" s="113" t="s">
        <v>330</v>
      </c>
      <c r="P36" s="113" t="s">
        <v>330</v>
      </c>
      <c r="Q36" s="113" t="s">
        <v>331</v>
      </c>
      <c r="R36" s="113" t="s">
        <v>330</v>
      </c>
      <c r="S36" s="113" t="s">
        <v>331</v>
      </c>
      <c r="T36" s="121" t="s">
        <v>332</v>
      </c>
      <c r="U36" s="121" t="s">
        <v>333</v>
      </c>
      <c r="V36" s="121" t="s">
        <v>334</v>
      </c>
      <c r="W36" s="121" t="s">
        <v>335</v>
      </c>
      <c r="X36" s="122" t="s">
        <v>336</v>
      </c>
      <c r="Y36" s="121" t="s">
        <v>337</v>
      </c>
      <c r="Z36" s="113" t="s">
        <v>338</v>
      </c>
      <c r="AA36" s="123" t="s">
        <v>339</v>
      </c>
      <c r="AB36" s="113" t="s">
        <v>340</v>
      </c>
      <c r="AC36" s="113" t="s">
        <v>341</v>
      </c>
      <c r="AD36" s="113" t="s">
        <v>342</v>
      </c>
      <c r="AE36" s="113" t="s">
        <v>343</v>
      </c>
      <c r="AG36" s="693"/>
      <c r="AH36" s="113" t="s">
        <v>330</v>
      </c>
      <c r="AI36" s="113" t="s">
        <v>330</v>
      </c>
      <c r="AJ36" s="113" t="s">
        <v>330</v>
      </c>
      <c r="AK36" s="113" t="s">
        <v>331</v>
      </c>
      <c r="AL36" s="113" t="s">
        <v>330</v>
      </c>
      <c r="AM36" s="113" t="s">
        <v>330</v>
      </c>
      <c r="AN36" s="113" t="s">
        <v>330</v>
      </c>
      <c r="AO36" s="113" t="s">
        <v>331</v>
      </c>
      <c r="AP36" s="113" t="s">
        <v>330</v>
      </c>
      <c r="AQ36" s="113" t="s">
        <v>330</v>
      </c>
      <c r="AR36" s="113" t="s">
        <v>330</v>
      </c>
      <c r="AS36" s="113" t="s">
        <v>331</v>
      </c>
      <c r="AT36" s="113" t="s">
        <v>330</v>
      </c>
      <c r="AU36" s="113" t="s">
        <v>330</v>
      </c>
      <c r="AV36" s="113" t="s">
        <v>330</v>
      </c>
      <c r="AW36" s="113" t="s">
        <v>331</v>
      </c>
      <c r="AX36" s="113" t="s">
        <v>330</v>
      </c>
      <c r="AY36" s="113" t="s">
        <v>331</v>
      </c>
      <c r="AZ36" s="121" t="s">
        <v>332</v>
      </c>
      <c r="BA36" s="121" t="s">
        <v>333</v>
      </c>
      <c r="BB36" s="121" t="s">
        <v>334</v>
      </c>
      <c r="BC36" s="121" t="s">
        <v>335</v>
      </c>
      <c r="BD36" s="122" t="s">
        <v>336</v>
      </c>
      <c r="BE36" s="121" t="s">
        <v>337</v>
      </c>
      <c r="BF36" s="124" t="s">
        <v>338</v>
      </c>
      <c r="BG36" s="125" t="s">
        <v>339</v>
      </c>
      <c r="BH36" s="124" t="s">
        <v>340</v>
      </c>
      <c r="BI36" s="124" t="s">
        <v>341</v>
      </c>
      <c r="BJ36" s="124" t="s">
        <v>342</v>
      </c>
      <c r="BK36" s="124" t="s">
        <v>343</v>
      </c>
    </row>
    <row r="37" spans="1:63" ht="15" x14ac:dyDescent="0.2">
      <c r="A37" s="126" t="s">
        <v>344</v>
      </c>
      <c r="B37" s="126"/>
      <c r="C37" s="126"/>
      <c r="D37" s="126"/>
      <c r="E37" s="127"/>
      <c r="F37" s="126"/>
      <c r="G37" s="126"/>
      <c r="H37" s="126"/>
      <c r="I37" s="127"/>
      <c r="J37" s="126"/>
      <c r="K37" s="126"/>
      <c r="L37" s="126">
        <v>182</v>
      </c>
      <c r="M37" s="127"/>
      <c r="N37" s="126"/>
      <c r="O37" s="126"/>
      <c r="P37" s="126"/>
      <c r="Q37" s="127"/>
      <c r="R37" s="128">
        <f t="shared" ref="R37:R57" si="7">B37+C37+D37+F37+G37+H37+J37+K37+L37+N37+O37+P37</f>
        <v>182</v>
      </c>
      <c r="S37" s="129">
        <f>+E37+I37+M37+Q37</f>
        <v>0</v>
      </c>
      <c r="T37" s="130"/>
      <c r="U37" s="130"/>
      <c r="V37" s="130"/>
      <c r="W37" s="130"/>
      <c r="X37" s="130"/>
      <c r="Y37" s="131"/>
      <c r="Z37" s="131"/>
      <c r="AA37" s="131"/>
      <c r="AB37" s="131"/>
      <c r="AC37" s="131"/>
      <c r="AD37" s="131"/>
      <c r="AE37" s="132"/>
      <c r="AG37" s="154" t="s">
        <v>367</v>
      </c>
      <c r="AH37" s="126"/>
      <c r="AI37" s="126"/>
      <c r="AJ37" s="126"/>
      <c r="AK37" s="127"/>
      <c r="AL37" s="126"/>
      <c r="AM37" s="126"/>
      <c r="AN37" s="126"/>
      <c r="AO37" s="127"/>
      <c r="AP37" s="158">
        <v>56</v>
      </c>
      <c r="AQ37" s="153">
        <v>85</v>
      </c>
      <c r="AR37" s="327">
        <v>133</v>
      </c>
      <c r="AS37" s="326"/>
      <c r="AT37" s="126">
        <v>68</v>
      </c>
      <c r="AU37" s="126">
        <v>202</v>
      </c>
      <c r="AV37" s="126"/>
      <c r="AW37" s="127"/>
      <c r="AX37" s="128">
        <f t="shared" ref="AX37:AX57" si="8">AH37+AI37+AJ37+AL37+AM37+AN37+AP37+AQ37+AR37+AT37+AU37+AV37</f>
        <v>544</v>
      </c>
      <c r="AY37" s="129">
        <f t="shared" ref="AY37:AY57" si="9">+AK37+AO37+AT37+AW37</f>
        <v>68</v>
      </c>
      <c r="AZ37" s="131"/>
      <c r="BA37" s="131"/>
      <c r="BB37" s="131"/>
      <c r="BC37" s="131"/>
      <c r="BD37" s="131"/>
      <c r="BE37" s="131"/>
      <c r="BF37" s="131"/>
      <c r="BG37" s="131"/>
      <c r="BH37" s="131"/>
      <c r="BI37" s="131"/>
      <c r="BJ37" s="131"/>
      <c r="BK37" s="132"/>
    </row>
    <row r="38" spans="1:63" ht="15" x14ac:dyDescent="0.2">
      <c r="A38" s="126" t="s">
        <v>345</v>
      </c>
      <c r="B38" s="126"/>
      <c r="C38" s="126"/>
      <c r="D38" s="126"/>
      <c r="E38" s="127"/>
      <c r="F38" s="126"/>
      <c r="G38" s="126"/>
      <c r="H38" s="126"/>
      <c r="I38" s="127"/>
      <c r="J38" s="126"/>
      <c r="K38" s="126"/>
      <c r="L38" s="126">
        <v>4</v>
      </c>
      <c r="M38" s="127"/>
      <c r="N38" s="126">
        <v>0</v>
      </c>
      <c r="O38" s="126"/>
      <c r="P38" s="126"/>
      <c r="Q38" s="127"/>
      <c r="R38" s="128">
        <f t="shared" si="7"/>
        <v>4</v>
      </c>
      <c r="S38" s="129">
        <f t="shared" ref="S38:S57" si="10">+E38+I38+M38+Q38</f>
        <v>0</v>
      </c>
      <c r="T38" s="130"/>
      <c r="U38" s="130"/>
      <c r="V38" s="130"/>
      <c r="W38" s="130"/>
      <c r="X38" s="130"/>
      <c r="Y38" s="131"/>
      <c r="Z38" s="131"/>
      <c r="AA38" s="131"/>
      <c r="AB38" s="131"/>
      <c r="AC38" s="131"/>
      <c r="AD38" s="131"/>
      <c r="AE38" s="131"/>
      <c r="AG38" s="154" t="s">
        <v>368</v>
      </c>
      <c r="AH38" s="126"/>
      <c r="AI38" s="126"/>
      <c r="AJ38" s="126"/>
      <c r="AK38" s="127"/>
      <c r="AL38" s="126"/>
      <c r="AM38" s="126"/>
      <c r="AN38" s="126"/>
      <c r="AO38" s="127"/>
      <c r="AP38" s="158">
        <v>10</v>
      </c>
      <c r="AQ38" s="153"/>
      <c r="AR38" s="327">
        <v>0</v>
      </c>
      <c r="AS38" s="326"/>
      <c r="AT38" s="126">
        <v>0</v>
      </c>
      <c r="AU38" s="126">
        <v>0</v>
      </c>
      <c r="AV38" s="126"/>
      <c r="AW38" s="127"/>
      <c r="AX38" s="128">
        <f t="shared" si="8"/>
        <v>10</v>
      </c>
      <c r="AY38" s="129">
        <f t="shared" si="9"/>
        <v>0</v>
      </c>
      <c r="AZ38" s="131"/>
      <c r="BA38" s="131"/>
      <c r="BB38" s="131"/>
      <c r="BC38" s="131"/>
      <c r="BD38" s="131"/>
      <c r="BE38" s="131"/>
      <c r="BF38" s="131"/>
      <c r="BG38" s="131"/>
      <c r="BH38" s="131"/>
      <c r="BI38" s="131"/>
      <c r="BJ38" s="131"/>
      <c r="BK38" s="131"/>
    </row>
    <row r="39" spans="1:63" ht="15" x14ac:dyDescent="0.2">
      <c r="A39" s="126" t="s">
        <v>346</v>
      </c>
      <c r="B39" s="126"/>
      <c r="C39" s="126"/>
      <c r="D39" s="126"/>
      <c r="E39" s="127"/>
      <c r="F39" s="126"/>
      <c r="G39" s="126"/>
      <c r="H39" s="126"/>
      <c r="I39" s="127"/>
      <c r="J39" s="126"/>
      <c r="K39" s="126"/>
      <c r="L39" s="126">
        <v>4</v>
      </c>
      <c r="M39" s="127"/>
      <c r="N39" s="126">
        <v>6</v>
      </c>
      <c r="O39" s="126"/>
      <c r="P39" s="126"/>
      <c r="Q39" s="127"/>
      <c r="R39" s="128">
        <f t="shared" si="7"/>
        <v>10</v>
      </c>
      <c r="S39" s="129">
        <f t="shared" si="10"/>
        <v>0</v>
      </c>
      <c r="T39" s="130"/>
      <c r="U39" s="130"/>
      <c r="V39" s="130"/>
      <c r="W39" s="130"/>
      <c r="X39" s="130"/>
      <c r="Y39" s="131"/>
      <c r="Z39" s="131"/>
      <c r="AA39" s="131"/>
      <c r="AB39" s="131"/>
      <c r="AC39" s="131"/>
      <c r="AD39" s="131"/>
      <c r="AE39" s="131"/>
      <c r="AG39" s="154" t="s">
        <v>346</v>
      </c>
      <c r="AH39" s="126"/>
      <c r="AI39" s="126"/>
      <c r="AJ39" s="126"/>
      <c r="AK39" s="127"/>
      <c r="AL39" s="126"/>
      <c r="AM39" s="126"/>
      <c r="AN39" s="126"/>
      <c r="AO39" s="127"/>
      <c r="AP39" s="158">
        <v>9</v>
      </c>
      <c r="AQ39" s="153"/>
      <c r="AR39" s="327">
        <v>9</v>
      </c>
      <c r="AS39" s="326"/>
      <c r="AT39" s="126">
        <v>6</v>
      </c>
      <c r="AU39" s="126">
        <v>0</v>
      </c>
      <c r="AV39" s="126"/>
      <c r="AW39" s="127"/>
      <c r="AX39" s="128">
        <f t="shared" si="8"/>
        <v>24</v>
      </c>
      <c r="AY39" s="129">
        <f t="shared" si="9"/>
        <v>6</v>
      </c>
      <c r="AZ39" s="131"/>
      <c r="BA39" s="131"/>
      <c r="BB39" s="131"/>
      <c r="BC39" s="131"/>
      <c r="BD39" s="131"/>
      <c r="BE39" s="131"/>
      <c r="BF39" s="131"/>
      <c r="BG39" s="131"/>
      <c r="BH39" s="131"/>
      <c r="BI39" s="131"/>
      <c r="BJ39" s="131"/>
      <c r="BK39" s="131"/>
    </row>
    <row r="40" spans="1:63" ht="15" x14ac:dyDescent="0.2">
      <c r="A40" s="126" t="s">
        <v>347</v>
      </c>
      <c r="B40" s="126"/>
      <c r="C40" s="126"/>
      <c r="D40" s="126"/>
      <c r="E40" s="127"/>
      <c r="F40" s="126"/>
      <c r="G40" s="126"/>
      <c r="H40" s="126"/>
      <c r="I40" s="127"/>
      <c r="J40" s="126"/>
      <c r="K40" s="126"/>
      <c r="L40" s="126">
        <v>10</v>
      </c>
      <c r="M40" s="127"/>
      <c r="N40" s="126">
        <v>12</v>
      </c>
      <c r="O40" s="126"/>
      <c r="P40" s="126"/>
      <c r="Q40" s="127"/>
      <c r="R40" s="128">
        <f t="shared" si="7"/>
        <v>22</v>
      </c>
      <c r="S40" s="129">
        <f t="shared" si="10"/>
        <v>0</v>
      </c>
      <c r="T40" s="130"/>
      <c r="U40" s="130"/>
      <c r="V40" s="130"/>
      <c r="W40" s="130"/>
      <c r="X40" s="130"/>
      <c r="Y40" s="131"/>
      <c r="Z40" s="131"/>
      <c r="AA40" s="131"/>
      <c r="AB40" s="131"/>
      <c r="AC40" s="131"/>
      <c r="AD40" s="131"/>
      <c r="AE40" s="131"/>
      <c r="AG40" s="154" t="s">
        <v>369</v>
      </c>
      <c r="AH40" s="126"/>
      <c r="AI40" s="126"/>
      <c r="AJ40" s="126"/>
      <c r="AK40" s="127"/>
      <c r="AL40" s="126"/>
      <c r="AM40" s="126"/>
      <c r="AN40" s="126"/>
      <c r="AO40" s="127"/>
      <c r="AP40" s="158">
        <v>6</v>
      </c>
      <c r="AQ40" s="153"/>
      <c r="AR40" s="327">
        <v>5</v>
      </c>
      <c r="AS40" s="326"/>
      <c r="AT40" s="126">
        <v>12</v>
      </c>
      <c r="AU40" s="126">
        <v>0</v>
      </c>
      <c r="AV40" s="126"/>
      <c r="AW40" s="127"/>
      <c r="AX40" s="128">
        <f t="shared" si="8"/>
        <v>23</v>
      </c>
      <c r="AY40" s="129">
        <f t="shared" si="9"/>
        <v>12</v>
      </c>
      <c r="AZ40" s="131"/>
      <c r="BA40" s="131"/>
      <c r="BB40" s="131"/>
      <c r="BC40" s="131"/>
      <c r="BD40" s="131"/>
      <c r="BE40" s="131"/>
      <c r="BF40" s="131"/>
      <c r="BG40" s="131"/>
      <c r="BH40" s="131"/>
      <c r="BI40" s="131"/>
      <c r="BJ40" s="131"/>
      <c r="BK40" s="131"/>
    </row>
    <row r="41" spans="1:63" ht="15" x14ac:dyDescent="0.2">
      <c r="A41" s="126" t="s">
        <v>348</v>
      </c>
      <c r="B41" s="126"/>
      <c r="C41" s="126"/>
      <c r="D41" s="126"/>
      <c r="E41" s="127"/>
      <c r="F41" s="126"/>
      <c r="G41" s="126"/>
      <c r="H41" s="126"/>
      <c r="I41" s="127"/>
      <c r="J41" s="126"/>
      <c r="K41" s="126"/>
      <c r="L41" s="126">
        <v>32</v>
      </c>
      <c r="M41" s="127"/>
      <c r="N41" s="126">
        <v>26</v>
      </c>
      <c r="O41" s="126"/>
      <c r="P41" s="126"/>
      <c r="Q41" s="127"/>
      <c r="R41" s="128">
        <f t="shared" si="7"/>
        <v>58</v>
      </c>
      <c r="S41" s="129">
        <f t="shared" si="10"/>
        <v>0</v>
      </c>
      <c r="T41" s="130"/>
      <c r="U41" s="130"/>
      <c r="V41" s="130"/>
      <c r="W41" s="130"/>
      <c r="X41" s="130"/>
      <c r="Y41" s="131"/>
      <c r="Z41" s="131"/>
      <c r="AA41" s="131"/>
      <c r="AB41" s="131"/>
      <c r="AC41" s="131"/>
      <c r="AD41" s="131"/>
      <c r="AE41" s="131"/>
      <c r="AG41" s="154" t="s">
        <v>370</v>
      </c>
      <c r="AH41" s="126"/>
      <c r="AI41" s="126"/>
      <c r="AJ41" s="126"/>
      <c r="AK41" s="127"/>
      <c r="AL41" s="126"/>
      <c r="AM41" s="126"/>
      <c r="AN41" s="126"/>
      <c r="AO41" s="127"/>
      <c r="AP41" s="158">
        <v>25</v>
      </c>
      <c r="AQ41" s="153"/>
      <c r="AR41" s="327">
        <v>0</v>
      </c>
      <c r="AS41" s="326"/>
      <c r="AT41" s="126">
        <v>26</v>
      </c>
      <c r="AU41" s="126">
        <v>0</v>
      </c>
      <c r="AV41" s="126"/>
      <c r="AW41" s="127"/>
      <c r="AX41" s="128">
        <f t="shared" si="8"/>
        <v>51</v>
      </c>
      <c r="AY41" s="129">
        <f t="shared" si="9"/>
        <v>26</v>
      </c>
      <c r="AZ41" s="131"/>
      <c r="BA41" s="131"/>
      <c r="BB41" s="131"/>
      <c r="BC41" s="131"/>
      <c r="BD41" s="131"/>
      <c r="BE41" s="131"/>
      <c r="BF41" s="131"/>
      <c r="BG41" s="131"/>
      <c r="BH41" s="131"/>
      <c r="BI41" s="131"/>
      <c r="BJ41" s="131"/>
      <c r="BK41" s="131"/>
    </row>
    <row r="42" spans="1:63" ht="15" x14ac:dyDescent="0.2">
      <c r="A42" s="126" t="s">
        <v>349</v>
      </c>
      <c r="B42" s="126"/>
      <c r="C42" s="126"/>
      <c r="D42" s="126"/>
      <c r="E42" s="127"/>
      <c r="F42" s="126"/>
      <c r="G42" s="126"/>
      <c r="H42" s="126"/>
      <c r="I42" s="127"/>
      <c r="J42" s="126"/>
      <c r="K42" s="126"/>
      <c r="L42" s="126">
        <v>45</v>
      </c>
      <c r="M42" s="127"/>
      <c r="N42" s="126">
        <v>15</v>
      </c>
      <c r="O42" s="126"/>
      <c r="P42" s="126"/>
      <c r="Q42" s="127"/>
      <c r="R42" s="128">
        <f t="shared" si="7"/>
        <v>60</v>
      </c>
      <c r="S42" s="129">
        <f t="shared" si="10"/>
        <v>0</v>
      </c>
      <c r="T42" s="130"/>
      <c r="U42" s="130"/>
      <c r="V42" s="130"/>
      <c r="W42" s="130"/>
      <c r="X42" s="130"/>
      <c r="Y42" s="131"/>
      <c r="Z42" s="131"/>
      <c r="AA42" s="131"/>
      <c r="AB42" s="131"/>
      <c r="AC42" s="131"/>
      <c r="AD42" s="131"/>
      <c r="AE42" s="131"/>
      <c r="AG42" s="154" t="s">
        <v>349</v>
      </c>
      <c r="AH42" s="126"/>
      <c r="AI42" s="126"/>
      <c r="AJ42" s="126"/>
      <c r="AK42" s="127"/>
      <c r="AL42" s="126"/>
      <c r="AM42" s="126"/>
      <c r="AN42" s="126"/>
      <c r="AO42" s="127"/>
      <c r="AP42" s="158">
        <v>30</v>
      </c>
      <c r="AQ42" s="153"/>
      <c r="AR42" s="327">
        <v>15</v>
      </c>
      <c r="AS42" s="326"/>
      <c r="AT42" s="126">
        <v>15</v>
      </c>
      <c r="AU42" s="126">
        <v>18</v>
      </c>
      <c r="AV42" s="126"/>
      <c r="AW42" s="127"/>
      <c r="AX42" s="128">
        <f t="shared" si="8"/>
        <v>78</v>
      </c>
      <c r="AY42" s="129">
        <f t="shared" si="9"/>
        <v>15</v>
      </c>
      <c r="AZ42" s="131"/>
      <c r="BA42" s="131"/>
      <c r="BB42" s="131"/>
      <c r="BC42" s="131"/>
      <c r="BD42" s="131"/>
      <c r="BE42" s="131"/>
      <c r="BF42" s="131"/>
      <c r="BG42" s="131"/>
      <c r="BH42" s="131"/>
      <c r="BI42" s="131"/>
      <c r="BJ42" s="131"/>
      <c r="BK42" s="131"/>
    </row>
    <row r="43" spans="1:63" ht="15" x14ac:dyDescent="0.2">
      <c r="A43" s="126" t="s">
        <v>350</v>
      </c>
      <c r="B43" s="126"/>
      <c r="C43" s="126"/>
      <c r="D43" s="126"/>
      <c r="E43" s="127"/>
      <c r="F43" s="126"/>
      <c r="G43" s="126"/>
      <c r="H43" s="126"/>
      <c r="I43" s="127"/>
      <c r="J43" s="126"/>
      <c r="K43" s="126"/>
      <c r="L43" s="126">
        <v>43</v>
      </c>
      <c r="M43" s="127"/>
      <c r="N43" s="126">
        <v>10</v>
      </c>
      <c r="O43" s="126"/>
      <c r="P43" s="126"/>
      <c r="Q43" s="127"/>
      <c r="R43" s="128">
        <f t="shared" si="7"/>
        <v>53</v>
      </c>
      <c r="S43" s="129">
        <f t="shared" si="10"/>
        <v>0</v>
      </c>
      <c r="T43" s="130"/>
      <c r="U43" s="130"/>
      <c r="V43" s="130"/>
      <c r="W43" s="130"/>
      <c r="X43" s="130"/>
      <c r="Y43" s="131"/>
      <c r="Z43" s="131"/>
      <c r="AA43" s="131"/>
      <c r="AB43" s="131"/>
      <c r="AC43" s="131"/>
      <c r="AD43" s="131"/>
      <c r="AE43" s="131"/>
      <c r="AG43" s="154" t="s">
        <v>350</v>
      </c>
      <c r="AH43" s="126"/>
      <c r="AI43" s="126"/>
      <c r="AJ43" s="126"/>
      <c r="AK43" s="127"/>
      <c r="AL43" s="126"/>
      <c r="AM43" s="126"/>
      <c r="AN43" s="126"/>
      <c r="AO43" s="127"/>
      <c r="AP43" s="158">
        <v>32</v>
      </c>
      <c r="AQ43" s="153">
        <v>4</v>
      </c>
      <c r="AR43" s="327">
        <v>7</v>
      </c>
      <c r="AS43" s="326"/>
      <c r="AT43" s="126">
        <v>10</v>
      </c>
      <c r="AU43" s="126">
        <v>0</v>
      </c>
      <c r="AV43" s="126"/>
      <c r="AW43" s="127"/>
      <c r="AX43" s="128">
        <f t="shared" si="8"/>
        <v>53</v>
      </c>
      <c r="AY43" s="129">
        <f t="shared" si="9"/>
        <v>10</v>
      </c>
      <c r="AZ43" s="131"/>
      <c r="BA43" s="131"/>
      <c r="BB43" s="131"/>
      <c r="BC43" s="131"/>
      <c r="BD43" s="131"/>
      <c r="BE43" s="131"/>
      <c r="BF43" s="131"/>
      <c r="BG43" s="131"/>
      <c r="BH43" s="131"/>
      <c r="BI43" s="131"/>
      <c r="BJ43" s="131"/>
      <c r="BK43" s="131"/>
    </row>
    <row r="44" spans="1:63" ht="15" x14ac:dyDescent="0.2">
      <c r="A44" s="126" t="s">
        <v>351</v>
      </c>
      <c r="B44" s="126"/>
      <c r="C44" s="126"/>
      <c r="D44" s="126"/>
      <c r="E44" s="127"/>
      <c r="F44" s="126"/>
      <c r="G44" s="126"/>
      <c r="H44" s="126"/>
      <c r="I44" s="127"/>
      <c r="J44" s="126"/>
      <c r="K44" s="126"/>
      <c r="L44" s="126">
        <v>207</v>
      </c>
      <c r="M44" s="127"/>
      <c r="N44" s="126">
        <v>52</v>
      </c>
      <c r="O44" s="126"/>
      <c r="P44" s="126"/>
      <c r="Q44" s="127"/>
      <c r="R44" s="128">
        <f t="shared" si="7"/>
        <v>259</v>
      </c>
      <c r="S44" s="129">
        <f t="shared" si="10"/>
        <v>0</v>
      </c>
      <c r="T44" s="130"/>
      <c r="U44" s="130"/>
      <c r="V44" s="130"/>
      <c r="W44" s="130"/>
      <c r="X44" s="130"/>
      <c r="Y44" s="131"/>
      <c r="Z44" s="131"/>
      <c r="AA44" s="131"/>
      <c r="AB44" s="131"/>
      <c r="AC44" s="131"/>
      <c r="AD44" s="131"/>
      <c r="AE44" s="131"/>
      <c r="AG44" s="154" t="s">
        <v>351</v>
      </c>
      <c r="AH44" s="126"/>
      <c r="AI44" s="126"/>
      <c r="AJ44" s="126"/>
      <c r="AK44" s="127"/>
      <c r="AL44" s="126"/>
      <c r="AM44" s="126"/>
      <c r="AN44" s="126"/>
      <c r="AO44" s="127"/>
      <c r="AP44" s="158">
        <v>130</v>
      </c>
      <c r="AQ44" s="153">
        <v>32</v>
      </c>
      <c r="AR44" s="327">
        <v>45</v>
      </c>
      <c r="AS44" s="326"/>
      <c r="AT44" s="126">
        <v>52</v>
      </c>
      <c r="AU44" s="126">
        <v>0</v>
      </c>
      <c r="AV44" s="126"/>
      <c r="AW44" s="127"/>
      <c r="AX44" s="128">
        <f t="shared" si="8"/>
        <v>259</v>
      </c>
      <c r="AY44" s="129">
        <f t="shared" si="9"/>
        <v>52</v>
      </c>
      <c r="AZ44" s="131"/>
      <c r="BA44" s="131"/>
      <c r="BB44" s="131"/>
      <c r="BC44" s="131"/>
      <c r="BD44" s="131"/>
      <c r="BE44" s="131"/>
      <c r="BF44" s="131"/>
      <c r="BG44" s="131"/>
      <c r="BH44" s="131"/>
      <c r="BI44" s="131"/>
      <c r="BJ44" s="131"/>
      <c r="BK44" s="131"/>
    </row>
    <row r="45" spans="1:63" ht="15" x14ac:dyDescent="0.2">
      <c r="A45" s="126" t="s">
        <v>352</v>
      </c>
      <c r="B45" s="126"/>
      <c r="C45" s="126"/>
      <c r="D45" s="126"/>
      <c r="E45" s="127"/>
      <c r="F45" s="126"/>
      <c r="G45" s="126"/>
      <c r="H45" s="126"/>
      <c r="I45" s="127"/>
      <c r="J45" s="126"/>
      <c r="K45" s="126"/>
      <c r="L45" s="126">
        <v>106</v>
      </c>
      <c r="M45" s="127"/>
      <c r="N45" s="126">
        <v>73</v>
      </c>
      <c r="O45" s="126"/>
      <c r="P45" s="126"/>
      <c r="Q45" s="127"/>
      <c r="R45" s="128">
        <f t="shared" si="7"/>
        <v>179</v>
      </c>
      <c r="S45" s="129">
        <f t="shared" si="10"/>
        <v>0</v>
      </c>
      <c r="T45" s="130"/>
      <c r="U45" s="130"/>
      <c r="V45" s="130"/>
      <c r="W45" s="130"/>
      <c r="X45" s="130"/>
      <c r="Y45" s="131"/>
      <c r="Z45" s="131"/>
      <c r="AA45" s="131"/>
      <c r="AB45" s="131"/>
      <c r="AC45" s="131"/>
      <c r="AD45" s="131"/>
      <c r="AE45" s="131"/>
      <c r="AG45" s="154" t="s">
        <v>352</v>
      </c>
      <c r="AH45" s="126"/>
      <c r="AI45" s="126"/>
      <c r="AJ45" s="126"/>
      <c r="AK45" s="127"/>
      <c r="AL45" s="126"/>
      <c r="AM45" s="126"/>
      <c r="AN45" s="126"/>
      <c r="AO45" s="127"/>
      <c r="AP45" s="158">
        <v>52</v>
      </c>
      <c r="AQ45" s="153">
        <v>15</v>
      </c>
      <c r="AR45" s="327">
        <v>39</v>
      </c>
      <c r="AS45" s="326"/>
      <c r="AT45" s="126">
        <v>73</v>
      </c>
      <c r="AU45" s="126">
        <v>0</v>
      </c>
      <c r="AV45" s="126"/>
      <c r="AW45" s="127"/>
      <c r="AX45" s="128">
        <f t="shared" si="8"/>
        <v>179</v>
      </c>
      <c r="AY45" s="129">
        <f t="shared" si="9"/>
        <v>73</v>
      </c>
      <c r="AZ45" s="131"/>
      <c r="BA45" s="131"/>
      <c r="BB45" s="131"/>
      <c r="BC45" s="131"/>
      <c r="BD45" s="131"/>
      <c r="BE45" s="131"/>
      <c r="BF45" s="131"/>
      <c r="BG45" s="131"/>
      <c r="BH45" s="131"/>
      <c r="BI45" s="126"/>
      <c r="BJ45" s="126"/>
      <c r="BK45" s="126"/>
    </row>
    <row r="46" spans="1:63" ht="15" x14ac:dyDescent="0.2">
      <c r="A46" s="126" t="s">
        <v>353</v>
      </c>
      <c r="B46" s="126"/>
      <c r="C46" s="126"/>
      <c r="D46" s="126"/>
      <c r="E46" s="127"/>
      <c r="F46" s="126"/>
      <c r="G46" s="126"/>
      <c r="H46" s="126"/>
      <c r="I46" s="127"/>
      <c r="J46" s="126"/>
      <c r="K46" s="126"/>
      <c r="L46" s="126">
        <v>81</v>
      </c>
      <c r="M46" s="127"/>
      <c r="N46" s="126">
        <v>8</v>
      </c>
      <c r="O46" s="126"/>
      <c r="P46" s="126"/>
      <c r="Q46" s="127"/>
      <c r="R46" s="128">
        <f t="shared" si="7"/>
        <v>89</v>
      </c>
      <c r="S46" s="129">
        <f t="shared" si="10"/>
        <v>0</v>
      </c>
      <c r="T46" s="130"/>
      <c r="U46" s="130"/>
      <c r="V46" s="130"/>
      <c r="W46" s="130"/>
      <c r="X46" s="130"/>
      <c r="Y46" s="131"/>
      <c r="Z46" s="131"/>
      <c r="AA46" s="131"/>
      <c r="AB46" s="131"/>
      <c r="AC46" s="131"/>
      <c r="AD46" s="131"/>
      <c r="AE46" s="131"/>
      <c r="AG46" s="154" t="s">
        <v>371</v>
      </c>
      <c r="AH46" s="126"/>
      <c r="AI46" s="126"/>
      <c r="AJ46" s="126"/>
      <c r="AK46" s="127"/>
      <c r="AL46" s="126"/>
      <c r="AM46" s="126"/>
      <c r="AN46" s="126"/>
      <c r="AO46" s="127"/>
      <c r="AP46" s="158">
        <v>29</v>
      </c>
      <c r="AQ46" s="153"/>
      <c r="AR46" s="327">
        <v>12</v>
      </c>
      <c r="AS46" s="326"/>
      <c r="AT46" s="126">
        <v>8</v>
      </c>
      <c r="AU46" s="126">
        <v>0</v>
      </c>
      <c r="AV46" s="126"/>
      <c r="AW46" s="127"/>
      <c r="AX46" s="128">
        <f t="shared" si="8"/>
        <v>49</v>
      </c>
      <c r="AY46" s="129">
        <f t="shared" si="9"/>
        <v>8</v>
      </c>
      <c r="AZ46" s="131"/>
      <c r="BA46" s="131"/>
      <c r="BB46" s="131"/>
      <c r="BC46" s="131"/>
      <c r="BD46" s="131"/>
      <c r="BE46" s="131"/>
      <c r="BF46" s="131"/>
      <c r="BG46" s="131"/>
      <c r="BH46" s="131"/>
      <c r="BI46" s="126"/>
      <c r="BJ46" s="126"/>
      <c r="BK46" s="126"/>
    </row>
    <row r="47" spans="1:63" ht="15" x14ac:dyDescent="0.2">
      <c r="A47" s="126" t="s">
        <v>354</v>
      </c>
      <c r="B47" s="126"/>
      <c r="C47" s="126"/>
      <c r="D47" s="126"/>
      <c r="E47" s="127"/>
      <c r="F47" s="126"/>
      <c r="G47" s="126"/>
      <c r="H47" s="126"/>
      <c r="I47" s="127"/>
      <c r="J47" s="126"/>
      <c r="K47" s="126"/>
      <c r="L47" s="126">
        <v>14</v>
      </c>
      <c r="M47" s="127"/>
      <c r="N47" s="126">
        <v>35</v>
      </c>
      <c r="O47" s="126"/>
      <c r="P47" s="126"/>
      <c r="Q47" s="127"/>
      <c r="R47" s="128">
        <f t="shared" si="7"/>
        <v>49</v>
      </c>
      <c r="S47" s="129">
        <f t="shared" si="10"/>
        <v>0</v>
      </c>
      <c r="T47" s="130"/>
      <c r="U47" s="130"/>
      <c r="V47" s="130"/>
      <c r="W47" s="130"/>
      <c r="X47" s="130"/>
      <c r="Y47" s="131"/>
      <c r="Z47" s="131"/>
      <c r="AA47" s="131"/>
      <c r="AB47" s="131"/>
      <c r="AC47" s="131"/>
      <c r="AD47" s="131"/>
      <c r="AE47" s="131"/>
      <c r="AG47" s="154" t="s">
        <v>372</v>
      </c>
      <c r="AH47" s="126"/>
      <c r="AI47" s="126"/>
      <c r="AJ47" s="126"/>
      <c r="AK47" s="127"/>
      <c r="AL47" s="126"/>
      <c r="AM47" s="126"/>
      <c r="AN47" s="126"/>
      <c r="AO47" s="127"/>
      <c r="AP47" s="158">
        <v>14</v>
      </c>
      <c r="AQ47" s="153"/>
      <c r="AR47" s="327">
        <v>0</v>
      </c>
      <c r="AS47" s="326"/>
      <c r="AT47" s="126">
        <v>35</v>
      </c>
      <c r="AU47" s="126">
        <v>0</v>
      </c>
      <c r="AV47" s="126"/>
      <c r="AW47" s="127"/>
      <c r="AX47" s="128">
        <f t="shared" si="8"/>
        <v>49</v>
      </c>
      <c r="AY47" s="129">
        <f t="shared" si="9"/>
        <v>35</v>
      </c>
      <c r="AZ47" s="131"/>
      <c r="BA47" s="131"/>
      <c r="BB47" s="131"/>
      <c r="BC47" s="131"/>
      <c r="BD47" s="131"/>
      <c r="BE47" s="131"/>
      <c r="BF47" s="131"/>
      <c r="BG47" s="131"/>
      <c r="BH47" s="131"/>
      <c r="BI47" s="126"/>
      <c r="BJ47" s="126"/>
      <c r="BK47" s="126"/>
    </row>
    <row r="48" spans="1:63" ht="15" x14ac:dyDescent="0.2">
      <c r="A48" s="126" t="s">
        <v>355</v>
      </c>
      <c r="B48" s="126"/>
      <c r="C48" s="126"/>
      <c r="D48" s="126"/>
      <c r="E48" s="127"/>
      <c r="F48" s="126"/>
      <c r="G48" s="126"/>
      <c r="H48" s="126"/>
      <c r="I48" s="127"/>
      <c r="J48" s="126"/>
      <c r="K48" s="126"/>
      <c r="L48" s="126">
        <v>151</v>
      </c>
      <c r="M48" s="127"/>
      <c r="N48" s="126">
        <v>25</v>
      </c>
      <c r="O48" s="126"/>
      <c r="P48" s="126"/>
      <c r="Q48" s="127"/>
      <c r="R48" s="128">
        <f t="shared" si="7"/>
        <v>176</v>
      </c>
      <c r="S48" s="129">
        <f t="shared" si="10"/>
        <v>0</v>
      </c>
      <c r="T48" s="130"/>
      <c r="U48" s="130"/>
      <c r="V48" s="130"/>
      <c r="W48" s="130"/>
      <c r="X48" s="130"/>
      <c r="Y48" s="131"/>
      <c r="Z48" s="131"/>
      <c r="AA48" s="131"/>
      <c r="AB48" s="131"/>
      <c r="AC48" s="131"/>
      <c r="AD48" s="131"/>
      <c r="AE48" s="131"/>
      <c r="AG48" s="154" t="s">
        <v>355</v>
      </c>
      <c r="AH48" s="126"/>
      <c r="AI48" s="126"/>
      <c r="AJ48" s="126"/>
      <c r="AK48" s="127"/>
      <c r="AL48" s="126"/>
      <c r="AM48" s="126"/>
      <c r="AN48" s="126"/>
      <c r="AO48" s="127"/>
      <c r="AP48" s="158">
        <v>96</v>
      </c>
      <c r="AQ48" s="153">
        <v>30</v>
      </c>
      <c r="AR48" s="327">
        <v>25</v>
      </c>
      <c r="AS48" s="326"/>
      <c r="AT48" s="126">
        <v>25</v>
      </c>
      <c r="AU48" s="126">
        <v>0</v>
      </c>
      <c r="AV48" s="126"/>
      <c r="AW48" s="127"/>
      <c r="AX48" s="128">
        <f t="shared" si="8"/>
        <v>176</v>
      </c>
      <c r="AY48" s="129">
        <f t="shared" si="9"/>
        <v>25</v>
      </c>
      <c r="AZ48" s="131"/>
      <c r="BA48" s="131"/>
      <c r="BB48" s="131"/>
      <c r="BC48" s="131"/>
      <c r="BD48" s="131"/>
      <c r="BE48" s="131"/>
      <c r="BF48" s="131"/>
      <c r="BG48" s="131"/>
      <c r="BH48" s="131"/>
      <c r="BI48" s="131"/>
      <c r="BJ48" s="131"/>
      <c r="BK48" s="131"/>
    </row>
    <row r="49" spans="1:63" ht="15" x14ac:dyDescent="0.2">
      <c r="A49" s="126" t="s">
        <v>356</v>
      </c>
      <c r="B49" s="126"/>
      <c r="C49" s="126"/>
      <c r="D49" s="126"/>
      <c r="E49" s="127"/>
      <c r="F49" s="126"/>
      <c r="G49" s="126"/>
      <c r="H49" s="126"/>
      <c r="I49" s="127"/>
      <c r="J49" s="126"/>
      <c r="K49" s="126"/>
      <c r="L49" s="126">
        <v>25</v>
      </c>
      <c r="M49" s="127"/>
      <c r="N49" s="126">
        <v>12</v>
      </c>
      <c r="O49" s="126"/>
      <c r="P49" s="126"/>
      <c r="Q49" s="127"/>
      <c r="R49" s="128">
        <f t="shared" si="7"/>
        <v>37</v>
      </c>
      <c r="S49" s="129">
        <f t="shared" si="10"/>
        <v>0</v>
      </c>
      <c r="T49" s="130"/>
      <c r="U49" s="130"/>
      <c r="V49" s="130"/>
      <c r="W49" s="130"/>
      <c r="X49" s="130"/>
      <c r="Y49" s="131"/>
      <c r="Z49" s="131"/>
      <c r="AA49" s="131"/>
      <c r="AB49" s="131"/>
      <c r="AC49" s="131"/>
      <c r="AD49" s="131"/>
      <c r="AE49" s="131"/>
      <c r="AG49" s="154" t="s">
        <v>356</v>
      </c>
      <c r="AH49" s="126"/>
      <c r="AI49" s="126"/>
      <c r="AJ49" s="126"/>
      <c r="AK49" s="127"/>
      <c r="AL49" s="126"/>
      <c r="AM49" s="126"/>
      <c r="AN49" s="126"/>
      <c r="AO49" s="127"/>
      <c r="AP49" s="158">
        <v>17</v>
      </c>
      <c r="AQ49" s="153"/>
      <c r="AR49" s="327">
        <v>8</v>
      </c>
      <c r="AS49" s="326"/>
      <c r="AT49" s="126">
        <v>12</v>
      </c>
      <c r="AU49" s="126">
        <v>0</v>
      </c>
      <c r="AV49" s="126"/>
      <c r="AW49" s="127"/>
      <c r="AX49" s="128">
        <f t="shared" si="8"/>
        <v>37</v>
      </c>
      <c r="AY49" s="129">
        <f t="shared" si="9"/>
        <v>12</v>
      </c>
      <c r="AZ49" s="131"/>
      <c r="BA49" s="131"/>
      <c r="BB49" s="131"/>
      <c r="BC49" s="131"/>
      <c r="BD49" s="131"/>
      <c r="BE49" s="131"/>
      <c r="BF49" s="131"/>
      <c r="BG49" s="131"/>
      <c r="BH49" s="131"/>
      <c r="BI49" s="131"/>
      <c r="BJ49" s="131"/>
      <c r="BK49" s="131"/>
    </row>
    <row r="50" spans="1:63" ht="15" x14ac:dyDescent="0.2">
      <c r="A50" s="126" t="s">
        <v>357</v>
      </c>
      <c r="B50" s="126"/>
      <c r="C50" s="126"/>
      <c r="D50" s="126"/>
      <c r="E50" s="127"/>
      <c r="F50" s="126"/>
      <c r="G50" s="126"/>
      <c r="H50" s="126"/>
      <c r="I50" s="127"/>
      <c r="J50" s="126"/>
      <c r="K50" s="126"/>
      <c r="L50" s="126">
        <v>24</v>
      </c>
      <c r="M50" s="127"/>
      <c r="N50" s="126">
        <v>5</v>
      </c>
      <c r="O50" s="126"/>
      <c r="P50" s="126"/>
      <c r="Q50" s="127"/>
      <c r="R50" s="128">
        <f t="shared" si="7"/>
        <v>29</v>
      </c>
      <c r="S50" s="129">
        <f t="shared" si="10"/>
        <v>0</v>
      </c>
      <c r="T50" s="130"/>
      <c r="U50" s="130"/>
      <c r="V50" s="130"/>
      <c r="W50" s="130"/>
      <c r="X50" s="130"/>
      <c r="Y50" s="131"/>
      <c r="Z50" s="131"/>
      <c r="AA50" s="131"/>
      <c r="AB50" s="131"/>
      <c r="AC50" s="131"/>
      <c r="AD50" s="131"/>
      <c r="AE50" s="131"/>
      <c r="AG50" s="154" t="s">
        <v>357</v>
      </c>
      <c r="AH50" s="126"/>
      <c r="AI50" s="126"/>
      <c r="AJ50" s="126"/>
      <c r="AK50" s="127"/>
      <c r="AL50" s="126"/>
      <c r="AM50" s="126"/>
      <c r="AN50" s="126"/>
      <c r="AO50" s="127"/>
      <c r="AP50" s="158">
        <v>16</v>
      </c>
      <c r="AQ50" s="153"/>
      <c r="AR50" s="327">
        <v>8</v>
      </c>
      <c r="AS50" s="326"/>
      <c r="AT50" s="126">
        <v>5</v>
      </c>
      <c r="AU50" s="126">
        <v>0</v>
      </c>
      <c r="AV50" s="126"/>
      <c r="AW50" s="127"/>
      <c r="AX50" s="128">
        <f t="shared" si="8"/>
        <v>29</v>
      </c>
      <c r="AY50" s="129">
        <f t="shared" si="9"/>
        <v>5</v>
      </c>
      <c r="AZ50" s="131"/>
      <c r="BA50" s="131"/>
      <c r="BB50" s="131"/>
      <c r="BC50" s="131"/>
      <c r="BD50" s="131"/>
      <c r="BE50" s="131"/>
      <c r="BF50" s="131"/>
      <c r="BG50" s="131"/>
      <c r="BH50" s="131"/>
      <c r="BI50" s="131"/>
      <c r="BJ50" s="131"/>
      <c r="BK50" s="131"/>
    </row>
    <row r="51" spans="1:63" ht="15" x14ac:dyDescent="0.2">
      <c r="A51" s="126" t="s">
        <v>358</v>
      </c>
      <c r="B51" s="126"/>
      <c r="C51" s="126"/>
      <c r="D51" s="126"/>
      <c r="E51" s="127"/>
      <c r="F51" s="126"/>
      <c r="G51" s="126"/>
      <c r="H51" s="126"/>
      <c r="I51" s="127"/>
      <c r="J51" s="126"/>
      <c r="K51" s="126"/>
      <c r="L51" s="126">
        <v>22</v>
      </c>
      <c r="M51" s="127"/>
      <c r="N51" s="126">
        <v>8</v>
      </c>
      <c r="O51" s="126"/>
      <c r="P51" s="126"/>
      <c r="Q51" s="127"/>
      <c r="R51" s="128">
        <f t="shared" si="7"/>
        <v>30</v>
      </c>
      <c r="S51" s="129">
        <f t="shared" si="10"/>
        <v>0</v>
      </c>
      <c r="T51" s="130"/>
      <c r="U51" s="130"/>
      <c r="V51" s="130"/>
      <c r="W51" s="130"/>
      <c r="X51" s="130"/>
      <c r="Y51" s="131"/>
      <c r="Z51" s="131"/>
      <c r="AA51" s="131"/>
      <c r="AB51" s="131"/>
      <c r="AC51" s="131"/>
      <c r="AD51" s="131"/>
      <c r="AE51" s="131"/>
      <c r="AG51" s="154" t="s">
        <v>373</v>
      </c>
      <c r="AH51" s="126"/>
      <c r="AI51" s="126"/>
      <c r="AJ51" s="126"/>
      <c r="AK51" s="127"/>
      <c r="AL51" s="126"/>
      <c r="AM51" s="126"/>
      <c r="AN51" s="126"/>
      <c r="AO51" s="127"/>
      <c r="AP51" s="158">
        <v>9</v>
      </c>
      <c r="AQ51" s="153"/>
      <c r="AR51" s="327">
        <v>11</v>
      </c>
      <c r="AS51" s="326"/>
      <c r="AT51" s="126">
        <v>8</v>
      </c>
      <c r="AU51" s="126">
        <v>0</v>
      </c>
      <c r="AV51" s="126"/>
      <c r="AW51" s="127"/>
      <c r="AX51" s="128">
        <f t="shared" si="8"/>
        <v>28</v>
      </c>
      <c r="AY51" s="129">
        <f t="shared" si="9"/>
        <v>8</v>
      </c>
      <c r="AZ51" s="131"/>
      <c r="BA51" s="131"/>
      <c r="BB51" s="131"/>
      <c r="BC51" s="131"/>
      <c r="BD51" s="131"/>
      <c r="BE51" s="131"/>
      <c r="BF51" s="131"/>
      <c r="BG51" s="131"/>
      <c r="BH51" s="131"/>
      <c r="BI51" s="131"/>
      <c r="BJ51" s="131"/>
      <c r="BK51" s="131"/>
    </row>
    <row r="52" spans="1:63" ht="15" x14ac:dyDescent="0.2">
      <c r="A52" s="126" t="s">
        <v>359</v>
      </c>
      <c r="B52" s="126"/>
      <c r="C52" s="126"/>
      <c r="D52" s="126"/>
      <c r="E52" s="127"/>
      <c r="F52" s="126"/>
      <c r="G52" s="126"/>
      <c r="H52" s="126"/>
      <c r="I52" s="127"/>
      <c r="J52" s="126"/>
      <c r="K52" s="126"/>
      <c r="L52" s="126">
        <v>33</v>
      </c>
      <c r="M52" s="127"/>
      <c r="N52" s="126">
        <v>8</v>
      </c>
      <c r="O52" s="126"/>
      <c r="P52" s="126"/>
      <c r="Q52" s="127"/>
      <c r="R52" s="128">
        <f t="shared" si="7"/>
        <v>41</v>
      </c>
      <c r="S52" s="129">
        <f t="shared" si="10"/>
        <v>0</v>
      </c>
      <c r="T52" s="130"/>
      <c r="U52" s="130"/>
      <c r="V52" s="130"/>
      <c r="W52" s="130"/>
      <c r="X52" s="130"/>
      <c r="Y52" s="131"/>
      <c r="Z52" s="131"/>
      <c r="AA52" s="131"/>
      <c r="AB52" s="131"/>
      <c r="AC52" s="131"/>
      <c r="AD52" s="131"/>
      <c r="AE52" s="131"/>
      <c r="AG52" s="154" t="s">
        <v>359</v>
      </c>
      <c r="AH52" s="126"/>
      <c r="AI52" s="126"/>
      <c r="AJ52" s="126"/>
      <c r="AK52" s="127"/>
      <c r="AL52" s="126"/>
      <c r="AM52" s="126"/>
      <c r="AN52" s="126"/>
      <c r="AO52" s="127"/>
      <c r="AP52" s="158">
        <v>5</v>
      </c>
      <c r="AQ52" s="153"/>
      <c r="AR52" s="327">
        <v>10</v>
      </c>
      <c r="AS52" s="326"/>
      <c r="AT52" s="126">
        <v>8</v>
      </c>
      <c r="AU52" s="126">
        <v>0</v>
      </c>
      <c r="AV52" s="126"/>
      <c r="AW52" s="127"/>
      <c r="AX52" s="128">
        <f t="shared" si="8"/>
        <v>23</v>
      </c>
      <c r="AY52" s="129">
        <f t="shared" si="9"/>
        <v>8</v>
      </c>
      <c r="AZ52" s="131"/>
      <c r="BA52" s="131"/>
      <c r="BB52" s="131"/>
      <c r="BC52" s="131"/>
      <c r="BD52" s="131"/>
      <c r="BE52" s="131"/>
      <c r="BF52" s="131"/>
      <c r="BG52" s="131"/>
      <c r="BH52" s="131"/>
      <c r="BI52" s="131"/>
      <c r="BJ52" s="131"/>
      <c r="BK52" s="131"/>
    </row>
    <row r="53" spans="1:63" ht="15" x14ac:dyDescent="0.2">
      <c r="A53" s="126" t="s">
        <v>360</v>
      </c>
      <c r="B53" s="126"/>
      <c r="C53" s="126"/>
      <c r="D53" s="126"/>
      <c r="E53" s="127"/>
      <c r="F53" s="126"/>
      <c r="G53" s="126"/>
      <c r="H53" s="126"/>
      <c r="I53" s="127"/>
      <c r="J53" s="126"/>
      <c r="K53" s="126"/>
      <c r="L53" s="126">
        <v>110</v>
      </c>
      <c r="M53" s="127"/>
      <c r="N53" s="126">
        <v>16</v>
      </c>
      <c r="O53" s="126"/>
      <c r="P53" s="126"/>
      <c r="Q53" s="127"/>
      <c r="R53" s="128">
        <f t="shared" si="7"/>
        <v>126</v>
      </c>
      <c r="S53" s="129">
        <f t="shared" si="10"/>
        <v>0</v>
      </c>
      <c r="T53" s="130"/>
      <c r="U53" s="130"/>
      <c r="V53" s="130"/>
      <c r="W53" s="130"/>
      <c r="X53" s="130"/>
      <c r="Y53" s="131"/>
      <c r="Z53" s="131"/>
      <c r="AA53" s="131"/>
      <c r="AB53" s="131"/>
      <c r="AC53" s="131"/>
      <c r="AD53" s="131"/>
      <c r="AE53" s="131"/>
      <c r="AG53" s="154" t="s">
        <v>360</v>
      </c>
      <c r="AH53" s="126"/>
      <c r="AI53" s="126"/>
      <c r="AJ53" s="126"/>
      <c r="AK53" s="127"/>
      <c r="AL53" s="126"/>
      <c r="AM53" s="126"/>
      <c r="AN53" s="126"/>
      <c r="AO53" s="127"/>
      <c r="AP53" s="158">
        <v>100</v>
      </c>
      <c r="AQ53" s="153"/>
      <c r="AR53" s="327">
        <v>10</v>
      </c>
      <c r="AS53" s="326"/>
      <c r="AT53" s="126">
        <v>16</v>
      </c>
      <c r="AU53" s="126">
        <v>0</v>
      </c>
      <c r="AV53" s="126"/>
      <c r="AW53" s="127"/>
      <c r="AX53" s="128">
        <f t="shared" si="8"/>
        <v>126</v>
      </c>
      <c r="AY53" s="129">
        <f t="shared" si="9"/>
        <v>16</v>
      </c>
      <c r="AZ53" s="131"/>
      <c r="BA53" s="131"/>
      <c r="BB53" s="131"/>
      <c r="BC53" s="131"/>
      <c r="BD53" s="131"/>
      <c r="BE53" s="131"/>
      <c r="BF53" s="131"/>
      <c r="BG53" s="131"/>
      <c r="BH53" s="131"/>
      <c r="BI53" s="131"/>
      <c r="BJ53" s="131"/>
      <c r="BK53" s="131"/>
    </row>
    <row r="54" spans="1:63" ht="15" x14ac:dyDescent="0.2">
      <c r="A54" s="126" t="s">
        <v>361</v>
      </c>
      <c r="B54" s="126"/>
      <c r="C54" s="126"/>
      <c r="D54" s="126"/>
      <c r="E54" s="127"/>
      <c r="F54" s="126"/>
      <c r="G54" s="126"/>
      <c r="H54" s="126"/>
      <c r="I54" s="127"/>
      <c r="J54" s="126"/>
      <c r="K54" s="126"/>
      <c r="L54" s="126">
        <v>6</v>
      </c>
      <c r="M54" s="127"/>
      <c r="N54" s="126">
        <v>0</v>
      </c>
      <c r="O54" s="126"/>
      <c r="P54" s="126"/>
      <c r="Q54" s="127"/>
      <c r="R54" s="128">
        <f t="shared" si="7"/>
        <v>6</v>
      </c>
      <c r="S54" s="129">
        <f t="shared" si="10"/>
        <v>0</v>
      </c>
      <c r="T54" s="130"/>
      <c r="U54" s="130"/>
      <c r="V54" s="130"/>
      <c r="W54" s="130"/>
      <c r="X54" s="130"/>
      <c r="Y54" s="131"/>
      <c r="Z54" s="131"/>
      <c r="AA54" s="131"/>
      <c r="AB54" s="131"/>
      <c r="AC54" s="131"/>
      <c r="AD54" s="131"/>
      <c r="AE54" s="131"/>
      <c r="AG54" s="154" t="s">
        <v>361</v>
      </c>
      <c r="AH54" s="126"/>
      <c r="AI54" s="126"/>
      <c r="AJ54" s="126"/>
      <c r="AK54" s="127"/>
      <c r="AL54" s="126"/>
      <c r="AM54" s="126"/>
      <c r="AN54" s="126"/>
      <c r="AO54" s="127"/>
      <c r="AP54" s="158"/>
      <c r="AQ54" s="153"/>
      <c r="AR54" s="327">
        <v>0</v>
      </c>
      <c r="AS54" s="326"/>
      <c r="AT54" s="126">
        <v>0</v>
      </c>
      <c r="AU54" s="126">
        <v>0</v>
      </c>
      <c r="AV54" s="126"/>
      <c r="AW54" s="127"/>
      <c r="AX54" s="128">
        <f t="shared" si="8"/>
        <v>0</v>
      </c>
      <c r="AY54" s="129">
        <f t="shared" si="9"/>
        <v>0</v>
      </c>
      <c r="AZ54" s="131"/>
      <c r="BA54" s="131"/>
      <c r="BB54" s="131"/>
      <c r="BC54" s="131"/>
      <c r="BD54" s="131"/>
      <c r="BE54" s="131"/>
      <c r="BF54" s="131"/>
      <c r="BG54" s="131"/>
      <c r="BH54" s="131"/>
      <c r="BI54" s="131"/>
      <c r="BJ54" s="131"/>
      <c r="BK54" s="131"/>
    </row>
    <row r="55" spans="1:63" ht="15" x14ac:dyDescent="0.2">
      <c r="A55" s="126" t="s">
        <v>362</v>
      </c>
      <c r="B55" s="126"/>
      <c r="C55" s="126"/>
      <c r="D55" s="126"/>
      <c r="E55" s="127"/>
      <c r="F55" s="126"/>
      <c r="G55" s="126"/>
      <c r="H55" s="126"/>
      <c r="I55" s="127"/>
      <c r="J55" s="126"/>
      <c r="K55" s="126"/>
      <c r="L55" s="126">
        <v>7</v>
      </c>
      <c r="M55" s="127"/>
      <c r="N55" s="126">
        <v>21</v>
      </c>
      <c r="O55" s="126"/>
      <c r="P55" s="126"/>
      <c r="Q55" s="127"/>
      <c r="R55" s="128">
        <f t="shared" si="7"/>
        <v>28</v>
      </c>
      <c r="S55" s="129">
        <f t="shared" si="10"/>
        <v>0</v>
      </c>
      <c r="T55" s="130"/>
      <c r="U55" s="130"/>
      <c r="V55" s="130"/>
      <c r="W55" s="130"/>
      <c r="X55" s="130"/>
      <c r="Y55" s="131"/>
      <c r="Z55" s="131"/>
      <c r="AA55" s="131"/>
      <c r="AB55" s="131"/>
      <c r="AC55" s="131"/>
      <c r="AD55" s="131"/>
      <c r="AE55" s="131"/>
      <c r="AG55" s="154" t="s">
        <v>362</v>
      </c>
      <c r="AH55" s="126"/>
      <c r="AI55" s="126"/>
      <c r="AJ55" s="126"/>
      <c r="AK55" s="127"/>
      <c r="AL55" s="126"/>
      <c r="AM55" s="126"/>
      <c r="AN55" s="126"/>
      <c r="AO55" s="127"/>
      <c r="AP55" s="158"/>
      <c r="AQ55" s="153"/>
      <c r="AR55" s="327">
        <v>7</v>
      </c>
      <c r="AS55" s="326"/>
      <c r="AT55" s="126">
        <v>21</v>
      </c>
      <c r="AU55" s="126">
        <v>0</v>
      </c>
      <c r="AV55" s="126"/>
      <c r="AW55" s="127"/>
      <c r="AX55" s="128">
        <f t="shared" si="8"/>
        <v>28</v>
      </c>
      <c r="AY55" s="129">
        <f t="shared" si="9"/>
        <v>21</v>
      </c>
      <c r="AZ55" s="131"/>
      <c r="BA55" s="131"/>
      <c r="BB55" s="131"/>
      <c r="BC55" s="131"/>
      <c r="BD55" s="131"/>
      <c r="BE55" s="131"/>
      <c r="BF55" s="131"/>
      <c r="BG55" s="131"/>
      <c r="BH55" s="131"/>
      <c r="BI55" s="131"/>
      <c r="BJ55" s="131"/>
      <c r="BK55" s="131"/>
    </row>
    <row r="56" spans="1:63" ht="15" x14ac:dyDescent="0.2">
      <c r="A56" s="126" t="s">
        <v>363</v>
      </c>
      <c r="B56" s="126"/>
      <c r="C56" s="126"/>
      <c r="D56" s="126"/>
      <c r="E56" s="127"/>
      <c r="F56" s="126"/>
      <c r="G56" s="126"/>
      <c r="H56" s="126"/>
      <c r="I56" s="127"/>
      <c r="J56" s="126"/>
      <c r="K56" s="126"/>
      <c r="L56" s="126">
        <v>110</v>
      </c>
      <c r="M56" s="127"/>
      <c r="N56" s="126">
        <v>73</v>
      </c>
      <c r="O56" s="126"/>
      <c r="P56" s="126"/>
      <c r="Q56" s="127"/>
      <c r="R56" s="128">
        <f t="shared" si="7"/>
        <v>183</v>
      </c>
      <c r="S56" s="129">
        <f t="shared" si="10"/>
        <v>0</v>
      </c>
      <c r="T56" s="130"/>
      <c r="U56" s="130"/>
      <c r="V56" s="130"/>
      <c r="W56" s="130"/>
      <c r="X56" s="130"/>
      <c r="Y56" s="131"/>
      <c r="Z56" s="131"/>
      <c r="AA56" s="131"/>
      <c r="AB56" s="131"/>
      <c r="AC56" s="131"/>
      <c r="AD56" s="131"/>
      <c r="AE56" s="131"/>
      <c r="AG56" s="154" t="s">
        <v>374</v>
      </c>
      <c r="AH56" s="126"/>
      <c r="AI56" s="126"/>
      <c r="AJ56" s="126"/>
      <c r="AK56" s="127"/>
      <c r="AL56" s="126"/>
      <c r="AM56" s="126"/>
      <c r="AN56" s="126"/>
      <c r="AO56" s="127"/>
      <c r="AP56" s="158">
        <v>60</v>
      </c>
      <c r="AQ56" s="153">
        <v>11</v>
      </c>
      <c r="AR56" s="327">
        <v>39</v>
      </c>
      <c r="AS56" s="326"/>
      <c r="AT56" s="126">
        <v>73</v>
      </c>
      <c r="AU56" s="126">
        <v>45</v>
      </c>
      <c r="AV56" s="126"/>
      <c r="AW56" s="127"/>
      <c r="AX56" s="128">
        <f t="shared" si="8"/>
        <v>228</v>
      </c>
      <c r="AY56" s="129">
        <f t="shared" si="9"/>
        <v>73</v>
      </c>
      <c r="AZ56" s="131"/>
      <c r="BA56" s="131"/>
      <c r="BB56" s="131"/>
      <c r="BC56" s="131"/>
      <c r="BD56" s="131"/>
      <c r="BE56" s="131"/>
      <c r="BF56" s="131"/>
      <c r="BG56" s="131"/>
      <c r="BH56" s="131"/>
      <c r="BI56" s="131"/>
      <c r="BJ56" s="131"/>
      <c r="BK56" s="131"/>
    </row>
    <row r="57" spans="1:63" ht="15" x14ac:dyDescent="0.2">
      <c r="A57" s="126" t="s">
        <v>364</v>
      </c>
      <c r="B57" s="126"/>
      <c r="C57" s="126"/>
      <c r="D57" s="126"/>
      <c r="E57" s="127"/>
      <c r="F57" s="126"/>
      <c r="G57" s="126"/>
      <c r="H57" s="126"/>
      <c r="I57" s="127"/>
      <c r="J57" s="126"/>
      <c r="K57" s="126"/>
      <c r="L57" s="126">
        <v>0</v>
      </c>
      <c r="M57" s="127"/>
      <c r="N57" s="126">
        <v>0</v>
      </c>
      <c r="O57" s="126"/>
      <c r="P57" s="126"/>
      <c r="Q57" s="127"/>
      <c r="R57" s="128">
        <f t="shared" si="7"/>
        <v>0</v>
      </c>
      <c r="S57" s="129">
        <f t="shared" si="10"/>
        <v>0</v>
      </c>
      <c r="T57" s="130"/>
      <c r="U57" s="130"/>
      <c r="V57" s="130"/>
      <c r="W57" s="130"/>
      <c r="X57" s="130"/>
      <c r="Y57" s="131"/>
      <c r="Z57" s="131"/>
      <c r="AA57" s="131"/>
      <c r="AB57" s="131"/>
      <c r="AC57" s="131"/>
      <c r="AD57" s="131"/>
      <c r="AE57" s="131"/>
      <c r="AG57" s="154" t="s">
        <v>364</v>
      </c>
      <c r="AH57" s="126"/>
      <c r="AI57" s="126"/>
      <c r="AJ57" s="126"/>
      <c r="AK57" s="127"/>
      <c r="AL57" s="126"/>
      <c r="AM57" s="126"/>
      <c r="AN57" s="126"/>
      <c r="AO57" s="127"/>
      <c r="AP57" s="158"/>
      <c r="AQ57" s="153"/>
      <c r="AR57" s="327">
        <v>0</v>
      </c>
      <c r="AS57" s="326"/>
      <c r="AT57" s="126">
        <v>0</v>
      </c>
      <c r="AU57" s="126">
        <v>0</v>
      </c>
      <c r="AV57" s="126"/>
      <c r="AW57" s="127"/>
      <c r="AX57" s="128">
        <f t="shared" si="8"/>
        <v>0</v>
      </c>
      <c r="AY57" s="129">
        <f t="shared" si="9"/>
        <v>0</v>
      </c>
      <c r="AZ57" s="131"/>
      <c r="BA57" s="131"/>
      <c r="BB57" s="131"/>
      <c r="BC57" s="131"/>
      <c r="BD57" s="131"/>
      <c r="BE57" s="131"/>
      <c r="BF57" s="131"/>
      <c r="BG57" s="131"/>
      <c r="BH57" s="131"/>
      <c r="BI57" s="131"/>
      <c r="BJ57" s="131"/>
      <c r="BK57" s="131"/>
    </row>
    <row r="58" spans="1:63" ht="15" x14ac:dyDescent="0.25">
      <c r="A58" s="133" t="s">
        <v>365</v>
      </c>
      <c r="B58" s="134">
        <f t="shared" ref="B58:Q58" si="11">SUM(B37:B57)</f>
        <v>0</v>
      </c>
      <c r="C58" s="134">
        <f t="shared" si="11"/>
        <v>0</v>
      </c>
      <c r="D58" s="134">
        <f t="shared" si="11"/>
        <v>0</v>
      </c>
      <c r="E58" s="135">
        <f t="shared" si="11"/>
        <v>0</v>
      </c>
      <c r="F58" s="134">
        <f t="shared" si="11"/>
        <v>0</v>
      </c>
      <c r="G58" s="134">
        <f t="shared" si="11"/>
        <v>0</v>
      </c>
      <c r="H58" s="134">
        <f t="shared" si="11"/>
        <v>0</v>
      </c>
      <c r="I58" s="135">
        <f t="shared" si="11"/>
        <v>0</v>
      </c>
      <c r="J58" s="134">
        <f t="shared" si="11"/>
        <v>0</v>
      </c>
      <c r="K58" s="134">
        <f t="shared" si="11"/>
        <v>0</v>
      </c>
      <c r="L58" s="134">
        <f t="shared" si="11"/>
        <v>1216</v>
      </c>
      <c r="M58" s="135">
        <f t="shared" si="11"/>
        <v>0</v>
      </c>
      <c r="N58" s="134">
        <f t="shared" si="11"/>
        <v>405</v>
      </c>
      <c r="O58" s="134">
        <f t="shared" si="11"/>
        <v>0</v>
      </c>
      <c r="P58" s="134">
        <f t="shared" si="11"/>
        <v>0</v>
      </c>
      <c r="Q58" s="135">
        <f t="shared" si="11"/>
        <v>0</v>
      </c>
      <c r="R58" s="134">
        <f t="shared" ref="R58:AE58" si="12">SUM(R37:R57)</f>
        <v>1621</v>
      </c>
      <c r="S58" s="129">
        <f t="shared" si="12"/>
        <v>0</v>
      </c>
      <c r="T58" s="134">
        <f t="shared" si="12"/>
        <v>0</v>
      </c>
      <c r="U58" s="134">
        <f t="shared" si="12"/>
        <v>0</v>
      </c>
      <c r="V58" s="134">
        <f t="shared" si="12"/>
        <v>0</v>
      </c>
      <c r="W58" s="134">
        <f t="shared" si="12"/>
        <v>0</v>
      </c>
      <c r="X58" s="134">
        <f t="shared" si="12"/>
        <v>0</v>
      </c>
      <c r="Y58" s="134">
        <f t="shared" si="12"/>
        <v>0</v>
      </c>
      <c r="Z58" s="134">
        <f t="shared" si="12"/>
        <v>0</v>
      </c>
      <c r="AA58" s="134">
        <f t="shared" si="12"/>
        <v>0</v>
      </c>
      <c r="AB58" s="134">
        <f t="shared" si="12"/>
        <v>0</v>
      </c>
      <c r="AC58" s="134">
        <f t="shared" si="12"/>
        <v>0</v>
      </c>
      <c r="AD58" s="134">
        <f t="shared" si="12"/>
        <v>0</v>
      </c>
      <c r="AE58" s="134">
        <f t="shared" si="12"/>
        <v>0</v>
      </c>
      <c r="AG58" s="133" t="s">
        <v>365</v>
      </c>
      <c r="AH58" s="134">
        <f t="shared" ref="AH58:AW58" si="13">SUM(AH37:AH57)</f>
        <v>0</v>
      </c>
      <c r="AI58" s="134">
        <f t="shared" si="13"/>
        <v>0</v>
      </c>
      <c r="AJ58" s="134">
        <f t="shared" si="13"/>
        <v>0</v>
      </c>
      <c r="AK58" s="135">
        <f t="shared" si="13"/>
        <v>0</v>
      </c>
      <c r="AL58" s="134">
        <f t="shared" si="13"/>
        <v>0</v>
      </c>
      <c r="AM58" s="134">
        <f t="shared" si="13"/>
        <v>0</v>
      </c>
      <c r="AN58" s="134">
        <f t="shared" si="13"/>
        <v>0</v>
      </c>
      <c r="AO58" s="135">
        <f t="shared" si="13"/>
        <v>0</v>
      </c>
      <c r="AP58" s="134">
        <f>SUM(AP37:AP57)</f>
        <v>696</v>
      </c>
      <c r="AQ58" s="134">
        <f t="shared" si="13"/>
        <v>177</v>
      </c>
      <c r="AR58" s="134">
        <f t="shared" si="13"/>
        <v>383</v>
      </c>
      <c r="AS58" s="328"/>
      <c r="AT58" s="134">
        <f t="shared" si="13"/>
        <v>473</v>
      </c>
      <c r="AU58" s="134">
        <f t="shared" si="13"/>
        <v>265</v>
      </c>
      <c r="AV58" s="134">
        <f t="shared" si="13"/>
        <v>0</v>
      </c>
      <c r="AW58" s="135">
        <f t="shared" si="13"/>
        <v>0</v>
      </c>
      <c r="AX58" s="136">
        <f t="shared" ref="AX58:BK58" si="14">SUM(AX37:AX57)</f>
        <v>1994</v>
      </c>
      <c r="AY58" s="137">
        <f t="shared" si="14"/>
        <v>473</v>
      </c>
      <c r="AZ58" s="134">
        <f t="shared" si="14"/>
        <v>0</v>
      </c>
      <c r="BA58" s="134">
        <f t="shared" si="14"/>
        <v>0</v>
      </c>
      <c r="BB58" s="134">
        <f t="shared" si="14"/>
        <v>0</v>
      </c>
      <c r="BC58" s="134">
        <f t="shared" si="14"/>
        <v>0</v>
      </c>
      <c r="BD58" s="134">
        <f t="shared" si="14"/>
        <v>0</v>
      </c>
      <c r="BE58" s="134">
        <f t="shared" si="14"/>
        <v>0</v>
      </c>
      <c r="BF58" s="134">
        <f t="shared" si="14"/>
        <v>0</v>
      </c>
      <c r="BG58" s="134">
        <f t="shared" si="14"/>
        <v>0</v>
      </c>
      <c r="BH58" s="134">
        <f t="shared" si="14"/>
        <v>0</v>
      </c>
      <c r="BI58" s="134">
        <f t="shared" si="14"/>
        <v>0</v>
      </c>
      <c r="BJ58" s="134">
        <f t="shared" si="14"/>
        <v>0</v>
      </c>
      <c r="BK58" s="134">
        <f t="shared" si="14"/>
        <v>0</v>
      </c>
    </row>
  </sheetData>
  <mergeCells count="45">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B34:BK34"/>
    <mergeCell ref="AN35:AO35"/>
    <mergeCell ref="AR35:AS35"/>
    <mergeCell ref="AV35:AW35"/>
    <mergeCell ref="R35:S35"/>
    <mergeCell ref="T35:Y35"/>
    <mergeCell ref="Z35:AE35"/>
    <mergeCell ref="AG35:AG36"/>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dimension ref="A1:J48"/>
  <sheetViews>
    <sheetView workbookViewId="0">
      <selection activeCell="B12" sqref="B12"/>
    </sheetView>
  </sheetViews>
  <sheetFormatPr baseColWidth="10" defaultColWidth="11.42578125" defaultRowHeight="15" x14ac:dyDescent="0.25"/>
  <cols>
    <col min="1" max="1" width="15.85546875" customWidth="1"/>
    <col min="2" max="2" width="70.42578125" customWidth="1"/>
    <col min="3" max="3" width="45.85546875" customWidth="1"/>
    <col min="4" max="4" width="77.85546875" customWidth="1"/>
    <col min="5" max="5" width="15.42578125" customWidth="1"/>
    <col min="6" max="6" width="53.42578125" customWidth="1"/>
    <col min="7" max="7" width="32.85546875" style="7" customWidth="1"/>
    <col min="8" max="8" width="19" style="2" customWidth="1"/>
    <col min="9" max="9" width="29.42578125" style="2" customWidth="1"/>
    <col min="10" max="10" width="36.42578125" style="2" customWidth="1"/>
  </cols>
  <sheetData>
    <row r="1" spans="1:10" ht="25.5" x14ac:dyDescent="0.25">
      <c r="A1" s="9" t="s">
        <v>375</v>
      </c>
      <c r="B1" s="9" t="s">
        <v>14</v>
      </c>
      <c r="C1" s="9" t="s">
        <v>376</v>
      </c>
      <c r="D1" s="9" t="s">
        <v>377</v>
      </c>
      <c r="E1" s="9" t="s">
        <v>378</v>
      </c>
      <c r="F1" s="10" t="s">
        <v>379</v>
      </c>
      <c r="G1" s="10" t="s">
        <v>86</v>
      </c>
      <c r="H1" s="10" t="s">
        <v>380</v>
      </c>
      <c r="I1" s="10" t="s">
        <v>380</v>
      </c>
      <c r="J1" s="10" t="s">
        <v>328</v>
      </c>
    </row>
    <row r="2" spans="1:10" x14ac:dyDescent="0.25">
      <c r="A2" s="11"/>
      <c r="B2" s="11"/>
      <c r="C2" s="11"/>
      <c r="D2" s="11"/>
      <c r="E2" s="11"/>
      <c r="F2" s="12"/>
      <c r="G2" s="3" t="s">
        <v>381</v>
      </c>
      <c r="H2" s="8" t="s">
        <v>245</v>
      </c>
      <c r="I2" s="8" t="s">
        <v>382</v>
      </c>
      <c r="J2" s="8" t="s">
        <v>383</v>
      </c>
    </row>
    <row r="3" spans="1:10" x14ac:dyDescent="0.25">
      <c r="A3" s="8" t="s">
        <v>384</v>
      </c>
      <c r="B3" s="14" t="s">
        <v>385</v>
      </c>
      <c r="C3" s="13" t="s">
        <v>386</v>
      </c>
      <c r="D3" s="8" t="s">
        <v>387</v>
      </c>
      <c r="E3" s="8" t="s">
        <v>388</v>
      </c>
      <c r="F3" s="8" t="s">
        <v>389</v>
      </c>
      <c r="G3" s="8" t="s">
        <v>390</v>
      </c>
      <c r="H3" s="8" t="s">
        <v>391</v>
      </c>
      <c r="I3" s="8" t="s">
        <v>392</v>
      </c>
      <c r="J3" s="8" t="s">
        <v>337</v>
      </c>
    </row>
    <row r="4" spans="1:10" x14ac:dyDescent="0.25">
      <c r="A4" s="8" t="s">
        <v>134</v>
      </c>
      <c r="B4" s="14" t="s">
        <v>135</v>
      </c>
      <c r="C4" s="13" t="s">
        <v>393</v>
      </c>
      <c r="D4" s="8" t="s">
        <v>394</v>
      </c>
      <c r="E4" s="8" t="s">
        <v>395</v>
      </c>
      <c r="F4" s="8" t="s">
        <v>396</v>
      </c>
      <c r="G4" s="8" t="s">
        <v>397</v>
      </c>
      <c r="H4" s="8" t="s">
        <v>280</v>
      </c>
      <c r="I4" s="8" t="s">
        <v>398</v>
      </c>
      <c r="J4" s="8" t="s">
        <v>332</v>
      </c>
    </row>
    <row r="5" spans="1:10" x14ac:dyDescent="0.25">
      <c r="A5" s="8" t="s">
        <v>399</v>
      </c>
      <c r="B5" s="14" t="s">
        <v>400</v>
      </c>
      <c r="C5" s="13" t="s">
        <v>401</v>
      </c>
      <c r="D5" s="8" t="s">
        <v>402</v>
      </c>
      <c r="E5" s="8" t="s">
        <v>403</v>
      </c>
      <c r="F5" s="8" t="s">
        <v>404</v>
      </c>
      <c r="G5" s="8" t="s">
        <v>405</v>
      </c>
      <c r="H5" s="8" t="s">
        <v>255</v>
      </c>
      <c r="I5" s="8" t="s">
        <v>406</v>
      </c>
      <c r="J5" s="8" t="s">
        <v>333</v>
      </c>
    </row>
    <row r="6" spans="1:10" x14ac:dyDescent="0.25">
      <c r="A6" s="8" t="s">
        <v>407</v>
      </c>
      <c r="B6" s="14" t="s">
        <v>408</v>
      </c>
      <c r="C6" s="13" t="s">
        <v>409</v>
      </c>
      <c r="D6" s="8" t="s">
        <v>410</v>
      </c>
      <c r="E6" s="8" t="s">
        <v>411</v>
      </c>
      <c r="F6" s="8" t="s">
        <v>412</v>
      </c>
      <c r="G6" s="8" t="s">
        <v>413</v>
      </c>
      <c r="H6" s="8"/>
      <c r="I6" s="8" t="s">
        <v>414</v>
      </c>
      <c r="J6" s="8" t="s">
        <v>334</v>
      </c>
    </row>
    <row r="7" spans="1:10" x14ac:dyDescent="0.25">
      <c r="A7" s="8"/>
      <c r="B7" s="14" t="s">
        <v>415</v>
      </c>
      <c r="C7" s="13" t="s">
        <v>416</v>
      </c>
      <c r="D7" s="8" t="s">
        <v>417</v>
      </c>
      <c r="E7" s="8" t="s">
        <v>418</v>
      </c>
      <c r="F7" s="8" t="s">
        <v>419</v>
      </c>
      <c r="G7" s="8" t="s">
        <v>420</v>
      </c>
      <c r="H7" s="8"/>
      <c r="I7" s="8" t="s">
        <v>343</v>
      </c>
      <c r="J7" s="8" t="s">
        <v>335</v>
      </c>
    </row>
    <row r="8" spans="1:10" x14ac:dyDescent="0.25">
      <c r="A8" s="8"/>
      <c r="B8" s="14" t="s">
        <v>421</v>
      </c>
      <c r="C8" s="13" t="s">
        <v>422</v>
      </c>
      <c r="D8" s="8" t="s">
        <v>423</v>
      </c>
      <c r="E8" s="8" t="s">
        <v>424</v>
      </c>
      <c r="F8" s="8" t="s">
        <v>425</v>
      </c>
      <c r="G8" s="8" t="s">
        <v>426</v>
      </c>
      <c r="H8" s="8"/>
      <c r="I8" s="8"/>
      <c r="J8" s="8"/>
    </row>
    <row r="9" spans="1:10" x14ac:dyDescent="0.25">
      <c r="C9" s="13" t="s">
        <v>427</v>
      </c>
      <c r="D9" s="8" t="s">
        <v>428</v>
      </c>
      <c r="E9" s="8"/>
      <c r="F9" s="8"/>
      <c r="G9" s="8" t="s">
        <v>429</v>
      </c>
    </row>
    <row r="10" spans="1:10" x14ac:dyDescent="0.25">
      <c r="C10" s="13" t="s">
        <v>430</v>
      </c>
      <c r="D10" s="8" t="s">
        <v>431</v>
      </c>
      <c r="E10" s="8"/>
      <c r="F10" s="8"/>
      <c r="G10" s="8" t="s">
        <v>432</v>
      </c>
    </row>
    <row r="11" spans="1:10" x14ac:dyDescent="0.25">
      <c r="C11" s="13" t="s">
        <v>136</v>
      </c>
      <c r="D11" s="8" t="s">
        <v>433</v>
      </c>
      <c r="E11" s="8"/>
      <c r="F11" s="8"/>
      <c r="G11" s="8" t="s">
        <v>434</v>
      </c>
    </row>
    <row r="12" spans="1:10" x14ac:dyDescent="0.25">
      <c r="C12" s="13" t="s">
        <v>435</v>
      </c>
      <c r="D12" s="8" t="s">
        <v>436</v>
      </c>
      <c r="E12" s="8"/>
      <c r="F12" s="8"/>
      <c r="G12" s="8" t="s">
        <v>437</v>
      </c>
    </row>
    <row r="13" spans="1:10" x14ac:dyDescent="0.25">
      <c r="C13" s="13" t="s">
        <v>438</v>
      </c>
      <c r="D13" s="8" t="s">
        <v>133</v>
      </c>
      <c r="E13" s="8"/>
      <c r="F13" s="8"/>
      <c r="G13" s="8" t="s">
        <v>439</v>
      </c>
    </row>
    <row r="14" spans="1:10" x14ac:dyDescent="0.25">
      <c r="B14" s="1"/>
      <c r="C14" s="13" t="s">
        <v>440</v>
      </c>
      <c r="D14" s="8" t="s">
        <v>441</v>
      </c>
      <c r="E14" s="8"/>
      <c r="F14" s="8"/>
      <c r="G14" s="8" t="s">
        <v>442</v>
      </c>
    </row>
    <row r="15" spans="1:10" x14ac:dyDescent="0.25">
      <c r="B15" s="1"/>
      <c r="C15" s="13" t="s">
        <v>443</v>
      </c>
      <c r="D15" s="8" t="s">
        <v>444</v>
      </c>
      <c r="E15" s="8"/>
      <c r="F15" s="8"/>
      <c r="G15" s="8" t="s">
        <v>445</v>
      </c>
    </row>
    <row r="16" spans="1:10" x14ac:dyDescent="0.25">
      <c r="C16" s="13" t="s">
        <v>446</v>
      </c>
      <c r="D16" s="8"/>
      <c r="E16" s="1"/>
      <c r="G16" s="5"/>
    </row>
    <row r="17" spans="2:7" x14ac:dyDescent="0.25">
      <c r="C17" s="13" t="s">
        <v>447</v>
      </c>
      <c r="D17" s="8"/>
      <c r="E17" s="1"/>
      <c r="G17" s="5"/>
    </row>
    <row r="18" spans="2:7" x14ac:dyDescent="0.25">
      <c r="C18" s="13" t="s">
        <v>448</v>
      </c>
      <c r="D18" s="8"/>
      <c r="E18" s="1"/>
      <c r="G18" s="5"/>
    </row>
    <row r="19" spans="2:7" x14ac:dyDescent="0.25">
      <c r="C19" s="13" t="s">
        <v>449</v>
      </c>
      <c r="D19" s="8"/>
      <c r="E19" s="1"/>
      <c r="G19" s="5"/>
    </row>
    <row r="20" spans="2:7" x14ac:dyDescent="0.25">
      <c r="B20" s="1"/>
      <c r="C20" s="13" t="s">
        <v>216</v>
      </c>
      <c r="D20" s="8"/>
      <c r="E20" s="1"/>
      <c r="G20" s="5"/>
    </row>
    <row r="21" spans="2:7" x14ac:dyDescent="0.25">
      <c r="E21" s="1"/>
      <c r="G21" s="5"/>
    </row>
    <row r="22" spans="2:7" x14ac:dyDescent="0.25">
      <c r="E22" s="1"/>
      <c r="G22" s="5"/>
    </row>
    <row r="23" spans="2:7" x14ac:dyDescent="0.25">
      <c r="G23" s="5"/>
    </row>
    <row r="24" spans="2:7" x14ac:dyDescent="0.25">
      <c r="G24" s="6" t="s">
        <v>450</v>
      </c>
    </row>
    <row r="25" spans="2:7" x14ac:dyDescent="0.25">
      <c r="G25" s="4" t="s">
        <v>451</v>
      </c>
    </row>
    <row r="26" spans="2:7" x14ac:dyDescent="0.25">
      <c r="G26" s="4" t="s">
        <v>452</v>
      </c>
    </row>
    <row r="27" spans="2:7" x14ac:dyDescent="0.25">
      <c r="G27" s="4" t="s">
        <v>453</v>
      </c>
    </row>
    <row r="28" spans="2:7" x14ac:dyDescent="0.25">
      <c r="G28" s="4" t="s">
        <v>454</v>
      </c>
    </row>
    <row r="29" spans="2:7" x14ac:dyDescent="0.25">
      <c r="G29" s="4" t="s">
        <v>455</v>
      </c>
    </row>
    <row r="30" spans="2:7" x14ac:dyDescent="0.25">
      <c r="G30" s="4" t="s">
        <v>456</v>
      </c>
    </row>
    <row r="31" spans="2:7" x14ac:dyDescent="0.25">
      <c r="G31" s="4" t="s">
        <v>457</v>
      </c>
    </row>
    <row r="32" spans="2:7" x14ac:dyDescent="0.25">
      <c r="G32" s="4" t="s">
        <v>458</v>
      </c>
    </row>
    <row r="33" spans="7:7" x14ac:dyDescent="0.25">
      <c r="G33" s="4" t="s">
        <v>459</v>
      </c>
    </row>
    <row r="34" spans="7:7" x14ac:dyDescent="0.25">
      <c r="G34" s="4" t="s">
        <v>460</v>
      </c>
    </row>
    <row r="35" spans="7:7" x14ac:dyDescent="0.25">
      <c r="G35" s="4" t="s">
        <v>461</v>
      </c>
    </row>
    <row r="36" spans="7:7" x14ac:dyDescent="0.25">
      <c r="G36" s="4" t="s">
        <v>462</v>
      </c>
    </row>
    <row r="37" spans="7:7" x14ac:dyDescent="0.25">
      <c r="G37" s="4" t="s">
        <v>463</v>
      </c>
    </row>
    <row r="38" spans="7:7" x14ac:dyDescent="0.25">
      <c r="G38" s="4" t="s">
        <v>464</v>
      </c>
    </row>
    <row r="39" spans="7:7" x14ac:dyDescent="0.25">
      <c r="G39" s="4" t="s">
        <v>465</v>
      </c>
    </row>
    <row r="40" spans="7:7" x14ac:dyDescent="0.25">
      <c r="G40" s="4" t="s">
        <v>466</v>
      </c>
    </row>
    <row r="41" spans="7:7" x14ac:dyDescent="0.25">
      <c r="G41" s="4" t="s">
        <v>467</v>
      </c>
    </row>
    <row r="42" spans="7:7" x14ac:dyDescent="0.25">
      <c r="G42" s="4" t="s">
        <v>468</v>
      </c>
    </row>
    <row r="43" spans="7:7" x14ac:dyDescent="0.25">
      <c r="G43" s="4" t="s">
        <v>469</v>
      </c>
    </row>
    <row r="44" spans="7:7" x14ac:dyDescent="0.25">
      <c r="G44" s="4" t="s">
        <v>470</v>
      </c>
    </row>
    <row r="45" spans="7:7" x14ac:dyDescent="0.25">
      <c r="G45" s="4" t="s">
        <v>471</v>
      </c>
    </row>
    <row r="46" spans="7:7" x14ac:dyDescent="0.25">
      <c r="G46" s="4" t="s">
        <v>472</v>
      </c>
    </row>
    <row r="47" spans="7:7" x14ac:dyDescent="0.25">
      <c r="G47" s="4" t="s">
        <v>473</v>
      </c>
    </row>
    <row r="48" spans="7:7" x14ac:dyDescent="0.25">
      <c r="G48" s="4" t="s">
        <v>474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tabColor theme="7" tint="0.39997558519241921"/>
  </sheetPr>
  <dimension ref="A1:E36"/>
  <sheetViews>
    <sheetView view="pageBreakPreview" topLeftCell="A10" zoomScaleNormal="100" zoomScaleSheetLayoutView="100" workbookViewId="0">
      <selection activeCell="C11" sqref="C11:E11"/>
    </sheetView>
  </sheetViews>
  <sheetFormatPr baseColWidth="10" defaultColWidth="11.42578125" defaultRowHeight="14.25" x14ac:dyDescent="0.2"/>
  <cols>
    <col min="1" max="1" width="15.28515625" style="72" customWidth="1"/>
    <col min="2" max="4" width="20.42578125" style="72" customWidth="1"/>
    <col min="5" max="5" width="24.42578125" style="72" customWidth="1"/>
    <col min="6" max="16384" width="11.42578125" style="72"/>
  </cols>
  <sheetData>
    <row r="1" spans="1:5" s="15" customFormat="1" ht="16.5" customHeight="1" x14ac:dyDescent="0.25">
      <c r="A1" s="713"/>
      <c r="B1" s="716" t="s">
        <v>121</v>
      </c>
      <c r="C1" s="716"/>
      <c r="D1" s="716"/>
      <c r="E1" s="138" t="s">
        <v>122</v>
      </c>
    </row>
    <row r="2" spans="1:5" s="15" customFormat="1" ht="20.25" customHeight="1" x14ac:dyDescent="0.25">
      <c r="A2" s="714"/>
      <c r="B2" s="717" t="s">
        <v>123</v>
      </c>
      <c r="C2" s="717"/>
      <c r="D2" s="717"/>
      <c r="E2" s="139" t="s">
        <v>124</v>
      </c>
    </row>
    <row r="3" spans="1:5" s="15" customFormat="1" ht="30" customHeight="1" x14ac:dyDescent="0.25">
      <c r="A3" s="714"/>
      <c r="B3" s="718" t="s">
        <v>125</v>
      </c>
      <c r="C3" s="718"/>
      <c r="D3" s="718"/>
      <c r="E3" s="139" t="s">
        <v>126</v>
      </c>
    </row>
    <row r="4" spans="1:5" s="15" customFormat="1" ht="16.5" customHeight="1" thickBot="1" x14ac:dyDescent="0.3">
      <c r="A4" s="715"/>
      <c r="B4" s="611"/>
      <c r="C4" s="611"/>
      <c r="D4" s="611"/>
      <c r="E4" s="140" t="s">
        <v>475</v>
      </c>
    </row>
    <row r="5" spans="1:5" s="15" customFormat="1" ht="9" customHeight="1" thickBot="1" x14ac:dyDescent="0.25">
      <c r="A5" s="72"/>
      <c r="B5" s="72"/>
      <c r="C5" s="72"/>
      <c r="D5" s="72"/>
      <c r="E5" s="72"/>
    </row>
    <row r="6" spans="1:5" ht="14.25" customHeight="1" x14ac:dyDescent="0.2">
      <c r="A6" s="705" t="s">
        <v>476</v>
      </c>
      <c r="B6" s="549"/>
      <c r="C6" s="549"/>
      <c r="D6" s="549"/>
      <c r="E6" s="706"/>
    </row>
    <row r="7" spans="1:5" ht="30.6" customHeight="1" thickBot="1" x14ac:dyDescent="0.25">
      <c r="A7" s="141" t="s">
        <v>477</v>
      </c>
      <c r="B7" s="142" t="s">
        <v>478</v>
      </c>
      <c r="C7" s="719" t="s">
        <v>479</v>
      </c>
      <c r="D7" s="719"/>
      <c r="E7" s="720"/>
    </row>
    <row r="8" spans="1:5" ht="57" x14ac:dyDescent="0.2">
      <c r="A8" s="239">
        <v>45568</v>
      </c>
      <c r="B8" s="240" t="s">
        <v>480</v>
      </c>
      <c r="C8" s="710" t="s">
        <v>481</v>
      </c>
      <c r="D8" s="711"/>
      <c r="E8" s="712"/>
    </row>
    <row r="9" spans="1:5" ht="57" x14ac:dyDescent="0.2">
      <c r="A9" s="239">
        <v>45568</v>
      </c>
      <c r="B9" s="240" t="s">
        <v>482</v>
      </c>
      <c r="C9" s="710" t="s">
        <v>481</v>
      </c>
      <c r="D9" s="711"/>
      <c r="E9" s="712"/>
    </row>
    <row r="10" spans="1:5" ht="62.25" customHeight="1" x14ac:dyDescent="0.2">
      <c r="A10" s="239">
        <v>45568</v>
      </c>
      <c r="B10" s="240" t="s">
        <v>483</v>
      </c>
      <c r="C10" s="710" t="s">
        <v>484</v>
      </c>
      <c r="D10" s="711"/>
      <c r="E10" s="712"/>
    </row>
    <row r="11" spans="1:5" ht="110.25" customHeight="1" x14ac:dyDescent="0.2">
      <c r="A11" s="239">
        <v>45568</v>
      </c>
      <c r="B11" s="240" t="s">
        <v>485</v>
      </c>
      <c r="C11" s="710" t="s">
        <v>486</v>
      </c>
      <c r="D11" s="711"/>
      <c r="E11" s="712"/>
    </row>
    <row r="12" spans="1:5" ht="43.5" customHeight="1" x14ac:dyDescent="0.2">
      <c r="A12" s="239">
        <v>45568</v>
      </c>
      <c r="B12" s="240" t="s">
        <v>487</v>
      </c>
      <c r="C12" s="710" t="s">
        <v>488</v>
      </c>
      <c r="D12" s="711"/>
      <c r="E12" s="712"/>
    </row>
    <row r="13" spans="1:5" x14ac:dyDescent="0.2">
      <c r="A13" s="143"/>
      <c r="B13" s="144"/>
      <c r="C13" s="707"/>
      <c r="D13" s="708"/>
      <c r="E13" s="709"/>
    </row>
    <row r="14" spans="1:5" x14ac:dyDescent="0.2">
      <c r="A14" s="143"/>
      <c r="B14" s="144"/>
      <c r="C14" s="707"/>
      <c r="D14" s="708"/>
      <c r="E14" s="709"/>
    </row>
    <row r="15" spans="1:5" x14ac:dyDescent="0.2">
      <c r="A15" s="143"/>
      <c r="B15" s="144"/>
      <c r="C15" s="707"/>
      <c r="D15" s="708"/>
      <c r="E15" s="709"/>
    </row>
    <row r="16" spans="1:5" x14ac:dyDescent="0.2">
      <c r="A16" s="143"/>
      <c r="B16" s="144"/>
      <c r="C16" s="707"/>
      <c r="D16" s="708"/>
      <c r="E16" s="709"/>
    </row>
    <row r="17" spans="1:5" x14ac:dyDescent="0.2">
      <c r="A17" s="143"/>
      <c r="B17" s="144"/>
      <c r="C17" s="707"/>
      <c r="D17" s="708"/>
      <c r="E17" s="709"/>
    </row>
    <row r="18" spans="1:5" x14ac:dyDescent="0.2">
      <c r="A18" s="143"/>
      <c r="B18" s="144"/>
      <c r="C18" s="707"/>
      <c r="D18" s="708"/>
      <c r="E18" s="709"/>
    </row>
    <row r="19" spans="1:5" x14ac:dyDescent="0.2">
      <c r="A19" s="143"/>
      <c r="B19" s="144"/>
      <c r="C19" s="707"/>
      <c r="D19" s="708"/>
      <c r="E19" s="709"/>
    </row>
    <row r="20" spans="1:5" x14ac:dyDescent="0.2">
      <c r="A20" s="143"/>
      <c r="B20" s="144"/>
      <c r="C20" s="707"/>
      <c r="D20" s="708"/>
      <c r="E20" s="709"/>
    </row>
    <row r="21" spans="1:5" x14ac:dyDescent="0.2">
      <c r="A21" s="143"/>
      <c r="B21" s="144"/>
      <c r="C21" s="707"/>
      <c r="D21" s="708"/>
      <c r="E21" s="709"/>
    </row>
    <row r="22" spans="1:5" x14ac:dyDescent="0.2">
      <c r="A22" s="143"/>
      <c r="B22" s="144"/>
      <c r="C22" s="707"/>
      <c r="D22" s="708"/>
      <c r="E22" s="709"/>
    </row>
    <row r="23" spans="1:5" x14ac:dyDescent="0.2">
      <c r="A23" s="143"/>
      <c r="B23" s="144"/>
      <c r="C23" s="707"/>
      <c r="D23" s="708"/>
      <c r="E23" s="709"/>
    </row>
    <row r="24" spans="1:5" x14ac:dyDescent="0.2">
      <c r="A24" s="143"/>
      <c r="B24" s="144"/>
      <c r="C24" s="707"/>
      <c r="D24" s="708"/>
      <c r="E24" s="709"/>
    </row>
    <row r="25" spans="1:5" x14ac:dyDescent="0.2">
      <c r="A25" s="143"/>
      <c r="B25" s="144"/>
      <c r="C25" s="707"/>
      <c r="D25" s="708"/>
      <c r="E25" s="709"/>
    </row>
    <row r="26" spans="1:5" x14ac:dyDescent="0.2">
      <c r="A26" s="143"/>
      <c r="B26" s="144"/>
      <c r="C26" s="707"/>
      <c r="D26" s="708"/>
      <c r="E26" s="709"/>
    </row>
    <row r="27" spans="1:5" x14ac:dyDescent="0.2">
      <c r="A27" s="143"/>
      <c r="B27" s="144"/>
      <c r="C27" s="707"/>
      <c r="D27" s="708"/>
      <c r="E27" s="709"/>
    </row>
    <row r="28" spans="1:5" x14ac:dyDescent="0.2">
      <c r="A28" s="143"/>
      <c r="B28" s="144"/>
      <c r="C28" s="707"/>
      <c r="D28" s="708"/>
      <c r="E28" s="709"/>
    </row>
    <row r="29" spans="1:5" x14ac:dyDescent="0.2">
      <c r="A29" s="143"/>
      <c r="B29" s="144"/>
      <c r="C29" s="707"/>
      <c r="D29" s="708"/>
      <c r="E29" s="709"/>
    </row>
    <row r="30" spans="1:5" x14ac:dyDescent="0.2">
      <c r="A30" s="143"/>
      <c r="B30" s="144"/>
      <c r="C30" s="707"/>
      <c r="D30" s="708"/>
      <c r="E30" s="709"/>
    </row>
    <row r="31" spans="1:5" x14ac:dyDescent="0.2">
      <c r="A31" s="143"/>
      <c r="B31" s="144"/>
      <c r="C31" s="707"/>
      <c r="D31" s="708"/>
      <c r="E31" s="709"/>
    </row>
    <row r="32" spans="1:5" x14ac:dyDescent="0.2">
      <c r="A32" s="143"/>
      <c r="B32" s="144"/>
      <c r="C32" s="707"/>
      <c r="D32" s="708"/>
      <c r="E32" s="709"/>
    </row>
    <row r="33" spans="1:5" x14ac:dyDescent="0.2">
      <c r="A33" s="143"/>
      <c r="B33" s="144"/>
      <c r="C33" s="707"/>
      <c r="D33" s="708"/>
      <c r="E33" s="709"/>
    </row>
    <row r="34" spans="1:5" x14ac:dyDescent="0.2">
      <c r="A34" s="143"/>
      <c r="B34" s="144"/>
      <c r="C34" s="707"/>
      <c r="D34" s="708"/>
      <c r="E34" s="709"/>
    </row>
    <row r="35" spans="1:5" x14ac:dyDescent="0.2">
      <c r="A35" s="143"/>
      <c r="B35" s="144"/>
      <c r="C35" s="707"/>
      <c r="D35" s="708"/>
      <c r="E35" s="709"/>
    </row>
    <row r="36" spans="1:5" ht="15" thickBot="1" x14ac:dyDescent="0.25">
      <c r="A36" s="145"/>
      <c r="B36" s="146"/>
      <c r="C36" s="702"/>
      <c r="D36" s="703"/>
      <c r="E36" s="704"/>
    </row>
  </sheetData>
  <mergeCells count="35">
    <mergeCell ref="A1:A4"/>
    <mergeCell ref="B1:D1"/>
    <mergeCell ref="B2:D2"/>
    <mergeCell ref="B3:D4"/>
    <mergeCell ref="C7:E7"/>
    <mergeCell ref="C30:E30"/>
    <mergeCell ref="C31:E31"/>
    <mergeCell ref="C20:E20"/>
    <mergeCell ref="C21:E21"/>
    <mergeCell ref="C8:E8"/>
    <mergeCell ref="C22:E22"/>
    <mergeCell ref="C23:E23"/>
    <mergeCell ref="C9:E9"/>
    <mergeCell ref="C10:E10"/>
    <mergeCell ref="C12:E12"/>
    <mergeCell ref="C13:E13"/>
    <mergeCell ref="C14:E14"/>
    <mergeCell ref="C15:E15"/>
    <mergeCell ref="C11:E11"/>
    <mergeCell ref="C36:E36"/>
    <mergeCell ref="A6:E6"/>
    <mergeCell ref="C26:E26"/>
    <mergeCell ref="C27:E27"/>
    <mergeCell ref="C28:E28"/>
    <mergeCell ref="C29:E29"/>
    <mergeCell ref="C24:E24"/>
    <mergeCell ref="C25:E25"/>
    <mergeCell ref="C32:E32"/>
    <mergeCell ref="C33:E33"/>
    <mergeCell ref="C34:E34"/>
    <mergeCell ref="C35:E35"/>
    <mergeCell ref="C16:E16"/>
    <mergeCell ref="C17:E17"/>
    <mergeCell ref="C18:E18"/>
    <mergeCell ref="C19:E19"/>
  </mergeCells>
  <pageMargins left="0.7" right="0.7" top="0.75" bottom="0.75" header="0.3" footer="0.3"/>
  <pageSetup paperSize="9" scale="82"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09513e6b-6f73-4b24-b485-ecfb1dade5a0"/>
    <ds:schemaRef ds:uri="bd95ef6b-5990-4b10-bd7a-7cb80e941752"/>
    <ds:schemaRef ds:uri="http://schemas.microsoft.com/sharepoint/v3"/>
  </ds:schemaRefs>
</ds:datastoreItem>
</file>

<file path=customXml/itemProps2.xml><?xml version="1.0" encoding="utf-8"?>
<ds:datastoreItem xmlns:ds="http://schemas.openxmlformats.org/officeDocument/2006/customXml" ds:itemID="{35112CB0-C7D4-4D4F-88C6-C130856A431D}"/>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Instructivo</vt:lpstr>
      <vt:lpstr>Meta 1 Act 1</vt:lpstr>
      <vt:lpstr>Meta 1 Act 2</vt:lpstr>
      <vt:lpstr>Meta 2</vt:lpstr>
      <vt:lpstr>Indicadores PA</vt:lpstr>
      <vt:lpstr>Hoja1</vt:lpstr>
      <vt:lpstr>Territorialización PA</vt:lpstr>
      <vt:lpstr>listas</vt:lpstr>
      <vt:lpstr>Control de Cambios</vt:lpstr>
      <vt:lpstr>'Control de Cambios'!Área_de_impresión</vt:lpstr>
      <vt:lpstr>'Indicadores PA'!Área_de_impresión</vt:lpstr>
      <vt:lpstr>'Meta 1 Act 1'!Área_de_impresión</vt:lpstr>
      <vt:lpstr>'Meta 1 Act 2'!Área_de_impresión</vt:lpstr>
      <vt:lpstr>'Meta 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Yuly Emperatriz Sanchez Cancelado</cp:lastModifiedBy>
  <cp:revision/>
  <dcterms:created xsi:type="dcterms:W3CDTF">2011-04-26T22:16:52Z</dcterms:created>
  <dcterms:modified xsi:type="dcterms:W3CDTF">2024-12-18T16:45:50Z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