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Dianita\Documents\SDMujer\Rol transversal\Plan de accion\2. Febrero\"/>
    </mc:Choice>
  </mc:AlternateContent>
  <xr:revisionPtr revIDLastSave="0" documentId="13_ncr:1_{68C1C83F-5EC2-46C4-BEDE-C35C356373A1}" xr6:coauthVersionLast="47" xr6:coauthVersionMax="47" xr10:uidLastSave="{00000000-0000-0000-0000-000000000000}"/>
  <bookViews>
    <workbookView xWindow="-120" yWindow="-120" windowWidth="25440" windowHeight="15270" tabRatio="867" firstSheet="5" activeTab="11" xr2:uid="{00000000-000D-0000-FFFF-FFFF00000000}"/>
  </bookViews>
  <sheets>
    <sheet name="Meta 1 ATENCIONES LPD" sheetId="43" r:id="rId1"/>
    <sheet name="Meta 2 SEGUIMIENTO LPD" sheetId="44" r:id="rId2"/>
    <sheet name="Meta 3 OPERAR CR" sheetId="45" r:id="rId3"/>
    <sheet name="Meta 4 ATENCION CR" sheetId="46" r:id="rId4"/>
    <sheet name="Meta 5 FORTALECER SOFIA " sheetId="47" r:id="rId5"/>
    <sheet name="Meta 6 ESTRATEGIA PREVENCION" sheetId="48" r:id="rId6"/>
    <sheet name="Meta 7 CLS" sheetId="49" r:id="rId7"/>
    <sheet name="Meta 8 PROTOCOLO TP" sheetId="50" r:id="rId8"/>
    <sheet name="Meta 9 ATENCIONES DUPLAS" sheetId="51" r:id="rId9"/>
    <sheet name="Hoja1" sheetId="42" state="hidden" r:id="rId10"/>
    <sheet name="Territorialización PA" sheetId="37" r:id="rId11"/>
    <sheet name="Indicadores PA" sheetId="36" r:id="rId12"/>
    <sheet name="Control de Cambios" sheetId="41" r:id="rId13"/>
    <sheet name="LISTAS" sheetId="38" state="hidden" r:id="rId14"/>
  </sheets>
  <definedNames>
    <definedName name="_xlnm._FilterDatabase" localSheetId="11" hidden="1">'Indicadores PA'!$A$12:$AY$12</definedName>
    <definedName name="_xlnm.Print_Area" localSheetId="11">'Indicadores PA'!$A$1:$AY$63</definedName>
    <definedName name="_xlnm.Print_Area" localSheetId="0">'Meta 1 ATENCIONES LPD'!$A$1:$AE$46</definedName>
    <definedName name="_xlnm.Print_Area" localSheetId="1">'Meta 2 SEGUIMIENTO LPD'!$A$1:$AE$42</definedName>
    <definedName name="_xlnm.Print_Area" localSheetId="2">'Meta 3 OPERAR CR'!$A$1:$AE$44</definedName>
    <definedName name="_xlnm.Print_Area" localSheetId="3">'Meta 4 ATENCION CR'!$A$1:$AE$44</definedName>
    <definedName name="_xlnm.Print_Area" localSheetId="4">'Meta 5 FORTALECER SOFIA '!$A$1:$AE$46</definedName>
    <definedName name="_xlnm.Print_Area" localSheetId="5">'Meta 6 ESTRATEGIA PREVENCION'!$A$1:$AE$48</definedName>
    <definedName name="_xlnm.Print_Area" localSheetId="6">'Meta 7 CLS'!$A$1:$AE$46</definedName>
    <definedName name="_xlnm.Print_Area" localSheetId="7">'Meta 8 PROTOCOLO TP'!$A$1:$AE$44</definedName>
    <definedName name="_xlnm.Print_Area" localSheetId="8">'Meta 9 ATENCIONES DUPLAS'!$A$1:$AE$46</definedName>
    <definedName name="_xlnm.Print_Area" localSheetId="10">'Territorialización PA'!$A$1:$BK$58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5" i="36" l="1"/>
  <c r="AS15" i="36"/>
  <c r="O25" i="43"/>
  <c r="O25" i="44"/>
  <c r="O25" i="45"/>
  <c r="O25" i="46"/>
  <c r="O25" i="47"/>
  <c r="O25" i="48"/>
  <c r="O25" i="49"/>
  <c r="O25" i="50"/>
  <c r="O25" i="51"/>
  <c r="AD25" i="51"/>
  <c r="AD23" i="51"/>
  <c r="AD25" i="50"/>
  <c r="AD23" i="50"/>
  <c r="AD25" i="49"/>
  <c r="AD23" i="49"/>
  <c r="AD25" i="48"/>
  <c r="AD23" i="48"/>
  <c r="AD25" i="47"/>
  <c r="AD23" i="47"/>
  <c r="AD25" i="46"/>
  <c r="AD23" i="46"/>
  <c r="AD25" i="45"/>
  <c r="AD23" i="45"/>
  <c r="AD25" i="44"/>
  <c r="AD23" i="44"/>
  <c r="AD25" i="43"/>
  <c r="AD23" i="43"/>
  <c r="B24" i="51"/>
  <c r="C24" i="51" s="1"/>
  <c r="N24" i="51" s="1"/>
  <c r="B24" i="50"/>
  <c r="C24" i="50" s="1"/>
  <c r="N24" i="50" s="1"/>
  <c r="B24" i="49"/>
  <c r="B24" i="48"/>
  <c r="C24" i="48" s="1"/>
  <c r="N24" i="48" s="1"/>
  <c r="B24" i="47"/>
  <c r="C24" i="47" s="1"/>
  <c r="N24" i="47" s="1"/>
  <c r="B24" i="46"/>
  <c r="C24" i="46" s="1"/>
  <c r="N24" i="46" s="1"/>
  <c r="B24" i="45"/>
  <c r="C24" i="45" s="1"/>
  <c r="N24" i="45" s="1"/>
  <c r="C24" i="44"/>
  <c r="B24" i="44"/>
  <c r="N24" i="44" s="1"/>
  <c r="C24" i="43"/>
  <c r="B24" i="43"/>
  <c r="C24" i="49" l="1"/>
  <c r="N24" i="49" s="1"/>
  <c r="N24" i="43" l="1"/>
  <c r="AI32" i="37" l="1"/>
  <c r="AB24" i="48" l="1"/>
  <c r="AA24" i="48"/>
  <c r="Z24" i="48"/>
  <c r="Y24" i="48"/>
  <c r="X24" i="48"/>
  <c r="W24" i="48"/>
  <c r="V24" i="48"/>
  <c r="R22" i="48"/>
  <c r="AB24" i="45"/>
  <c r="AA24" i="45"/>
  <c r="Z24" i="45"/>
  <c r="Y24" i="45"/>
  <c r="X24" i="45"/>
  <c r="W24" i="45"/>
  <c r="V24" i="45"/>
  <c r="R22" i="45"/>
  <c r="G35" i="43" l="1"/>
  <c r="H35" i="43"/>
  <c r="AS14" i="36" l="1"/>
  <c r="AT14" i="36" s="1"/>
  <c r="AS16" i="36"/>
  <c r="AT16" i="36" s="1"/>
  <c r="AS17" i="36"/>
  <c r="AT17" i="36" s="1"/>
  <c r="AS18" i="36"/>
  <c r="AT18" i="36" s="1"/>
  <c r="AS19" i="36"/>
  <c r="AT19" i="36" s="1"/>
  <c r="AS20" i="36"/>
  <c r="AT20" i="36" s="1"/>
  <c r="AS21" i="36"/>
  <c r="AT21" i="36" s="1"/>
  <c r="AS22" i="36"/>
  <c r="AT22" i="36" s="1"/>
  <c r="AS23" i="36"/>
  <c r="AT23" i="36" s="1"/>
  <c r="AS24" i="36"/>
  <c r="AT24" i="36" s="1"/>
  <c r="AS25" i="36"/>
  <c r="AT25" i="36" s="1"/>
  <c r="AS26" i="36"/>
  <c r="AT26" i="36" s="1"/>
  <c r="AS27" i="36"/>
  <c r="AT27" i="36" s="1"/>
  <c r="AS28" i="36"/>
  <c r="AT28" i="36" s="1"/>
  <c r="AS29" i="36"/>
  <c r="AT29" i="36" s="1"/>
  <c r="AS30" i="36"/>
  <c r="AT30" i="36" s="1"/>
  <c r="AS31" i="36"/>
  <c r="AT31" i="36" s="1"/>
  <c r="AS32" i="36"/>
  <c r="AT32" i="36" s="1"/>
  <c r="AS33" i="36"/>
  <c r="AT33" i="36" s="1"/>
  <c r="AS34" i="36"/>
  <c r="AT34" i="36" s="1"/>
  <c r="AS35" i="36"/>
  <c r="AT35" i="36" s="1"/>
  <c r="AS36" i="36"/>
  <c r="AT36" i="36" s="1"/>
  <c r="AS37" i="36"/>
  <c r="AT37" i="36" s="1"/>
  <c r="AS38" i="36"/>
  <c r="AT38" i="36" s="1"/>
  <c r="AS39" i="36"/>
  <c r="AT39" i="36" s="1"/>
  <c r="AS40" i="36"/>
  <c r="AT40" i="36" s="1"/>
  <c r="AS41" i="36"/>
  <c r="AT41" i="36" s="1"/>
  <c r="AS42" i="36"/>
  <c r="AT42" i="36" s="1"/>
  <c r="AS43" i="36"/>
  <c r="AT43" i="36" s="1"/>
  <c r="AS44" i="36"/>
  <c r="AT44" i="36" s="1"/>
  <c r="AS45" i="36"/>
  <c r="AT45" i="36" s="1"/>
  <c r="AS46" i="36"/>
  <c r="AT46" i="36" s="1"/>
  <c r="AS47" i="36"/>
  <c r="AT47" i="36" s="1"/>
  <c r="AS48" i="36"/>
  <c r="AT48" i="36" s="1"/>
  <c r="AS49" i="36"/>
  <c r="AT49" i="36" s="1"/>
  <c r="AS50" i="36"/>
  <c r="AT50" i="36" s="1"/>
  <c r="AS51" i="36"/>
  <c r="AT51" i="36" s="1"/>
  <c r="AS52" i="36"/>
  <c r="AT52" i="36" s="1"/>
  <c r="AS53" i="36"/>
  <c r="AT53" i="36" s="1"/>
  <c r="AS54" i="36"/>
  <c r="AT54" i="36" s="1"/>
  <c r="AS55" i="36"/>
  <c r="AT55" i="36" s="1"/>
  <c r="AS56" i="36"/>
  <c r="AT56" i="36" s="1"/>
  <c r="AS57" i="36"/>
  <c r="AT57" i="36" s="1"/>
  <c r="AS58" i="36"/>
  <c r="AT58" i="36" s="1"/>
  <c r="AS59" i="36"/>
  <c r="AT59" i="36" s="1"/>
  <c r="P46" i="51"/>
  <c r="P45" i="51"/>
  <c r="P44" i="51"/>
  <c r="P43" i="51"/>
  <c r="P42" i="51"/>
  <c r="P41" i="51"/>
  <c r="P36" i="51"/>
  <c r="P35" i="51"/>
  <c r="B35" i="51"/>
  <c r="P30" i="51"/>
  <c r="AC25" i="51"/>
  <c r="N25" i="51"/>
  <c r="AC24" i="51"/>
  <c r="AC23" i="51"/>
  <c r="AE23" i="51" s="1"/>
  <c r="N23" i="51"/>
  <c r="O23" i="51" s="1"/>
  <c r="AC22" i="51"/>
  <c r="N22" i="51"/>
  <c r="P44" i="50"/>
  <c r="P43" i="50"/>
  <c r="P42" i="50"/>
  <c r="P41" i="50"/>
  <c r="B35" i="50"/>
  <c r="P30" i="50"/>
  <c r="AC25" i="50"/>
  <c r="N25" i="50"/>
  <c r="AC24" i="50"/>
  <c r="AC23" i="50"/>
  <c r="N23" i="50"/>
  <c r="O23" i="50" s="1"/>
  <c r="AC22" i="50"/>
  <c r="N22" i="50"/>
  <c r="P46" i="49"/>
  <c r="P45" i="49"/>
  <c r="P44" i="49"/>
  <c r="P43" i="49"/>
  <c r="P42" i="49"/>
  <c r="P41" i="49"/>
  <c r="B35" i="49"/>
  <c r="P30" i="49"/>
  <c r="AC25" i="49"/>
  <c r="N25" i="49"/>
  <c r="AC24" i="49"/>
  <c r="AC23" i="49"/>
  <c r="N23" i="49"/>
  <c r="O23" i="49" s="1"/>
  <c r="AC22" i="49"/>
  <c r="N22" i="49"/>
  <c r="P48" i="48"/>
  <c r="P47" i="48"/>
  <c r="P46" i="48"/>
  <c r="P45" i="48"/>
  <c r="P44" i="48"/>
  <c r="P43" i="48"/>
  <c r="P42" i="48"/>
  <c r="P41" i="48"/>
  <c r="B35" i="48"/>
  <c r="P30" i="48"/>
  <c r="AC25" i="48"/>
  <c r="N25" i="48"/>
  <c r="AC24" i="48"/>
  <c r="AC23" i="48"/>
  <c r="O23" i="48"/>
  <c r="N23" i="48"/>
  <c r="AC22" i="48"/>
  <c r="N22" i="48"/>
  <c r="P46" i="47"/>
  <c r="P45" i="47"/>
  <c r="P44" i="47"/>
  <c r="P43" i="47"/>
  <c r="P42" i="47"/>
  <c r="P41" i="47"/>
  <c r="B35" i="47"/>
  <c r="P30" i="47"/>
  <c r="AC25" i="47"/>
  <c r="N25" i="47"/>
  <c r="AC24" i="47"/>
  <c r="AC23" i="47"/>
  <c r="N23" i="47"/>
  <c r="O23" i="47" s="1"/>
  <c r="AC22" i="47"/>
  <c r="N22" i="47"/>
  <c r="P44" i="46"/>
  <c r="P43" i="46"/>
  <c r="P42" i="46"/>
  <c r="P41" i="46"/>
  <c r="P36" i="46"/>
  <c r="B35" i="46"/>
  <c r="P30" i="46"/>
  <c r="AC25" i="46"/>
  <c r="N25" i="46"/>
  <c r="AC24" i="46"/>
  <c r="AC23" i="46"/>
  <c r="AE23" i="46" s="1"/>
  <c r="O23" i="46"/>
  <c r="N23" i="46"/>
  <c r="AC22" i="46"/>
  <c r="N22" i="46"/>
  <c r="P44" i="45"/>
  <c r="P43" i="45"/>
  <c r="P42" i="45"/>
  <c r="P41" i="45"/>
  <c r="B35" i="45"/>
  <c r="P30" i="45"/>
  <c r="AC25" i="45"/>
  <c r="N25" i="45"/>
  <c r="AC24" i="45"/>
  <c r="AC23" i="45"/>
  <c r="N23" i="45"/>
  <c r="O23" i="45" s="1"/>
  <c r="AC22" i="45"/>
  <c r="N22" i="45"/>
  <c r="P42" i="44"/>
  <c r="P41" i="44"/>
  <c r="P36" i="44"/>
  <c r="B35" i="44"/>
  <c r="P30" i="44"/>
  <c r="AC25" i="44"/>
  <c r="N25" i="44"/>
  <c r="AC24" i="44"/>
  <c r="AC23" i="44"/>
  <c r="O23" i="44"/>
  <c r="N23" i="44"/>
  <c r="AC22" i="44"/>
  <c r="N22" i="44"/>
  <c r="P46" i="43"/>
  <c r="P45" i="43"/>
  <c r="P44" i="43"/>
  <c r="P43" i="43"/>
  <c r="P42" i="43"/>
  <c r="P41" i="43"/>
  <c r="P36" i="43"/>
  <c r="P35" i="43"/>
  <c r="B35" i="43"/>
  <c r="P30" i="43"/>
  <c r="AC25" i="43"/>
  <c r="N25" i="43"/>
  <c r="AC24" i="43"/>
  <c r="AC23" i="43"/>
  <c r="O23" i="43"/>
  <c r="N23" i="43"/>
  <c r="AC22" i="43"/>
  <c r="N22" i="43"/>
  <c r="AS13" i="36"/>
  <c r="AT13" i="36" s="1"/>
  <c r="BK58" i="37"/>
  <c r="BJ58" i="37"/>
  <c r="BI58" i="37"/>
  <c r="BH58" i="37"/>
  <c r="BG58" i="37"/>
  <c r="BF58" i="37"/>
  <c r="BE58" i="37"/>
  <c r="BD58" i="37"/>
  <c r="BC58" i="37"/>
  <c r="BB58" i="37"/>
  <c r="BA58" i="37"/>
  <c r="AZ58" i="37"/>
  <c r="AW58" i="37"/>
  <c r="AV58" i="37"/>
  <c r="AU58" i="37"/>
  <c r="AT58" i="37"/>
  <c r="AS58" i="37"/>
  <c r="AR58" i="37"/>
  <c r="AQ58" i="37"/>
  <c r="AP58" i="37"/>
  <c r="AO58" i="37"/>
  <c r="AN58" i="37"/>
  <c r="AM58" i="37"/>
  <c r="AL58" i="37"/>
  <c r="AK58" i="37"/>
  <c r="AJ58" i="37"/>
  <c r="AI58" i="37"/>
  <c r="AH58" i="37"/>
  <c r="AE58" i="37"/>
  <c r="AD58" i="37"/>
  <c r="AC58" i="37"/>
  <c r="AB58" i="37"/>
  <c r="AA58" i="37"/>
  <c r="Z58" i="37"/>
  <c r="Y58" i="37"/>
  <c r="X58" i="37"/>
  <c r="W58" i="37"/>
  <c r="V58" i="37"/>
  <c r="U58" i="37"/>
  <c r="T58" i="37"/>
  <c r="Q58" i="37"/>
  <c r="P58" i="37"/>
  <c r="O58" i="37"/>
  <c r="N58" i="37"/>
  <c r="M58" i="37"/>
  <c r="L58" i="37"/>
  <c r="K58" i="37"/>
  <c r="J58" i="37"/>
  <c r="I58" i="37"/>
  <c r="H58" i="37"/>
  <c r="G58" i="37"/>
  <c r="F58" i="37"/>
  <c r="E58" i="37"/>
  <c r="D58" i="37"/>
  <c r="C58" i="37"/>
  <c r="B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X39" i="37"/>
  <c r="S39" i="37"/>
  <c r="R39" i="37"/>
  <c r="AY38" i="37"/>
  <c r="AX38" i="37"/>
  <c r="S38" i="37"/>
  <c r="R38" i="37"/>
  <c r="AY37" i="37"/>
  <c r="AY58" i="37"/>
  <c r="AX37" i="37"/>
  <c r="AX58" i="37"/>
  <c r="S37" i="37"/>
  <c r="S58" i="37"/>
  <c r="R37" i="37"/>
  <c r="R58" i="37"/>
  <c r="AW32" i="37"/>
  <c r="AV32" i="37"/>
  <c r="AU32" i="37"/>
  <c r="AT32" i="37"/>
  <c r="AS32" i="37"/>
  <c r="AR32" i="37"/>
  <c r="AQ32" i="37"/>
  <c r="AP32" i="37"/>
  <c r="AO32" i="37"/>
  <c r="AN32" i="37"/>
  <c r="AM32" i="37"/>
  <c r="AL32" i="37"/>
  <c r="AK32" i="37"/>
  <c r="AJ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32" i="37" s="1"/>
  <c r="S14" i="37"/>
  <c r="S15" i="37"/>
  <c r="S16" i="37"/>
  <c r="S17" i="37"/>
  <c r="S18" i="37"/>
  <c r="S19" i="37"/>
  <c r="S20" i="37"/>
  <c r="S21" i="37"/>
  <c r="S22" i="37"/>
  <c r="S23" i="37"/>
  <c r="S24" i="37"/>
  <c r="S25" i="37"/>
  <c r="S26" i="37"/>
  <c r="S27" i="37"/>
  <c r="S28" i="37"/>
  <c r="S29" i="37"/>
  <c r="S30" i="37"/>
  <c r="S31" i="37"/>
  <c r="S11" i="37"/>
  <c r="J32" i="37"/>
  <c r="K32" i="37"/>
  <c r="L32" i="37"/>
  <c r="T32" i="37"/>
  <c r="U32" i="37"/>
  <c r="V32" i="37"/>
  <c r="W32" i="37"/>
  <c r="X32" i="37"/>
  <c r="AZ32" i="37"/>
  <c r="BA32" i="37"/>
  <c r="BB32" i="37"/>
  <c r="BC32" i="37"/>
  <c r="BD32" i="37"/>
  <c r="BE32" i="37"/>
  <c r="R32" i="37"/>
  <c r="C32" i="37"/>
  <c r="D32" i="37"/>
  <c r="F32" i="37"/>
  <c r="G32" i="37"/>
  <c r="H32" i="37"/>
  <c r="N32" i="37"/>
  <c r="O32" i="37"/>
  <c r="P32" i="37"/>
  <c r="Y32" i="37"/>
  <c r="Z32" i="37"/>
  <c r="AA32" i="37"/>
  <c r="AB32" i="37"/>
  <c r="AC32" i="37"/>
  <c r="AD32" i="37"/>
  <c r="AE32" i="37"/>
  <c r="B32" i="37"/>
  <c r="BK32" i="37"/>
  <c r="BJ32" i="37"/>
  <c r="BI32" i="37"/>
  <c r="BH32" i="37"/>
  <c r="BG32" i="37"/>
  <c r="BF32" i="37"/>
  <c r="AY32" i="37"/>
  <c r="AE25" i="49" l="1"/>
  <c r="AE23" i="45"/>
  <c r="AX32" i="37"/>
  <c r="AE25" i="50"/>
  <c r="AE23" i="50"/>
  <c r="AE25" i="48"/>
  <c r="AE23" i="48"/>
  <c r="AE23" i="47"/>
  <c r="AE25" i="51"/>
  <c r="AE25" i="47"/>
  <c r="AE25" i="46"/>
  <c r="AE25" i="45"/>
  <c r="AE25" i="44"/>
  <c r="AE23" i="44"/>
  <c r="AE25" i="43"/>
  <c r="AE23" i="43"/>
  <c r="AE23"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5979AC3A-E915-459C-B051-8FC9DC527331}">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4A599424-9B26-40EE-9429-5FFDF9F56C0F}">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CAAADCC7-12E1-44A1-940C-556E82D1EA5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468D47C6-289C-442C-A4AA-9593515355B6}">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850E987F-24DC-4D4F-8EA3-B35301E11F38}">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F81F766-3B6E-4D58-856F-2AA2ECC05B09}">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C4B360F5-CF4C-4C45-A6DB-4F3D9680F18A}">
      <text>
        <r>
          <rPr>
            <b/>
            <sz val="9"/>
            <color indexed="81"/>
            <rFont val="Tahoma"/>
            <family val="2"/>
          </rPr>
          <t>Daniel Avendaño:</t>
        </r>
        <r>
          <rPr>
            <sz val="9"/>
            <color indexed="81"/>
            <rFont val="Tahoma"/>
            <family val="2"/>
          </rPr>
          <t xml:space="preserve">
Reserva definitiva despues de liberaciones.</t>
        </r>
      </text>
    </comment>
    <comment ref="A25" authorId="0" shapeId="0" xr:uid="{D1C79010-037E-4233-A888-B9C76D8C764A}">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s>
  <commentList>
    <comment ref="AU5" authorId="0" shapeId="0" xr:uid="{00000000-0006-0000-0100-000001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V5" authorId="1" shapeId="0" xr:uid="{00000000-0006-0000-0100-000002000000}">
      <text>
        <r>
          <rPr>
            <b/>
            <sz val="9"/>
            <color indexed="81"/>
            <rFont val="Tahoma"/>
            <family val="2"/>
          </rPr>
          <t>Daniel Avendaño:</t>
        </r>
        <r>
          <rPr>
            <sz val="9"/>
            <color indexed="81"/>
            <rFont val="Tahoma"/>
            <family val="2"/>
          </rPr>
          <t xml:space="preserve">
En este campo se pone el link o la ruta donde se puede consultar las evidencias que soportan la ejecución de las actividades.</t>
        </r>
      </text>
    </comment>
    <comment ref="AW5" authorId="0" shapeId="0" xr:uid="{00000000-0006-0000-0100-000003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X5" authorId="0" shapeId="0" xr:uid="{00000000-0006-0000-0100-000004000000}">
      <text>
        <r>
          <rPr>
            <b/>
            <sz val="10"/>
            <color indexed="8"/>
            <rFont val="Tahoma"/>
            <family val="2"/>
          </rPr>
          <t>Microsoft Office User:</t>
        </r>
        <r>
          <rPr>
            <sz val="10"/>
            <color indexed="8"/>
            <rFont val="Tahoma"/>
            <family val="2"/>
          </rPr>
          <t xml:space="preserve">
</t>
        </r>
        <r>
          <rPr>
            <sz val="10"/>
            <color indexed="8"/>
            <rFont val="Tahoma"/>
            <family val="2"/>
          </rPr>
          <t>Relacionar el detalle del retraso, en coherencia con la programación de cada periodo. De presentarse esta situación es obligatorio diligenciar este campo.</t>
        </r>
      </text>
    </comment>
    <comment ref="AY5" authorId="0" shapeId="0" xr:uid="{00000000-0006-0000-0100-000005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de las alternativas de solución </t>
        </r>
      </text>
    </comment>
    <comment ref="A11" authorId="0" shapeId="0" xr:uid="{00000000-0006-0000-0100-000006000000}">
      <text>
        <r>
          <rPr>
            <b/>
            <sz val="10"/>
            <color indexed="8"/>
            <rFont val="Tahoma"/>
            <family val="2"/>
          </rPr>
          <t>Microsoft Office User:</t>
        </r>
        <r>
          <rPr>
            <sz val="10"/>
            <color indexed="8"/>
            <rFont val="Tahoma"/>
            <family val="2"/>
          </rPr>
          <t xml:space="preserve">
</t>
        </r>
        <r>
          <rPr>
            <sz val="10"/>
            <color indexed="8"/>
            <rFont val="Tahoma"/>
            <family val="2"/>
          </rPr>
          <t xml:space="preserve">Seleccionar el nivel del indicador a reportar y relacionar el código asignado del indicador a medir segun: SEGPLAN, PMR, número de actividad, etc).
</t>
        </r>
      </text>
    </comment>
    <comment ref="F11" authorId="0" shapeId="0" xr:uid="{00000000-0006-0000-0100-000007000000}">
      <text>
        <r>
          <rPr>
            <b/>
            <sz val="10"/>
            <color indexed="8"/>
            <rFont val="Tahoma"/>
            <family val="2"/>
          </rPr>
          <t>Microsoft Office User:</t>
        </r>
        <r>
          <rPr>
            <sz val="10"/>
            <color indexed="8"/>
            <rFont val="Tahoma"/>
            <family val="2"/>
          </rPr>
          <t xml:space="preserve">
Corresponde a la meta PDD o meta proyecto articulada con el indicador de actividad a medir.
Así mismo, se podrá establecer la meta para los indicadores POA y de Planes Decreto 612.</t>
        </r>
      </text>
    </comment>
    <comment ref="G11" authorId="0" shapeId="0" xr:uid="{00000000-0006-0000-0100-000008000000}">
      <text>
        <r>
          <rPr>
            <b/>
            <sz val="10"/>
            <color indexed="8"/>
            <rFont val="Tahoma"/>
            <family val="2"/>
          </rPr>
          <t>Microsoft Office User:</t>
        </r>
        <r>
          <rPr>
            <sz val="10"/>
            <color indexed="8"/>
            <rFont val="Tahoma"/>
            <family val="2"/>
          </rPr>
          <t xml:space="preserve">
</t>
        </r>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I11" authorId="0" shapeId="0" xr:uid="{00000000-0006-0000-0100-000009000000}">
      <text>
        <r>
          <rPr>
            <b/>
            <sz val="10"/>
            <color indexed="8"/>
            <rFont val="Tahoma"/>
            <family val="2"/>
          </rPr>
          <t>Microsoft Office User:</t>
        </r>
        <r>
          <rPr>
            <sz val="10"/>
            <color indexed="8"/>
            <rFont val="Tahoma"/>
            <family val="2"/>
          </rPr>
          <t xml:space="preserve">
</t>
        </r>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L11" authorId="0" shapeId="0" xr:uid="{00000000-0006-0000-0100-00000A000000}">
      <text>
        <r>
          <rPr>
            <b/>
            <sz val="10"/>
            <color indexed="8"/>
            <rFont val="Tahoma"/>
            <family val="2"/>
          </rPr>
          <t>Microsoft Office User:</t>
        </r>
        <r>
          <rPr>
            <sz val="10"/>
            <color indexed="8"/>
            <rFont val="Tahoma"/>
            <family val="2"/>
          </rPr>
          <t xml:space="preserve">
Describe los pasos o el proceso para calcular el indicador</t>
        </r>
      </text>
    </comment>
    <comment ref="N11" authorId="2" shapeId="0" xr:uid="{AFED9E2A-799F-4633-A8A2-D5580324066C}">
      <text>
        <r>
          <rPr>
            <b/>
            <sz val="9"/>
            <color indexed="81"/>
            <rFont val="Tahoma"/>
            <family val="2"/>
          </rPr>
          <t xml:space="preserve">User:
</t>
        </r>
        <r>
          <rPr>
            <sz val="9"/>
            <color indexed="81"/>
            <rFont val="Tahoma"/>
            <family val="2"/>
          </rPr>
          <t>Para los indicadores POA, únicamente diligenciar la vigencia a formular.</t>
        </r>
        <r>
          <rPr>
            <sz val="9"/>
            <color indexed="81"/>
            <rFont val="Tahoma"/>
            <family val="2"/>
          </rPr>
          <t xml:space="preserve">
</t>
        </r>
      </text>
    </comment>
    <comment ref="S11" authorId="0" shapeId="0" xr:uid="{00000000-0006-0000-0100-00000B00000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300-000001000000}">
      <text>
        <r>
          <rPr>
            <b/>
            <sz val="9"/>
            <color indexed="81"/>
            <rFont val="Tahoma"/>
            <family val="2"/>
          </rPr>
          <t>Daniel Avendaño:</t>
        </r>
        <r>
          <rPr>
            <sz val="9"/>
            <color indexed="81"/>
            <rFont val="Tahoma"/>
            <family val="2"/>
          </rPr>
          <t xml:space="preserve">
Fecha en la que el cambio solicitado al plan de acción es aprobado</t>
        </r>
      </text>
    </comment>
    <comment ref="B7" authorId="0" shapeId="0" xr:uid="{00000000-0006-0000-0300-000002000000}">
      <text>
        <r>
          <rPr>
            <b/>
            <sz val="9"/>
            <color indexed="81"/>
            <rFont val="Tahoma"/>
            <family val="2"/>
          </rPr>
          <t>Daniel Avendaño:</t>
        </r>
        <r>
          <rPr>
            <sz val="9"/>
            <color indexed="81"/>
            <rFont val="Tahoma"/>
            <family val="2"/>
          </rPr>
          <t xml:space="preserve">
Descripción de los cambios realizados en la actialización que corresponda</t>
        </r>
      </text>
    </comment>
    <comment ref="C7" authorId="0" shapeId="0" xr:uid="{00000000-0006-0000-0300-000003000000}">
      <text>
        <r>
          <rPr>
            <b/>
            <sz val="9"/>
            <color indexed="81"/>
            <rFont val="Tahoma"/>
            <family val="2"/>
          </rPr>
          <t>Daniel Avendaño:</t>
        </r>
        <r>
          <rPr>
            <sz val="9"/>
            <color indexed="81"/>
            <rFont val="Tahoma"/>
            <family val="2"/>
          </rPr>
          <t xml:space="preserve">
Justificación del motivo que genera el cambio en el plan de acción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F67605FA-C058-48AC-8B98-BEF7F8463D71}">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2DDF125C-C4C8-44F5-8D60-FEBE62A5F379}">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E1E28393-4818-4317-BDCB-66DDEA644507}">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463DA8C7-984B-4827-8890-7F540E4475CD}">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C32C2C93-81EC-4834-9FD7-73DBA764C56E}">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D40E92E5-B839-447D-B222-34AFDD2F9313}">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F34957B7-A474-4D64-B915-3E59AFC72701}">
      <text>
        <r>
          <rPr>
            <b/>
            <sz val="9"/>
            <color indexed="81"/>
            <rFont val="Tahoma"/>
            <family val="2"/>
          </rPr>
          <t>Daniel Avendaño:</t>
        </r>
        <r>
          <rPr>
            <sz val="9"/>
            <color indexed="81"/>
            <rFont val="Tahoma"/>
            <family val="2"/>
          </rPr>
          <t xml:space="preserve">
Reserva definitiva despues de liberaciones.</t>
        </r>
      </text>
    </comment>
    <comment ref="A25" authorId="0" shapeId="0" xr:uid="{86B3E8DD-D24B-447D-A7EE-9F2278D4C39A}">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07BCAA59-D240-4959-B499-6EB8940AF352}">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B5B45B26-3611-4900-B436-4392DF625AE8}">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DA84EFA6-4489-4BFC-B18A-AB422EE187EE}">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4E8344CB-4958-45CD-B450-473F656E666D}">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22A2CF5C-3E49-4331-AFA6-921FC8F61F4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CB5BE8B8-FBEE-4133-BDAD-248FBAFAA6F6}">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198A30DD-777D-43D1-AFC1-9E25D1C3885C}">
      <text>
        <r>
          <rPr>
            <b/>
            <sz val="9"/>
            <color indexed="81"/>
            <rFont val="Tahoma"/>
            <family val="2"/>
          </rPr>
          <t>Daniel Avendaño:</t>
        </r>
        <r>
          <rPr>
            <sz val="9"/>
            <color indexed="81"/>
            <rFont val="Tahoma"/>
            <family val="2"/>
          </rPr>
          <t xml:space="preserve">
Reserva definitiva despues de liberaciones.</t>
        </r>
      </text>
    </comment>
    <comment ref="A25" authorId="0" shapeId="0" xr:uid="{0B48EB47-6DEA-4137-B32E-AC9C0C8973A5}">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EE39FCC4-16C4-40F4-8C51-F5A4917FF417}">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4770CE9E-85EA-49A3-8CFF-E6549C1018E4}">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DC4E0C8E-7A7A-4820-8468-488E318E7A63}">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408DF872-179A-4EA1-9D5A-3EB18603ADD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3C88F9-2158-46AE-B24D-0F9B894E2E95}">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7A37EDC2-8D3A-4B82-9EA6-EC404D15AC9C}">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50E8BD38-107D-4EF0-B9AA-394560A311DF}">
      <text>
        <r>
          <rPr>
            <b/>
            <sz val="9"/>
            <color indexed="81"/>
            <rFont val="Tahoma"/>
            <family val="2"/>
          </rPr>
          <t>Daniel Avendaño:</t>
        </r>
        <r>
          <rPr>
            <sz val="9"/>
            <color indexed="81"/>
            <rFont val="Tahoma"/>
            <family val="2"/>
          </rPr>
          <t xml:space="preserve">
Reserva definitiva despues de liberaciones.</t>
        </r>
      </text>
    </comment>
    <comment ref="A25" authorId="0" shapeId="0" xr:uid="{1C502095-AAD5-4F76-BCC2-1B5B61049E96}">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8DEBC445-2FE7-4619-8EBF-3651296A002E}">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9DD37DAC-2962-4BF1-B97B-AB290E955432}">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E3FB50D1-3527-4C95-8F52-97551FC208D9}">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305C89E1-53C7-4AC4-A2A2-533DA7567476}">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38CD1B33-99F0-4206-8900-7357FAFE0664}">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8BC2ECF4-B269-40C0-960D-5D6294326B39}">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E06586A4-244A-4086-8AB5-EBF0871B5A6D}">
      <text>
        <r>
          <rPr>
            <b/>
            <sz val="9"/>
            <color indexed="81"/>
            <rFont val="Tahoma"/>
            <family val="2"/>
          </rPr>
          <t>Daniel Avendaño:</t>
        </r>
        <r>
          <rPr>
            <sz val="9"/>
            <color indexed="81"/>
            <rFont val="Tahoma"/>
            <family val="2"/>
          </rPr>
          <t xml:space="preserve">
Reserva definitiva despues de liberaciones.</t>
        </r>
      </text>
    </comment>
    <comment ref="A25" authorId="0" shapeId="0" xr:uid="{04DF9110-BD84-4306-B86F-016978850B8C}">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44B1B9AD-A2A5-40E7-8579-E898388AB892}">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F9B33862-CA45-43B5-BF24-51FC9CF7F918}">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391431F6-14CA-4E4B-AC76-DDC812D4A458}">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62800A59-6349-4F38-B657-842E2908123C}">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AF891CE6-18B0-4736-8600-4C9C61EBD36F}">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B3FC5AFB-9C73-4EC3-B9AA-F4BB71DE21F6}">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A60F753F-548C-4E2D-9A96-E9DA31F7C7CB}">
      <text>
        <r>
          <rPr>
            <b/>
            <sz val="9"/>
            <color indexed="81"/>
            <rFont val="Tahoma"/>
            <family val="2"/>
          </rPr>
          <t>Daniel Avendaño:</t>
        </r>
        <r>
          <rPr>
            <sz val="9"/>
            <color indexed="81"/>
            <rFont val="Tahoma"/>
            <family val="2"/>
          </rPr>
          <t xml:space="preserve">
Reserva definitiva despues de liberaciones.</t>
        </r>
      </text>
    </comment>
    <comment ref="A25" authorId="0" shapeId="0" xr:uid="{BBA9A458-02B9-4639-ADA6-F815B660A367}">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072CE94A-F88F-4D57-A29D-05423B21AAAF}">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19D192C6-FC66-4C08-986A-02C8632C52BB}">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DE1DD494-58E9-4583-9802-8C554C063834}">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D7B0CBB6-061B-4617-8A78-F39247B51731}">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765FA005-8159-445E-B616-2A55439BEADD}">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71EA015B-C3C0-44B7-804C-ABC13C44A9A9}">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2424BA47-BD2A-40B7-8186-630D258A36C9}">
      <text>
        <r>
          <rPr>
            <b/>
            <sz val="9"/>
            <color indexed="81"/>
            <rFont val="Tahoma"/>
            <family val="2"/>
          </rPr>
          <t>Daniel Avendaño:</t>
        </r>
        <r>
          <rPr>
            <sz val="9"/>
            <color indexed="81"/>
            <rFont val="Tahoma"/>
            <family val="2"/>
          </rPr>
          <t xml:space="preserve">
Reserva definitiva despues de liberaciones.</t>
        </r>
      </text>
    </comment>
    <comment ref="A25" authorId="0" shapeId="0" xr:uid="{4EEAA26D-D27F-4DEA-9096-6F7E901152A9}">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FDED3731-A9EB-45D2-860C-08FBDC688566}">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3A65C00A-E571-4367-9680-5945B31D25C7}">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72C0F5E2-9C3D-489B-A806-7444F399EE2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7F4F9750-255F-4DDA-9EE7-A6F30ABAB10F}">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A4848F7B-D1C3-474B-8490-27A64F0B1498}">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9E1F6C54-4D49-452D-A7B9-EEFC5BB4F674}">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C819EFBA-EB43-4DCF-A154-6038F8517FD8}">
      <text>
        <r>
          <rPr>
            <b/>
            <sz val="9"/>
            <color indexed="81"/>
            <rFont val="Tahoma"/>
            <family val="2"/>
          </rPr>
          <t>Daniel Avendaño:</t>
        </r>
        <r>
          <rPr>
            <sz val="9"/>
            <color indexed="81"/>
            <rFont val="Tahoma"/>
            <family val="2"/>
          </rPr>
          <t xml:space="preserve">
Reserva definitiva despues de liberaciones.</t>
        </r>
      </text>
    </comment>
    <comment ref="A25" authorId="0" shapeId="0" xr:uid="{299A351D-FCCE-45E2-8329-4A2DC9D16784}">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3170E202-F4BD-4CF0-A028-A1A095B99B42}">
      <text>
        <r>
          <rPr>
            <b/>
            <sz val="9"/>
            <color indexed="81"/>
            <rFont val="Tahoma"/>
            <family val="2"/>
          </rPr>
          <t>Daniel Avendaño:</t>
        </r>
        <r>
          <rPr>
            <sz val="9"/>
            <color indexed="81"/>
            <rFont val="Tahoma"/>
            <family val="2"/>
          </rPr>
          <t xml:space="preserve">
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5" authorId="0" shapeId="0" xr:uid="{654C6FFC-C9F7-43B0-B56E-3CC22F48BEF8}">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935E19EA-ABFA-4124-BDF3-A692B6712369}">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B856E089-EFCF-4852-8735-85BDA8C7ADC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4107B396-2E25-436A-97AE-3625186A7F98}">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EEA6C535-4E35-402C-9F9C-7574CEA18EDA}">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418DDDC4-6B2F-4D6F-B97F-8499EC66A98E}">
      <text>
        <r>
          <rPr>
            <b/>
            <sz val="9"/>
            <color indexed="81"/>
            <rFont val="Tahoma"/>
            <family val="2"/>
          </rPr>
          <t>Daniel Avendaño:</t>
        </r>
        <r>
          <rPr>
            <sz val="9"/>
            <color indexed="81"/>
            <rFont val="Tahoma"/>
            <family val="2"/>
          </rPr>
          <t xml:space="preserve">
Reserva definitiva despues de liberaciones.</t>
        </r>
      </text>
    </comment>
    <comment ref="A25" authorId="0" shapeId="0" xr:uid="{41269E26-50D5-4643-8581-CED44A2E1CD1}">
      <text>
        <r>
          <rPr>
            <b/>
            <sz val="9"/>
            <color indexed="81"/>
            <rFont val="Tahoma"/>
            <family val="2"/>
          </rPr>
          <t>Daniel Avendaño:</t>
        </r>
        <r>
          <rPr>
            <sz val="9"/>
            <color indexed="81"/>
            <rFont val="Tahoma"/>
            <family val="2"/>
          </rPr>
          <t xml:space="preserve">
Ejecución de los giros de la reserva para mes</t>
        </r>
      </text>
    </comment>
  </commentList>
</comments>
</file>

<file path=xl/sharedStrings.xml><?xml version="1.0" encoding="utf-8"?>
<sst xmlns="http://schemas.openxmlformats.org/spreadsheetml/2006/main" count="2679" uniqueCount="733">
  <si>
    <t>SECRETARÍA DISTRITAL DE LA MUJER</t>
  </si>
  <si>
    <t>Código: DE-FO-5</t>
  </si>
  <si>
    <t xml:space="preserve">DIRECCIONAMIENTO ESTRATEGICO </t>
  </si>
  <si>
    <t xml:space="preserve">FORMULACIÓN Y SEGUIMIENTO  PLAN DE ACCIÓN </t>
  </si>
  <si>
    <t>Libro 2 (vigencia 2024) Página 1 de 4</t>
  </si>
  <si>
    <t>PERIODO REPORTADO</t>
  </si>
  <si>
    <t>FECHA DE REPORTE</t>
  </si>
  <si>
    <t>TIPO DE REPORTE</t>
  </si>
  <si>
    <t>FORMULACION</t>
  </si>
  <si>
    <t>ACTUALIZACION</t>
  </si>
  <si>
    <t>SEGUIMIENTO</t>
  </si>
  <si>
    <t>NOMBRE DEL PROYECTO</t>
  </si>
  <si>
    <t>PROPÓSITO</t>
  </si>
  <si>
    <t>LOGRO</t>
  </si>
  <si>
    <t>PROGRAMA</t>
  </si>
  <si>
    <t>DESCRIPCIÓN DE LA META (ACTIVIDAD MGA)</t>
  </si>
  <si>
    <t>EJECUCIÓN PRESUPUESTAL DEL PROYECTO</t>
  </si>
  <si>
    <t>RESERVA CONSTITUIDA</t>
  </si>
  <si>
    <t>RESERVAS VIGENCIA ANTERIOR (en pesos, sin decimales)</t>
  </si>
  <si>
    <t>PRESUPUESTO ASIGNADO EN LA VIGENCIA ACTUAL (en pesos, sin decimales)</t>
  </si>
  <si>
    <t>ENE</t>
  </si>
  <si>
    <t>FEB</t>
  </si>
  <si>
    <t>MAR</t>
  </si>
  <si>
    <t>ABR</t>
  </si>
  <si>
    <t>MAY</t>
  </si>
  <si>
    <t>JUN</t>
  </si>
  <si>
    <t>JUL</t>
  </si>
  <si>
    <t>AGO</t>
  </si>
  <si>
    <t>SEP</t>
  </si>
  <si>
    <t>OCT</t>
  </si>
  <si>
    <t>NOV</t>
  </si>
  <si>
    <t>DIC</t>
  </si>
  <si>
    <t>TOTAL</t>
  </si>
  <si>
    <t>AVANCE</t>
  </si>
  <si>
    <t>AVANCE PERIODO</t>
  </si>
  <si>
    <t>AVANCE TOTAL</t>
  </si>
  <si>
    <t>PROGRAMACION DE GIROS</t>
  </si>
  <si>
    <t>PROGRAMACION DE COMPROMISOS</t>
  </si>
  <si>
    <t>LIBERACIONES</t>
  </si>
  <si>
    <t>COMPROMISOS</t>
  </si>
  <si>
    <t>RESERVA DEFINITIVA</t>
  </si>
  <si>
    <t>GIROS</t>
  </si>
  <si>
    <t xml:space="preserve">REPORTE METAS VIGENCIA ANTERIOR - Pendientes de cumplir por contratos sin ejecutar a 31.DIC (Reservas Presupuestales) </t>
  </si>
  <si>
    <t>DESCRIPCIÓN DE LA META (Reserva)</t>
  </si>
  <si>
    <t>PROG.</t>
  </si>
  <si>
    <t>AVANCE MENSUAL</t>
  </si>
  <si>
    <t>DESCRIPCIÓN CUALITATIVA DEL AVANCE POR META
(Logros y beneficios, y retrasos y alternativas de solución (2.000 caracteres))</t>
  </si>
  <si>
    <t>DESCRIPCIÓN CUALITATIVA  DE LA RESERVA PRESUPUESTAL</t>
  </si>
  <si>
    <t>REPORTE METAS VIGENCIA (Ejecución vigencia)</t>
  </si>
  <si>
    <t>DESCRIPCIÓN DE LA META</t>
  </si>
  <si>
    <t>PONDERACIÓN META</t>
  </si>
  <si>
    <t xml:space="preserve">AVANCE DE META </t>
  </si>
  <si>
    <t>DESCRIPCIÓN CUALITATIVA DEL AVANCE POR META</t>
  </si>
  <si>
    <t>Avances y Logros Mensual (2.000 caracteres)</t>
  </si>
  <si>
    <t>Avances y Logros Acumulado 
(2.000 caracteres)</t>
  </si>
  <si>
    <t>Retrasos y Alternativas de solución (1.000 caracteres)</t>
  </si>
  <si>
    <t>Beneficios</t>
  </si>
  <si>
    <t>Programación</t>
  </si>
  <si>
    <t>Ejecución</t>
  </si>
  <si>
    <t>REPORTE ACTIVIDADES VIGENCIA (Ejecución vigencia)</t>
  </si>
  <si>
    <t>DESCRIPCIÓN DE LA ACTIVIDAD</t>
  </si>
  <si>
    <t>PONDERACIÓN VERTICAL (Porcentual)</t>
  </si>
  <si>
    <t>CRITERIOS DE SEGUIMIENTO</t>
  </si>
  <si>
    <t>CRONOGRAMA %</t>
  </si>
  <si>
    <t>DESCRIPCIÓN CUALITATIVA DEL AVANCE POR ACTIVIDAD</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</si>
  <si>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</si>
  <si>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</si>
  <si>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</si>
  <si>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</si>
  <si>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</si>
  <si>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</si>
  <si>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</si>
  <si>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</si>
  <si>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</si>
  <si>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</si>
  <si>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</si>
  <si>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</si>
  <si>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</si>
  <si>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</si>
  <si>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Evidencias de ejecución</t>
  </si>
  <si>
    <t>*Incluir tantas filas sean necesarias</t>
  </si>
  <si>
    <t>FORMULACIÓN Y SEGUIMIENTO PLAN DE ACCIÓN</t>
  </si>
  <si>
    <t>Página 2 de 4</t>
  </si>
  <si>
    <t xml:space="preserve">PROGRAMACIÓN </t>
  </si>
  <si>
    <t>DESCRIPCIÓN CUALITATIVA DEL AVANCE DEL PERIODO</t>
  </si>
  <si>
    <t>EVIDENCIA DEL AVANCE DEL PERIODO</t>
  </si>
  <si>
    <t>DESCRIPCIÓN CUALITATIVA DEL AVANCE ACUMULADO</t>
  </si>
  <si>
    <t>RETRASOS Y FACTORES LIMITANTES PARA EL CUMPLIMIENTO</t>
  </si>
  <si>
    <t>SOLUCIONES PROPUESTAS PARA RESOLVER LOS RETRASOS Y FACTORES LIMITANTES PARA EL CUMPLIMIENTO</t>
  </si>
  <si>
    <t>PRODUCTO INSTITUCIONAL (PMR):</t>
  </si>
  <si>
    <t>OBJETIVO ESTRATEGICO:</t>
  </si>
  <si>
    <t>NIVEL</t>
  </si>
  <si>
    <t xml:space="preserve"> META</t>
  </si>
  <si>
    <t>FORMULA DEL INDICADOR</t>
  </si>
  <si>
    <t>TIPO DE ANUALIZACIÓN  (Según aplique)</t>
  </si>
  <si>
    <t xml:space="preserve">DESCRIPCIÓN DE LA MEDICIÓN </t>
  </si>
  <si>
    <t>RESPONSABLE DE LA MEDICIÓN</t>
  </si>
  <si>
    <t>PROGRAMACIÓN ANUAL</t>
  </si>
  <si>
    <t>PERIODICIDAD</t>
  </si>
  <si>
    <t>MEDIOS DE VERIFICACIÓN Y FUENTES DE INFORMACIÓN</t>
  </si>
  <si>
    <t>PROGRAMACIÓN</t>
  </si>
  <si>
    <t xml:space="preserve">AVANCE META </t>
  </si>
  <si>
    <t>Meta sectorial</t>
  </si>
  <si>
    <t>PMR</t>
  </si>
  <si>
    <t xml:space="preserve"> De actividad  </t>
  </si>
  <si>
    <t xml:space="preserve"> Proceso (POA)</t>
  </si>
  <si>
    <t>Planes Decreto 612</t>
  </si>
  <si>
    <t>MAGNITUD EJECUTADA</t>
  </si>
  <si>
    <t>AVANCE %</t>
  </si>
  <si>
    <t>ELABORÓ</t>
  </si>
  <si>
    <t>Firma:</t>
  </si>
  <si>
    <t>APROBÓ (Según aplique Gerenta de proyecto, Lider técnica y responsable de proceso)</t>
  </si>
  <si>
    <t>REVISÓ OFICINA ASESORA DE PLANEACIÓN</t>
  </si>
  <si>
    <t xml:space="preserve">VoBo. </t>
  </si>
  <si>
    <t>Nombre:</t>
  </si>
  <si>
    <t xml:space="preserve">Cargo: </t>
  </si>
  <si>
    <t>Código: DE-FO-05</t>
  </si>
  <si>
    <t xml:space="preserve">FORMULACIÓN Y SEGUIMIENTO PLAN DE ACCIÓN </t>
  </si>
  <si>
    <t>ANEXO - TERRITORIALIZACIÓN</t>
  </si>
  <si>
    <t>Página 3 de 4</t>
  </si>
  <si>
    <t xml:space="preserve">SEGUIMIENTO </t>
  </si>
  <si>
    <t>PERIODO DE REPORTE:</t>
  </si>
  <si>
    <t>INDICADOR / META:</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</si>
  <si>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</si>
  <si>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</si>
  <si>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</si>
  <si>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</si>
  <si>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</si>
  <si>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</si>
  <si>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</si>
  <si>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</si>
  <si>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</si>
  <si>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</si>
  <si>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</si>
  <si>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</si>
  <si>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</si>
  <si>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</si>
  <si>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</si>
  <si>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</si>
  <si>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</si>
  <si>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</si>
  <si>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</si>
  <si>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</si>
  <si>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</si>
  <si>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</si>
  <si>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</si>
  <si>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</si>
  <si>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</si>
  <si>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</si>
  <si>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</si>
  <si>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</si>
  <si>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</si>
  <si>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</si>
  <si>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</si>
  <si>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</si>
  <si>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</si>
  <si>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</si>
  <si>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</si>
  <si>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</si>
  <si>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</si>
  <si>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</si>
  <si>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</si>
  <si>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</si>
  <si>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CONTROL DE CAMBIOS EN EL PLAN DE ACCIÓN</t>
  </si>
  <si>
    <t>Fecha de aprobación</t>
  </si>
  <si>
    <t>Cambio</t>
  </si>
  <si>
    <t>Justificación del cambio</t>
  </si>
  <si>
    <t>PRODUCTO INSTITUCIONAL</t>
  </si>
  <si>
    <t xml:space="preserve">PROCESO ASOCIADO - PLAN OPERATIVO </t>
  </si>
  <si>
    <t xml:space="preserve">NOMBRE PROYECTO DE INVERSIÓN </t>
  </si>
  <si>
    <t>NOMBRE META / INDICADOR</t>
  </si>
  <si>
    <t>UNIDAD DE MEDIDA</t>
  </si>
  <si>
    <t xml:space="preserve">TIPO DE ANUALIZACIÓN </t>
  </si>
  <si>
    <t xml:space="preserve">GRUPO ETARIO </t>
  </si>
  <si>
    <t>PLANES DECRETO 612</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</si>
  <si>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</si>
  <si>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</si>
  <si>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</si>
  <si>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</si>
  <si>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</si>
  <si>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</si>
  <si>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</si>
  <si>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</si>
  <si>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</si>
  <si>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</si>
  <si>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</si>
  <si>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</si>
  <si>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</si>
  <si>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</si>
  <si>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</si>
  <si>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</si>
  <si>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</si>
  <si>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</si>
  <si>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</si>
  <si>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</si>
  <si>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</si>
  <si>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</si>
  <si>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</si>
  <si>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</si>
  <si>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</si>
  <si>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</si>
  <si>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</si>
  <si>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</si>
  <si>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</si>
  <si>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</si>
  <si>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</si>
  <si>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</si>
  <si>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</si>
  <si>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</si>
  <si>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</si>
  <si>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</si>
  <si>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</si>
  <si>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</si>
  <si>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</si>
  <si>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</si>
  <si>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</si>
  <si>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</si>
  <si>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</si>
  <si>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</si>
  <si>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</si>
  <si>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</si>
  <si>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</si>
  <si>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</si>
  <si>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</si>
  <si>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</si>
  <si>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</si>
  <si>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</si>
  <si>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</si>
  <si>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</si>
  <si>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</si>
  <si>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</si>
  <si>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</si>
  <si>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</si>
  <si>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</si>
  <si>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</si>
  <si>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</si>
  <si>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</si>
  <si>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</si>
  <si>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</si>
  <si>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</si>
  <si>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</si>
  <si>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</si>
  <si>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</si>
  <si>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</si>
  <si>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</si>
  <si>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</si>
  <si>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</si>
  <si>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</si>
  <si>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</si>
  <si>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</si>
  <si>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</si>
  <si>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</si>
  <si>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</si>
  <si>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 xml:space="preserve">42.Número de contenidos diseñados para el desarrollo de capacidades socioemocionales, ocupacionales, técnicas y educación financiera para las mujeres (Módulos y diplomados) </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</si>
  <si>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</si>
  <si>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</si>
  <si>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</si>
  <si>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</si>
  <si>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</si>
  <si>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</si>
  <si>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</si>
  <si>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</si>
  <si>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</si>
  <si>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</si>
  <si>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</si>
  <si>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</si>
  <si>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</si>
  <si>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</si>
  <si>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</si>
  <si>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</si>
  <si>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</si>
  <si>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</si>
  <si>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</si>
  <si>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</si>
  <si>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</si>
  <si>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</si>
  <si>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</si>
  <si>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</si>
  <si>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</si>
  <si>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</si>
  <si>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</si>
  <si>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</si>
  <si>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</si>
  <si>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</si>
  <si>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</si>
  <si>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</si>
  <si>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</si>
  <si>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</si>
  <si>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</si>
  <si>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</si>
  <si>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</si>
  <si>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</si>
  <si>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</si>
  <si>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</si>
  <si>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</si>
  <si>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</si>
  <si>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</si>
  <si>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</si>
  <si>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</si>
  <si>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</si>
  <si>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</si>
  <si>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</si>
  <si>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</si>
  <si>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</si>
  <si>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</si>
  <si>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</si>
  <si>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</si>
  <si>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</si>
  <si>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</si>
  <si>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</si>
  <si>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</si>
  <si>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</si>
  <si>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</si>
  <si>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</si>
  <si>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</si>
  <si>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</si>
  <si>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</si>
  <si>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</si>
  <si>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</si>
  <si>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</si>
  <si>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</si>
  <si>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</si>
  <si>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</si>
  <si>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</si>
  <si>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</si>
  <si>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</si>
  <si>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Versión: 12</t>
  </si>
  <si>
    <t>DESCRIPCIÓN DEL INDICADOR</t>
  </si>
  <si>
    <t xml:space="preserve">MAGNITUD CUATRIENIO
(Únicamente para indicadores Sectoriales y PMR. Se debe diligenciar "A demanda" cuando aplique en los indicadores de actividad) </t>
  </si>
  <si>
    <t>Planes decreto 612</t>
  </si>
  <si>
    <t>Unidad de medida</t>
  </si>
  <si>
    <t>1. Plan Institucional de Archivos de la Entidad (PINAR)</t>
  </si>
  <si>
    <t>2. Plan Anual de Adquisiciones</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</si>
  <si>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</si>
  <si>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</si>
  <si>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</si>
  <si>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</si>
  <si>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</si>
  <si>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</si>
  <si>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</si>
  <si>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(PETI)</t>
  </si>
  <si>
    <t>11. Plan de Tratamiento de Riesgos de Seguridad y Privacidad de la Información</t>
  </si>
  <si>
    <t>12. Plan de Seguridad y Privacidad de la Información</t>
  </si>
  <si>
    <t>Número</t>
  </si>
  <si>
    <t>Procentaje</t>
  </si>
  <si>
    <t>suma</t>
  </si>
  <si>
    <t>creciente</t>
  </si>
  <si>
    <t>decreciente</t>
  </si>
  <si>
    <t>constante</t>
  </si>
  <si>
    <t>Fecha de Emisión: 22/12/2023</t>
  </si>
  <si>
    <t>Página 4 de 4</t>
  </si>
  <si>
    <t>X</t>
  </si>
  <si>
    <t xml:space="preserve">Fortalecimiento a la implementación del Sistema Distrital de Protección integral a las mujeres víctimas de violencias –SOFIA en Bogotá.  </t>
  </si>
  <si>
    <t>3. Inspirar confianza y legitimidad para vivir sin miedo y ser epicentro de cultura ciudadana, paz y reconciliación.</t>
  </si>
  <si>
    <t>22. Reducir la aceptación cultural e institucional del machismo y las violencias contra las mujeres, y garantizar el acceso efectivo a la justicia</t>
  </si>
  <si>
    <t>40. Más mujeres viven una vida libre de violencias, se sienten seguras y acceden con confianza al sistema de justicia.</t>
  </si>
  <si>
    <t>Realizar 115.103 atenciones efectivas a través de la Línea Púrpura Distrital</t>
  </si>
  <si>
    <t xml:space="preserve">1. Brindar orientación psicosocial y con elementos socio jurídicos, así como información en la ruta de atención a mujeres víctimas de violencias a través de la Línea Púrpura Distrital "Mujeres que escuchan mujeres". </t>
  </si>
  <si>
    <t>2. Fortalecer la respuesta de atención en emergencia a través de la implementación de la Agencia Muj en el marco de la integración de la Secretaría Distrital de la Mujer con el Número Único de Seguridad y Emergencias - NUSE.</t>
  </si>
  <si>
    <t>3. Brindar atención psico jurídica en emergencia a través de la Agencia Muj en el marco de la integración de la Secretaría Distrital de la Mujer con el Número Único de Seguridad y Emergencias - NUSE</t>
  </si>
  <si>
    <t>Realizar seguimiento al 100% de los casos reportados en la Línea Purpura Distrital</t>
  </si>
  <si>
    <t>4. Realizar seguimientos efectivos a mujeres víctimas de violencias con posible riesgo de feminicidio a través de la Línea Púrpura Distrital "Mujeres que Escuchan Mujeres"</t>
  </si>
  <si>
    <t xml:space="preserve">Operar 6 casas refugio para mujeres víctimas de violencia y personas a cargo </t>
  </si>
  <si>
    <t>5. Realizar la supervisión administrativa, financiera y contable de las Casas Refugio en operación.</t>
  </si>
  <si>
    <t>6. Brindar lineamientos técnicos a los operadores de las Casas Refugio para la adecuada implementación del modelo en sus diferentes modalidades.</t>
  </si>
  <si>
    <t>Realizar atención al 100% de personas (Mujeres víctimas de violencia y personas a cargo) acogidas en Casa Refugio</t>
  </si>
  <si>
    <t>7. Tramitar las solicitudes de cupo recibidas en el correo institucional de la estrategia de Casas Refugio.</t>
  </si>
  <si>
    <t>8. Brindar acogida a mujeres víctimas de violencia y sus personas a cargo en las Casa Refugio.</t>
  </si>
  <si>
    <t>Fortalecer los 4 componentes del Sistema SOFIA</t>
  </si>
  <si>
    <t xml:space="preserve">9. Realizar procesos de sensibilización y formación para el fortalecimiento de capacidades a servidoras y servidores de entidades con presencia en el Distrito Capital, frente a la garantía del derecho de las mujeres a una vida libre de violencias y la atención integral a las víctimas de diferentes modalidades de violencias contra las mujeres. </t>
  </si>
  <si>
    <t xml:space="preserve">10. Participar o convocar espacios de articulación y coordinación de acciones estratégicas para la prevención, atención y sanción de las violencias contra las mujeres en el Distrito Capital, según los lineamientos técnicos y operativos para el funcionamiento y la implementación del Sistema SOFIA. </t>
  </si>
  <si>
    <t>Implementar una estrategia de Prevención de Riesgo de feminicidio</t>
  </si>
  <si>
    <t>Dinamizar 20 consejos Locales de seguridad para las mujeres y sus respectivos planes locales de seguridad</t>
  </si>
  <si>
    <t>Implementar un protocolo de prevención, atención y seguimiento a casos de violencia en el transporte público</t>
  </si>
  <si>
    <t>Realizar 12.957 atenciones a mujeres víctimas de violencias, a través de las duplas de atención psicosocial</t>
  </si>
  <si>
    <t>6. Servicios de prevención, atención y acogida para el fortalecimiento del derecho de las mujeres a una vida libre de violencias</t>
  </si>
  <si>
    <t>5. Fortalecer y coordinar la respuesta institucional para la implementación del Sistema Distrital de Protección integral a las mujeres víctimas de violencias -SOFIA-, aportando a la garantía del derecho de las mujeres a una vida libre de violencias en el Distrito Capital</t>
  </si>
  <si>
    <t>Prevención y atención a mujeres víctimas de violencias</t>
  </si>
  <si>
    <t>Alcanzar al menos el 80% de efectividad (respuesta inmediata, llamadas devueltas y contactos por chat) en la atención de la línea purpura  “Mujeres escuchan mujeres” integrando un equipo de la misma a la línea de emergencias 123</t>
  </si>
  <si>
    <t>Ampliar a 6 el modelo de operación de Casa refugio priorizando la ruralidad (Acuerdo 631/2015) y modalidad intermedia.</t>
  </si>
  <si>
    <t>Implementar el protocolo de prevención, atención, y sanción a la violencia contra las mujeres en el transporte público que garantice la atención del 100% de los casos y promueva su disminución.</t>
  </si>
  <si>
    <t>1. Realizar 115.103 atenciones efectivas a través de la Línea Púrpura Distrital</t>
  </si>
  <si>
    <t>2. Realizar seguimiento al 100% de los casos reportados en la Línea Purpura Distrital</t>
  </si>
  <si>
    <t>3. Operar 6 casas refugio para mujeres víctimas de violencia y personas a cargo</t>
  </si>
  <si>
    <t>4. Realizar atención al 100% de Personas (Mujeres víctimas de violencia y personas a cargo) acogidas en Casa Refugio</t>
  </si>
  <si>
    <t>5. Fortalecer los 4 componentes del Sistema SOFIA</t>
  </si>
  <si>
    <t>6. Implementar una estrategia de Prevención de Riesgo de feminicidio</t>
  </si>
  <si>
    <t>7. Dinamizar 20 consejos Locales de seguridad para las mujeres y sus respectivos planes locales de seguridad</t>
  </si>
  <si>
    <t>8. Implementar un protocolo de prevención, atención y segui-miento a casos de violencia en el transporte público</t>
  </si>
  <si>
    <t>9. Realizar 11.983 atenciones a mujeres víctimas de violencias, a través de las duplas de atención psicosocial</t>
  </si>
  <si>
    <t xml:space="preserve">Realizar asistencias técnicas a las entidades integrantes del Sistema SOFIA para la formulación, ajuste e implementación de acciones afirmativas para mujeres en riesgo de feminicidio y las víctimas indirectas del delito. </t>
  </si>
  <si>
    <t xml:space="preserve">Brindar asistencia técnico legal al sector salud para el fortalecimiento de capacidades institucionales en la atención a mujeres víctimas de violencia con énfasis en violencia sexual y riesgo de feminicidio, en el marco del Sistema SOFIA </t>
  </si>
  <si>
    <t xml:space="preserve">Realizar procesos de divulgación y sensibilización internos y externos sobre las modalidades de Casa Refugio con especial énfasis en las modalidades intermedia y rural </t>
  </si>
  <si>
    <t>Brindar asistencia técnica para la formulación e implementación de estrategias locales para la territorialización del Sistema SOFIA</t>
  </si>
  <si>
    <t>Verificar que todos los casos en riesgo de feminicidio son asignados a equipos de la SDMujer para seguimiento psicosocial y socio-jurídico</t>
  </si>
  <si>
    <t>Verificar que todos los casos en riesgo de feminicidio que han sido asignados cuenten con al menos un seguimiento.</t>
  </si>
  <si>
    <t>47. Número de mujeres en posible riesgo de feminicidio en seguimiento jurídico y psicosocial en el marco del Sistema Articulado de Alertas Tempranas (SAAT)</t>
  </si>
  <si>
    <t>48. Número de atenciones (asesorías y orientaciones) a través de la Estrategia intersectorial para la prevención y atención a víctimas de violencia de género con énfasis en violencia sexual y feminicidio.</t>
  </si>
  <si>
    <t>1. Número total de intervenciones brindadas a las mujeres a través de la Línea Púrpura Distrital "Mujeres que escuchan mujeres"</t>
  </si>
  <si>
    <t>2. Número de incidentes contestados, analizados o gestionados</t>
  </si>
  <si>
    <t>2. Número de incidentes direccionados para atención postemergencia</t>
  </si>
  <si>
    <t xml:space="preserve">3. Número de casos recepcionados y gestionados </t>
  </si>
  <si>
    <t>3. Número total de orientaciones psico-jurídicas efectivas</t>
  </si>
  <si>
    <t>3. Número de casos gestionados con intento fallido de contacto</t>
  </si>
  <si>
    <t>4. Número de seguimientos efectivos a mujeres mediante la LPD realizados (Bogotá y alertantes)</t>
  </si>
  <si>
    <t>4. Número de seguimientos a llamadas desde la LPD realizados</t>
  </si>
  <si>
    <t>5. Número de reuniones de supervisión administrativa, financiera y contable con los operadores de Casa Refugio</t>
  </si>
  <si>
    <t>6. Número de reuniones de supervisión técnica con los operadores de Casa Refugio</t>
  </si>
  <si>
    <t>7. Número de solicitudes de cupo recibidas para acogida en Casa Refugio</t>
  </si>
  <si>
    <t>7. Número de solicitudes de cupo tramitadas que cumplieron criterios de ingreso a Casa Refugio</t>
  </si>
  <si>
    <t>8. Número de personas acogidas en la modalidad tradicional de Casa  Refugio que cumplen criterios de ingreso</t>
  </si>
  <si>
    <t>8. Número de personas acogidas en la modalidad intermedia de Casa  Refugio que cumplen criterios de ingreso</t>
  </si>
  <si>
    <t>8. Número de personas acogidas en la modalidad rural de Casa  Refugio que cumplen criterios de ingreso</t>
  </si>
  <si>
    <t>8. Número total de personas acogidas en las tres modalidades de Casa Refugio</t>
  </si>
  <si>
    <t xml:space="preserve">9. Número de servidores (as) sensibilizados </t>
  </si>
  <si>
    <t>10. Número de sesiones de espacios de articulación y coordinación acompañados o con desarrollo de secretaría técnica</t>
  </si>
  <si>
    <t>Porcentaje de asistencias técnicas realizadas frente a acciones afirmativas para mujeres en riesgo de feminicidio y las víctimas indirectas del delito</t>
  </si>
  <si>
    <t>Asistencia técnico legal con énfasis en violencia sexual y riesgo de feminicidio</t>
  </si>
  <si>
    <t>Procesos de divulgación y sensibilización sobre las modalidades de Casa Refugio</t>
  </si>
  <si>
    <t>Informes locales sobre la implementación de estrategias de territorialización del Sistema SOFIA</t>
  </si>
  <si>
    <t>Asignación de casos en riesgo de feminicidio</t>
  </si>
  <si>
    <t>Seguimiento de casos en riesgo de feminicidio asignados</t>
  </si>
  <si>
    <t>(Llamadas contestadas + llamadas buzón)/ Llamadas efectivas</t>
  </si>
  <si>
    <t>Sumatoria del número de casas refugio en operación</t>
  </si>
  <si>
    <t>Sumatoria del número de acciones estratégicas realizadas en el marco de los componentes del Sistema SOFIA</t>
  </si>
  <si>
    <t>Sumatoria del número de  mujeres víctimas de violencias y su sistema familiar, acogidas y atendidas a través del modelo de Casas Refugio en todas sus modalidades</t>
  </si>
  <si>
    <t>Sumatoria del número de atenciones a mujeres víctimas de violencias, a través de las Duplas de atención psicosocial</t>
  </si>
  <si>
    <t xml:space="preserve">Sumatoria del número de mujeres participantes en las actividades implementadas en el marco de los Planes Locales de Seguridad para las Mujeres </t>
  </si>
  <si>
    <t>Sumatoria del número de atenciones efectivas a través de la Línea Púrpura Distrital</t>
  </si>
  <si>
    <t>Sumatoria del número de mujeres en posible riesgo de feminicidio en seguimiento jurídico y psicosocial en el marco del Sistema Articulado de Alertas Tempranas (SAAT)</t>
  </si>
  <si>
    <t>Sumatoria del número de atenciones (asesorías y orientaciones) a través de la Estrategia intersectorial para la prevención y atención a víctimas de violencia de género con énfasis en violencia sexual y feminicidio.</t>
  </si>
  <si>
    <t>Sumatoria del número total de intervenciones brindadas a las mujeres a través de la Línea Púrpura Distrital "Mujeres que escuchan mujeres"</t>
  </si>
  <si>
    <t>Sumatoria del número de incidentes analizados o gestionados</t>
  </si>
  <si>
    <t>Sumatoria del número de incidentes direccionados para atención postemergencia</t>
  </si>
  <si>
    <t xml:space="preserve">Sumatoria del número  de casos recepcionados y gestionados </t>
  </si>
  <si>
    <t>Sumatoria del número total de orientaciones psico-jurídicas efectivas</t>
  </si>
  <si>
    <t>Sumatoria del número de casos gestionados con intento fallido de contacto</t>
  </si>
  <si>
    <t>Sumatoria del número de seguimientos efectivos a mujeres mediante la LPD realizados (Bogotá y alertantes)</t>
  </si>
  <si>
    <t>Sumatoria del número de seguimientos a llamadas desde la LPD realizados</t>
  </si>
  <si>
    <t>Sumatoria del número de reuniones de supervisión administrativa, financiera y contable con los operadores de Casa Refugio</t>
  </si>
  <si>
    <t>Sumatoria del número de reuniones de supervisión técnica con los operadores de Casa Refugio</t>
  </si>
  <si>
    <t>Sumatoria del número de solicitudes de cupo recibidas para acogida en Casa Refugio</t>
  </si>
  <si>
    <t>Sumatoria del número de solicitudes de cupo tramitadas que cumplieron criterios de ingreso a Casa Refugio</t>
  </si>
  <si>
    <t>Sumatoria del número de personas  acogidas en la modalidad tradicional de Casa  Refugio que cumplen criterios de ingreso</t>
  </si>
  <si>
    <t>Sumatoria del número de personas  acogidas en la modalidad intermedia de Casa  Refugio que cumplen criterios de ingreso</t>
  </si>
  <si>
    <t>Sumatoria del número de personas  acogidas en la modalidad rural de Casa  Refugio que cumplen criterios de ingreso</t>
  </si>
  <si>
    <t>Sumatoria del número total de personas acogidas en las tres modalidades de Casa Refugio</t>
  </si>
  <si>
    <t>Sumatoria del número de servidores (as) sensibilizados</t>
  </si>
  <si>
    <t>Sumatoria del número de sesiones de espacios de articulación y coordinación acompañados o con desarrollo de secretaría técnica</t>
  </si>
  <si>
    <t>Sumatoria del número de asistencias técnicas realizadas</t>
  </si>
  <si>
    <t xml:space="preserve">Sumatoria del número de mujeres en riesgo de feminicidio con seguimiento jurídico y/o psicosocial </t>
  </si>
  <si>
    <t>Sumatoria del número de sesiones y/o espacios de articulación interinstitucional a nivel distrital y local en el marco del Sistema Articulado de Alertas Tempranas</t>
  </si>
  <si>
    <t>Sumatoria del número de atenciones (asesorías, orientaciones y seguimientos) a través de la Estrategia intersectorial para la prevención y atención a víctimas de violencia de género con énfasis en violencia sexual y feminicidio.</t>
  </si>
  <si>
    <t>Sumatoria del número de sesiones/espacios de trabajo realizados con el sector salud.</t>
  </si>
  <si>
    <t xml:space="preserve">Sumatoria del número de Consejos Locales de Seguridad para las Mujeres realizados </t>
  </si>
  <si>
    <t>Sumatoria del número de Mesas Técnicas con entidades locales y organizaciones de mujeres realizadas para  el diseño, implementación y seguimiento de las acciones de los Planes Locales de Seguridad para las Mujeres</t>
  </si>
  <si>
    <t>Sumatoria del número de actividades de prevención de violencias realizadas en las localidades de Bogotá</t>
  </si>
  <si>
    <t>Sumatoria del número de atenciones (primeras atenciones y seguimientos) a mujeres víctimas de violencias en el espacio y transporte público a través de las duplas psico-jurídicas</t>
  </si>
  <si>
    <t xml:space="preserve">Sumatoria del número reuniones/sesiones de preparación y acompañamiento técnico para el impulso de acciones de prevención, atención y sanción de las violencias contra las mujeres en el espacio y el transporte público. </t>
  </si>
  <si>
    <t>Sumatoria del número de remisiones recibidas por el equipo de Duplas de atención psicosocial</t>
  </si>
  <si>
    <t>Sumatoria del número de casos nuevos atendidos de manera efectiva,  a través de las duplas de atención psicosocial</t>
  </si>
  <si>
    <t>Sumatoria del número de seguimientos realizados a través de las duplas de atención psicosocial</t>
  </si>
  <si>
    <t>Sumatoria del número total de atenciones realizadas (primeras atenciones y seguimientos)  a través de las duplas de atención psicosocial</t>
  </si>
  <si>
    <t xml:space="preserve">(Número de asistencias técnicas realizadas frente acciones afirmativas/Número de asistencias técnicas programadas frente a acciones afirmativas)*100 </t>
  </si>
  <si>
    <t>(Número de asistencias técnico legales realizadas/Número de asistencias técnico legales programadas)*100</t>
  </si>
  <si>
    <t xml:space="preserve">Sumatoria de acciones de sensibilización y divulgación realizadas </t>
  </si>
  <si>
    <t>Sumatoria de informes locales sobre la implementación de estrategias de territorialización del Sistema SOFIA</t>
  </si>
  <si>
    <t>(Casos asignados a equipos para seguimientos a equipos de la SDMujer/Mujeres valoradas INMLCF+Mujeres identificadas en riesgo de feminicidio por los equipos de atención de la SDMujer)*100</t>
  </si>
  <si>
    <t>(Casos con seguimientos realizados/Casos asignados a los equipos para seguimientos)*100</t>
  </si>
  <si>
    <t>CONSTANTE</t>
  </si>
  <si>
    <t>CRECIENTE</t>
  </si>
  <si>
    <t>A DEMANDA</t>
  </si>
  <si>
    <t>N.A.</t>
  </si>
  <si>
    <t>Porcentaje</t>
  </si>
  <si>
    <t>Dirección de Eliminación de Violencias contra las Mujeres y Acceso a la Justicia</t>
  </si>
  <si>
    <t>Mensual</t>
  </si>
  <si>
    <t>Matriz de efectividad LPD</t>
  </si>
  <si>
    <t>Contratos de operación suscritos</t>
  </si>
  <si>
    <t>Reportes mensuales de plan de acción del proyecto de inversión 7734</t>
  </si>
  <si>
    <t>Simisional</t>
  </si>
  <si>
    <t>Reportes equipo Sofía Local</t>
  </si>
  <si>
    <t>Reportes equipo Sistema articulado de alertas tempranas -SAAT- para la prevención del riesgo de feminicidio en Bogotá</t>
  </si>
  <si>
    <t>Reportes equipo Casa Refugio</t>
  </si>
  <si>
    <t>Reportes equipo Sofía Distrital</t>
  </si>
  <si>
    <t>Reportes equipo Estrategia intersectorial para la prevención y atención de las violencias contra las mujeres con énfasis en violencia sexual y feminicidio</t>
  </si>
  <si>
    <t>Reportes equipo Duplas</t>
  </si>
  <si>
    <t>Trimestral</t>
  </si>
  <si>
    <t>GA-FO-25 Evidencia de reunión internas y externas</t>
  </si>
  <si>
    <t>GA-FO-25 Evidencia de reunión internas y externas
Piezas comunicativas de sensibilización y divulgación</t>
  </si>
  <si>
    <t>Documentos de informes locales sobre la implementación de estrategias de territorialización del Sistema SOFIA</t>
  </si>
  <si>
    <t xml:space="preserve">PRGRAMACIÓN </t>
  </si>
  <si>
    <t>No se presentaron avances para este período</t>
  </si>
  <si>
    <t>No se presentaron retrasos</t>
  </si>
  <si>
    <t xml:space="preserve">La atención realizada por parte de la Línea Púrpura Distrital, contribuyó en gran medida en el conocimiento y reconocimiento de las ciudadanas sobre la exigibilidad de sus derechos, a identificar los trámites que se deben adelantar ante las entidades competentes, conocer e identificar factores de riesgo y prácticas de auto protección, así como los servicios disponibles para la garantía de sus derechos y la contribución en la prevención de nuevos hechos de violencias contra las mujeres.
La implementación y consolidación de la Agencia MUJ, ha posibilitado avanzar en garantizar una atención de urgencias y emergencias para casos de mujeres víctimas de violencia, acorde con los protocolos y procedimientos establecidos, con enfoque de género y de manera articulada con las demás agencias de la Línea 123 evitando así revictimización. Bajo este marco, a través de la móvil mujer, las mujeres cuentan con un recurso de respuesta oportuna en situaciones de riesgo de feminicidio permitiendo generar acciones rápidas de atención y protección. Asimismo, el abordaje psico-jurídico de la móvil mujer promueve en las mujeres la capacidad de toma de decisiones, así como la identificación de la situación de riesgo, y mecanismos de activación de rutas para salvaguardar su vida. </t>
  </si>
  <si>
    <t>No se presentaton retrasos</t>
  </si>
  <si>
    <t>Los seguimientos realizados a través de la Línea Púrpura Distrital "Mujeres que Escuchan Mujeres" permitieron identificar los avances y dificultades que enfrentan las mujeres en la dinamización de las rutas de atención, así como minimizar los impactos psicosociales generados por los procesos administrativos o penales de exigibilidad de sus derechos.</t>
  </si>
  <si>
    <t>No aplica</t>
  </si>
  <si>
    <t>N.A</t>
  </si>
  <si>
    <t>Con el fortalecimiento de los componentes del Sistema SOFIA se aporta al goce efectivo del derecho a una vida libre de violencias para las mujeres habitantes del territorio urbano y rural de Bogotá, contribuyendo con la desnaturalización de las violencias, la prevención del delito de feminicidio, así como con la eliminación de barreras de acceso a la oferta de medidas de prevención, protección, atención y sanción de las violencias contra las mujeres, tanto en el espacio público como en el privado, mitigando que cualquier acción u omisión por parte del Estado cause daño o sufrimiento a las mujeres por el hecho de ser mujeres.
Desde el componente de prevención, se ha contribuido a la reducción de la exposición de las mujeres a ser víctimas de múltiples expresiones de las violencias en los ámbitos público y privado, garantizando acciones de coordinación interinstitucional dirigidas a la sensibilización y capacitación; el cambio cultural; la identificación, caracterización, prevención y seguimiento de factores de riesgo para las mujeres y el reconocimiento y exigibilidad del derecho de las mujeres a una vida libre de violencias.</t>
  </si>
  <si>
    <t>No se presentaron retrasos.</t>
  </si>
  <si>
    <t xml:space="preserve">Todas las mujeres y sistemas familiares que ingresaron a Casas Refugio durante el período recibieron acogida y atención integral e ininterrumpida a través de acompañamiento psicosocial y la orientación, asesoría y/o representación jurídica, así como el apoyo de las áreas de pedagogía, trabajo social, primeros auxilios y nutrición a través de atención individual, familiar y acciones colectivas, de acuerdo con la modalidad de acogida y acorde con sus necesidades y condiciones. </t>
  </si>
  <si>
    <t>Las mujeres y sistemas familiares que ingresaron a Casas Refugio, recibieron acogida y atención integral a través de acompañamiento psicosocial y la orientación, asesoría y/o representación jurídica, así como apoyo de las áreas de pedagogía, trabajo social, primeros auxilios y nutrición a través de la atención individual, familiar y acciones colectivas.</t>
  </si>
  <si>
    <t xml:space="preserve">Firma: </t>
  </si>
  <si>
    <t>Cargo: Lideresa Proyecto</t>
  </si>
  <si>
    <t>Nombre: Alexandra Quintero Benavides</t>
  </si>
  <si>
    <t>Cargo: Jefe Oficina Asesora de Planeación</t>
  </si>
  <si>
    <t>Nombre: Marcela Enciso Gaitán</t>
  </si>
  <si>
    <t>Cargo: Gerenta Proyecto (E)</t>
  </si>
  <si>
    <t>Nombre: Carlos Alfonso Gaitán Sánchez</t>
  </si>
  <si>
    <t>Nombre: Diana Gómez Rojas</t>
  </si>
  <si>
    <t>Cargo: Contratista Dirección de Eliminación de Violencias contra las mujeres y Acceso a la Justicia</t>
  </si>
  <si>
    <t>11. Brindar asistencia técnica para el desarrollo de acciones de fortalecimiento de los componentes del Sistema SOFIA</t>
  </si>
  <si>
    <t>12. Hacer seguimiento jurídico y psicosocial periódico a mujeres en riesgo de feminicidio en Bogotá, según los casos remitidos por entidades competentes del orden nacional, distrital o local, y equipos de atención de la Secretaría Distrital de la Mujer.</t>
  </si>
  <si>
    <t>13. Articular acciones interinstitucionales para aportar a la garantía del derecho de las mujeres en riesgo de feminicidio a una vida libre de violencias, a través del Sistema Articulado de Alertas Tempranas - SAAT.</t>
  </si>
  <si>
    <t>14. Brindar atención socio-jurídica en casos que sean reportados a través de la Estrategia Intersectorial para la Prevención y Atención de Víctimas de Violencia de Género con Énfasis en Violencia Sexual y Feminicidio.</t>
  </si>
  <si>
    <t>15. Articular acciones con el sector salud para eliminar barreras de protección, atención y acceso a la justicia de las mujeres ​víctimas de violencias o en riesgo de feminicidio, con el fin de prevenir la materialización del delito.</t>
  </si>
  <si>
    <t>16. Articular y coordinar con las Alcaldías Locales la agenda, fechas y desarrollo de las sesiones de los Consejos Locales de Seguridad para las Mujeres.</t>
  </si>
  <si>
    <t>17. Dinamizar el diseño, implementación y seguimiento de las acciones incluidas en los Planes Locales de Seguridad para las Mujeres.</t>
  </si>
  <si>
    <t xml:space="preserve">18. Liderar, articular y dinamizar acciones de prevención de violencias contra las mujeres en el espacio público y privado, en cada una de las localidades de Bogotá.  </t>
  </si>
  <si>
    <t>19. Brindar atención en dupla a mujeres víctimas de violencias en el espacio y el transporte público.</t>
  </si>
  <si>
    <t xml:space="preserve">20. Acompañar técnicamente los procesos de articulación intra e interinstitucional para el impulso de acciones de prevención, atención y sanción de las violencias contra las mujeres en el espacio y el transporte público. </t>
  </si>
  <si>
    <t>21. Realizar el primer contacto efectivo con las mujeres nuevas remitidas por los diferentes equipos para atención psicosocial.</t>
  </si>
  <si>
    <t>22. Aportar a la garantía del derecho de las mujeres a una vida libre de violencias a través de las sesiones de seguimiento.</t>
  </si>
  <si>
    <t xml:space="preserve">23. Dinamizar la activación de rutas y sesiones de atención psicosocial a mujeres víctimas de violencias. </t>
  </si>
  <si>
    <t>(Llamadas contestadas + llamadas buzón)/
Llamadas efectivas según la información reportada en la matriz de efectividad de la LPD</t>
  </si>
  <si>
    <t>Sumatoria del número de casas refugio en operación, tomando como operación aquellas que cuentan con contrato suscrito y en ejecución</t>
  </si>
  <si>
    <t xml:space="preserve">Se suma como implementada cada una de las siguientes acciones en el marco de los componentes del Sistema SOFIA:
1. Acciones de formación y sensibilización para el fortalecimiento de capacidades de servidoras(es). 
2. Número de mujeres en posible riesgo de feminicidio en seguimiento jurídico y psicosocial en el marco del SAAT y acciones interinstitucionales realizadas en el marco del SAAT
3. Acciones de articulación, coordinación y dinamización de los Consejos Locales de Seguridad para las Mujeres.
4. Acciones de articulación intra e interinstitucional para el impulso de acciones de prevención, atención y sanción de las violencias contra las mujeres en el espacio y el transporte público y atención brindada por las duplas a mujeres víctimas de violencias en el espacio y el transporte público.
5. Atención a mujeres víctimas de violencia a través de las Duplas de atención psicosocial. </t>
  </si>
  <si>
    <t>Sumatoria del número total de personas acogidas en las tres modalidades de Casa Refugio (mujeres víctimas de violencia y personas a cargo), según el reporte generado por Simisional y las matricecs internas del equipo</t>
  </si>
  <si>
    <t>Sumatoria del número de atenciones efectivas a mujeres víctimas de violencias (mujeres primera atencion y seguimientos efectivos), según el reporte generado por Simisional para las Duplas de atención psicosocial</t>
  </si>
  <si>
    <t>Sumatoria del número de mujeres participantes en cada una de las localidades en las actividades implementadas en el marco de los Planes Locales de Seguridad para las Mujeres, según el reporte interno del equipo Sofia Local</t>
  </si>
  <si>
    <t>Número total de atenciones de acuerdo con el consolidado por tipo de llamada, según el reporte generado por Simisional para la Línea Púrpura Distrital</t>
  </si>
  <si>
    <t>Sumatoria número total de casos de mujeres en riesgo de feminicidio con seguimientos socio jurídico y psicosocial realizados; según el reporte generado por el equipo SAAT</t>
  </si>
  <si>
    <t>Sumatoria del número de orientaciones sociojurídicas (asesorías y orientaciones) brindadas por el equipo de la Estrategia intersectorial para la prevención y atención a víctimas de violencia de género con énfasis en violencia sexual y feminicidio, según el reporte generado por Simisional</t>
  </si>
  <si>
    <t>Sumatoria del número de atenciones por tipo de intervención (Orientación en rutas de atención, Atención psicosocial y Orientación Sociojurídica) brindadas a las mujeres a través de la Línea Púrpura Distrital "Mujeres que escuchan mujeres", según el reporte generado por Simisional</t>
  </si>
  <si>
    <t>Sumatoria del número de incidentes que fueron contestados, analizados o gestionados por la AgenciaMuj de los códigos de tipificación priorizados,  según el reporte generado por Simisional</t>
  </si>
  <si>
    <t>Sumatoria del número de incidentes direccionados para atención atención post-evento y en emergencia a otros equipos de la Entidad por la AgenciaMuj, según el reporte generado por Simisional</t>
  </si>
  <si>
    <t xml:space="preserve">Sumatoria del número de casos recepcionados y gestionados con código de tipificación priorizado para la atención en urgencia/emergencia a través de la móvil mujer </t>
  </si>
  <si>
    <t>Sumatoria del número total de orientaciones psico-jurídicas efectivas brindadas por la móvil mujer (incluye el estado "Derivado a otras estrategias"), según el reporte generado por Simisional y la matriz interna del equipo</t>
  </si>
  <si>
    <t>Sumatoria del número de casos gestionados con intento fallido de contacto por parte de la móvil mujer (Incluye estado desplazamiento fallido, rechaza atención o contacto inicial fallido, contacto inicial fallido alertante), según el reporte generado por Simisional y la matriz interna del equipo</t>
  </si>
  <si>
    <t>Sumatoria del número de seguimientos efectivos a mujeres realizados por la LPD, tomando solamente Bogotá y alertantes, según el reporte generado por Simisional</t>
  </si>
  <si>
    <t>Sumatoria del número de seguimientos a llamadas realizados desde la LPD, según el reporte generado por Simisional</t>
  </si>
  <si>
    <t>Sumatoria del número de reuniones de supervisión administrativa, financiera y contable realizados con los operadores de Casa Refugio por parte del equipo de la Entidad</t>
  </si>
  <si>
    <t>Sumatoria del número de reuniones de supervisión técnica ( jurídica, primeros auxilios, nutrición, pedagogía, trabajo social, psicología, actividades de revisión del proceso de atención, etc) realizadas con los operadores de Casa Refugio por parte del equipo de la Entidad</t>
  </si>
  <si>
    <t>Sumatoria del número total de solicitudes de cupo recibidas para acogida en Casa Refugio, según el reporte generado por Simisional</t>
  </si>
  <si>
    <t>Sumatoria del número de solicitudes de cupo tramitadas que cumplieron criterios de ingreso a Casa Refugio (Estado Asignado y Egresada), según el reporte generado por Simisional</t>
  </si>
  <si>
    <t>Sumatoria del número total de personas acogidas en la modalidad tradicional de Casa Refugio (mujeres víctimas de violencia y personas a cargo), según el reporte generadon por Simisional y las matricecs internas del equipo</t>
  </si>
  <si>
    <t>Sumatoria del número de personas  acogidas en la modalidad intermedia de Casa Refugio  (mujeres víctimas de violencia y personas a cargo), según el reporte generadon por Simisional y las matricecs internas del equipo</t>
  </si>
  <si>
    <t>Sumatoria del número de personas  acogidas en la modalidad rural de Casa Refugio  (mujeres víctimas de violencia y personas a cargo), según el reporte generadon por Simisional y las matricecs internas del equipo</t>
  </si>
  <si>
    <t>Sumatoria del número total de personas acogidas en las tres modalidades de Casa Refugio (mujeres víctimas de violencia y personas a cargo), según el reporte generadon por Simisional y las matricecs internas del equipo</t>
  </si>
  <si>
    <t>Sumatoria del número de servidores (as) con diferentes modalidades de vinculación, sensibilizados en el reconocimiento y garantía del derecho de las mujeres a una vida libre de violencias, según el reporte interno del equipo Sofia Distrital</t>
  </si>
  <si>
    <t>Sumatoria del número de sesiones de espacios de articulación y coordinación de acciones estratégicas para la prevención, atención y sanción de las violencias contra las mujeres, acompañados o con desarrollo de secretaría técnica por parte del equipo de la Dirección de Eliminación de Violencias, según el reporte interno del equipo Sofia Distrital</t>
  </si>
  <si>
    <t>Sumatoria del número de asistencias técnicas para el desarrollo de acciones de fortalecimiento de los componentes del Sistema SOFIA realizadas, según el reporte interno del equipo Sofia Distrital</t>
  </si>
  <si>
    <t>Sumatoria del número de sesiones y/o espacios de articulación interinstitucional a nivel distrital y local realizados en el marco del Sistema Articulado de Alertas Tempranas, según  el reporte interno del equipo SAAT</t>
  </si>
  <si>
    <t>Sumatoria del número de orientaciones sociojurídicas (asesorías y orientaciones) y seguimientos realizados por el equipo de la Estrategia intersectorial para la prevención y atención a víctimas de violencia de género con énfasis en violencia sexual y feminicidio, según el reporte generado por Simisional</t>
  </si>
  <si>
    <t>Sumatoria del número de sesiones/espacios de trabajo realizados por el equipo de la Estrategia intersectorial para la prevención y atención a víctimas de violencia de género con énfasis en violencia sexual y feminicidio, orientadas al fortalecimiento de las capacidades en el sector salud para la  ualificación de la atención brindada a las ciudadanas víctimas de VBG, según reporte interno del equipo de la Estrategia</t>
  </si>
  <si>
    <t>Sumatoria del número de Consejos Locales de Seguridad para las Mujeres realizados, según el reporte interno del equipo Sofia Local</t>
  </si>
  <si>
    <t>Sumatoria del número de Mesas Técnicas realizadas con entidades locales y organizaciones de mujeres para  el diseño, implementación y seguimiento de las acciones de los Planes Locales de Seguridad para las Mujeres, según el reporte interno del equipo Sofia Local</t>
  </si>
  <si>
    <t>Sumatoria del número de actividades de prevención de violencias contra las mujeres tanto en el espacio público como en el espacio privado, y para la prevención del delito de feminicidio realizadas en las  localidades de Bogotá, según el reporte interno del equipo Sofia Local</t>
  </si>
  <si>
    <t>Sumatoria del número total de atenciones (mujeres primera atencion y seguimientos efectivos) brindadas a mujeres víctimas de violencias en el espacio y transporte público por las duplas psico-jurídicas, según el reporte generado por Simisional</t>
  </si>
  <si>
    <t>Sumatoria del número reuniones/sesiones de preparación y acompañamiento técnico para el impulso de acciones de prevención, atención y sanción de las violencias contra las mujeres en el espacio y el transporte público, según el reporte interno del equipo Sofia Distrital</t>
  </si>
  <si>
    <t>Sumatoria del número de remisiones de casos recibidas por el equipo de Duplas de atención psicosocial, según el reporte interno del equipo de Duplas de Atención Psicosocial</t>
  </si>
  <si>
    <t xml:space="preserve">Sumatoria del número de casos nuevos atendidos de manera efectiva por parte de las duplas de atención psicosocial (mujeres primera atencion), según el reporte generado por Simisional para las Duplas de atención psicosocial, </t>
  </si>
  <si>
    <t>Sumatoria del número de seguimientos realizados por parte de las duplas de atención psicosocial (seguimientos efectivos), según el reporte generado por Simisional para las Duplas de atención psicosocial</t>
  </si>
  <si>
    <t>(Número de asistencias técnicas realizadas frente a acciones afirmativas  para mujeres en riesgo de feminicidio y las víctimas indirectas del delito/Número de asistencias técnicas programadas)*100, según reporte del equipo Sofia Local</t>
  </si>
  <si>
    <t>(Número de asistencias técnico legales realizadas por el equipo de la Estrategia intersectorial para la prevención y atención a víctimas de violencia de género con énfasis en violencia sexual y feminicidio, orientadas al fortalecimiento de las capacidades en el sector salud para la cualificación de la atención brindada a las ciudadanas víctimas de VBG/Número de asistencias técnico legales programadas)*100,  según reporte interno del equipo de la Estrategia</t>
  </si>
  <si>
    <t xml:space="preserve">Sumatoria de acciones de sensibilización y divulgación sobre las modalidades de Casa Refugio realizadas </t>
  </si>
  <si>
    <t>Sumatoria de informes locales sobre la implementación de estrategias de territorialización del Sistema SOFIA elaborados por el equipo Sofia Local</t>
  </si>
  <si>
    <t>(Número total de casos de mujeres en riesgo de feminicidio asignados para seguimiento socio jurídico y psicosocial a equipos de la SDMujer/Número total de casos de mujeres valoradas en riesgo de feminicidio por parte del INMLCF+Número total de casos de mujeres identificadas en riesgo de feminicidio por los equipos de atención de la SDMujer)*100, según los registros internos del equipo SAAT</t>
  </si>
  <si>
    <t>(Número de casos de mujeres en riesgo de feminicidio con seguimientos socio jurídico y psicosocial realizados/Número de casos de mujeres en riesgo de feminicidio asignados a los equipos para seguimientos socio jurídico y psicosocial )*100, según los registros internos del equipo SAAT</t>
  </si>
  <si>
    <t>1. Modificar el presupuesto programado para las metas 3 y 6 del proyecto en atención a los resultados arrojados en las labores de estructuración de costos de los procesos PAABS Nos. 501, 538 y 539, con el fin de contar con el presupuesto necesario que garantice la continuidad en la operación de las 3 modalidades de las Casas Refugio.
2. Modificar la programación mensual de la meta 9. Realizar 12.957 atenciones a mujeres víctimas de violencias, a través de las duplas de atención psicosocial, teniendo en cuenta la programación y avance de la contratación de las profesionales que confroman las duplas de atención psicosocial.
3. Modificar la programación mensual de las tres metas Plan de Desarrollo a cargo del proyecto de inversión teniendo en cuenta la vigencia de ejecución del mismo.
4. Modificar la meta cuatrienio y la meta vigencia de los indicadores PMR teniendo en cuenta la reformulación de los indicadores PMR durante 2023 y que entraron en vigencia en 2024, en la programación de los indicadores de plan de acción se deberá relacionar únicamente la vigencia 2024 en la magnitud del indicador y la programación cuatrienio, toda vez que la meta al cierre 2023 define la línea base del indicador según lineamientos de la Secretaría Distrital de Hacienda.
5. Eliminar la actividad "10. Participar o convocar espacios de articulación y coordinación de acciones estratégicas para la prevención, atención y sanción de las violencias contra las mujeres en el Distrito Capital, según los lineamientos técnicos y operativos para el funcionamiento y la implementación del Sistema SOFIA" y modificar la ponderación vertical de las actividades de la meta 5. Fortalecer los 4 componentes del Sistema SOFIA teniendo en cuenta que para la presente vigencia no se contará con la profesional enlace con el grupo de comunicaciones de la Entidad.
6. Eliminar el indicador "11. Número de acciones de divulgación y visibilización realizadas" asociado a la actividad 10, en atención a la eliminación de dicha actividad
7. Modificar la descripción de la medición de los indicadores del plan de acción, haciendo mayor claridad al respecto de la forma concreta en cómo se mide cada uno.
8. Ajustar la programación de magnitud y presupuesto de la territorialización del plan de acción, de acuerdo con lo proyectado para la meta 7. Dinamizar 20 consejos Locales de seguridad para las mujeres y sus respectivos planes locales de seguridad</t>
  </si>
  <si>
    <t>1. Programación presupuesto por metas
2. Programación mensual Meta 9
3. Programación mensual indicadores PDD
4. Programación magnitud cuatrienio y vigencia 2024 indicadores PMR
5. Eliminación de actividad No. 10 y ajuste de la ponderación vertical de actividades Meta 5 - Fortalecer los 4 componentes del Sistema SOFIA
6. Eliminación indicador de actividad No. 10
7. Modificación de la descripción de medición de indicadores
8. Programación de magnitud y recursos de territorialización</t>
  </si>
  <si>
    <t>11. Número de asistencias técnicas realizadas</t>
  </si>
  <si>
    <t xml:space="preserve">12. Número de mujeres en riesgo de feminicidio con seguimiento jurídico y/o psicosocial 	</t>
  </si>
  <si>
    <t>13. Número de sesiones y/o espacios de articulación interinstitucional a nivel distrital y local en el marco del Sistema Articulado de Alertas Tempranas</t>
  </si>
  <si>
    <t>14. Número de atenciones (asesorías, orientaciones y seguimientos) a través de la Estrategia intersectorial para la prevención y atención a víctimas de violencia de género con énfasis en violencia sexual y feminicidio.</t>
  </si>
  <si>
    <t>15. Número de sesiones/espacios de trabajo realizados con el sector salud.</t>
  </si>
  <si>
    <t xml:space="preserve">16. Número de Consejos Locales de Seguridad para las Mujeres realizados </t>
  </si>
  <si>
    <t>17. Número de Mesas Técnicas con entidades locales y organizaciones de mujeres realizadas para el diseño, implementación y seguimiento de las acciones de los Planes Locales de Seguridad para las Mujeres</t>
  </si>
  <si>
    <t>18. Número de actividades de prevención de violencias realizadas en las localidades de Bogotá</t>
  </si>
  <si>
    <t>19. Número de atenciones brindadas en dupla (primeras atenciones y seguimientos) a mujeres víctimas de violencias en el espacio y transporte público</t>
  </si>
  <si>
    <t xml:space="preserve">20. Número reuniones/sesiones de preparación y acompañamiento técnico para el impulso de acciones de prevención, atención y sanción de las violencias contra las mujeres en el espacio y el transporte público. </t>
  </si>
  <si>
    <t>21. Número de remisiones recibidas por el equipo de Duplas de atención psicosocial</t>
  </si>
  <si>
    <t>21. Número de casos nuevos atendidos de manera efectiva,  a través de las duplas de atención psicosocial</t>
  </si>
  <si>
    <t xml:space="preserve">22. Número de seguimientos realizados a través de las duplas de atención psicosocial </t>
  </si>
  <si>
    <t>23. Número total de atenciones realizadas (primeras atenciones y seguimientos)  a través de las duplas de atención psicosocial</t>
  </si>
  <si>
    <t>Durante el mes de febrero, las Duplas de Atención Psicosocial realizaron un total de 127 atenciones, de las cuales 22 corresponden a primeras atenciones y 105 a seguimientos efectivos. El proceso de orientación, atención y acompañamiento psicosocial facilitado por las profesionales aportó al reconocimiento de las violencias y a la garantía del derecho de las mujeres a una vida libre de las mismas. De igual manera, a través de la atención se generó el reconocimiento de la oferta institucional de la Secretaría Distrital de la Mujer, adherencia e ingreso a otros servicios de atención socio- jurídica y vinculación a actividades de autocuidado.</t>
  </si>
  <si>
    <t xml:space="preserve">El proceso de atención psicosocial facilitado por las Duplas permitió:                                      
- Promover espacios de conversación empática y reflexiva con las mujeres víctimas de violencias. 
- Acercar la institucionalidad a las mujeres a través de la orientación de procesos, y aclaración de competencias de las entidades que hacen parte de la ruta de atención a mujeres víctimas de violencias. 
</t>
  </si>
  <si>
    <t>Con corte al mes de febrero de 2024, las profesionales de las Duplas de Atención Psicosocial han realizado un total de 127 atenciones psicosociales,  de las cuales 22 corresponden a primeras atenciones y 105 a seguimientos efectivos. Estas atenciones incluyen primer contacto con las ciudadanas, primera atención y seguimiento. El proceso de orientación, atención y acompañamiento psicosocial facilitado por las profesionales aportó al reconocimiento de las violencias y a la garantía del derecho de las mujeres a una vida libre de las mismas.</t>
  </si>
  <si>
    <t>Logros: Durante el mes de febrero las Duplas de Atención Psicosocial realizaron atención inicial a 22 casos nuevos. Se dio tramite oportuno a las remisiones recibidas durante el mes, garantizando la gestión para la atención a las mujeres con las que se logró contacto efectivo y quienes expresaron interés y voluntad en inciar el proceso de acompañamiento. 
Con corte al mes de febrero las Duplas de Atención Psicosocial realizaron atención inicial a 22 casos nuevos.
Beneficios: Las mujeres remitidas por los diferentes equipos y/o profesionales tuvieron la oportunidad de recibir la oferta de acompañamiento psicosocial dentro de las 24 horas siguientes a la asignación del caso, lo que permitió para ellas sentirse escuchadas y orientadas durante las situaciones críticas o aquellas en las que manifiestan miedo, angustia, tristeza entre otras emociones generadas por las violencias.  . 
No se presentaron retrasos</t>
  </si>
  <si>
    <t>Logros: Durante el mes de febrero, las profesionales  de las Duplas de Atención Psicosocial realizaron un total de 105 seguimientos efectivos que permitieron dar continuidad al plan de acompañamiento psicosocial identificado y proyectado en cada caso de acuerdo con las necesidades de las mujeres. En este sentido los seguimientos permitieron conocer el contexto actual de las mujeres, concertar citas para el acompañamiento y dar contuinidad al plan de acción construido con cada ciudadana. Es importante mencionar que, la cifra de seguimientos incluye también, el registro de gestiones como la concertación de la sesión psicosocial. 
Con corte al mes de febrero las profesionales  de las Duplas de Atención Psicosocial realizaron un total de 105 seguimientos efectivos.
Beneficios: A través de los seguimientos se conoció la situación de las mujeres, respecto a su proceso en el 2023 y con base en ello se determinó el plan de acción a continuar durante la presente vigencia. 
No se presentaron retrasos.</t>
  </si>
  <si>
    <t xml:space="preserve">Durante el mes de febrero a través de las Duplas de atención psicosocial, se atendieron 22 casos nuevos. </t>
  </si>
  <si>
    <t>Durante el mes de febrero, las profesionales realizaron un total de 105 seguimientos efectivos que permitieron dar continuidad al plan de acompañamiento psicosocial identificado y proyectado en cada caso de acuerdo con las necesidades de las mujeres. Es importante mencionar que, la cifra de seguimientos incluye también, el registro de gestiones como la concertación de la sesión psicosocial.</t>
  </si>
  <si>
    <t>Durante el mes de febrero, las Duplas de Atención Psicosocial realizaron un total de 127 atenciones, de las cuales 22 corresponden a primeras atenciones y 105 a seguimientos efectivos. El proceso de orientación, atención y acompañamiento psicosocial facilitado por las profesionales aportó al reconocimiento de las violencias y a la garantía del derecho de las mujeres a una vida libre de las mismas.</t>
  </si>
  <si>
    <t xml:space="preserve">Durante el mes de febrero las Duplas de Atención Psicosocial realizaron la gestión para la atención necesaria, en los 26 casos  asignados. De esta manera se garantizó la atención de las mujeres con las que se logró contacto efectivo y quienes expresaron interés y voluntad en inciar el proceso de acompañamiento. </t>
  </si>
  <si>
    <t>Con corte al mes de febrero las Duplas de Atención Psicosocial realizaron la gestión para la atención necesaria, en los 26 casos  asignados.</t>
  </si>
  <si>
    <t xml:space="preserve">Con corte al mes de febrero a través de las Duplas de atención psicosocial, se atendieron 22 casos nuevos. </t>
  </si>
  <si>
    <t>Con corte al mes de febrero las profesionales  de las Duplas de Atención Psicosocial realizaron un total de 105 seguimientos efectivos.</t>
  </si>
  <si>
    <t>Con corte al mes de febrero, las Duplas de Atención Psicosocial realizaron un total de 127 atenciones, de las cuales 22 corresponden a primeras atenciones y 105 a seguimientos efectivos.</t>
  </si>
  <si>
    <t>Durante el mes de febrero de 2024 se dio cumplimiento a la operación de la Estrategia Casa Refugio a través del funcionamiento de 6 casas, 4 en modalidad tradicional, 1 en modalidad intermedia y 1 en modalidad rural; garantizando la implementación de estos servicios de acogida y atención para mujeres víctimas de violencia y su sistema familiar dependiente y para víctimas del conflicto armado remitidas por las autoridades competentes, de manera ininterrumpida y cumpliendo los estándares propuestos por la Secretaría Distrital de la Mujer. 
Las Casas de la Modalidad Integral estuvieron disponibles para las ciudadanas que contaban con una medida de protección emitida por las autoridades competentes, brindando atención interdisciplinar por profesionales en las área de psicología, jurídica, trabajo social, pedagogía, enfermería y nutrición.
Desde la Modalidad Intermedia se brindó atención a las mujeres víctimas de violencia (y su sistema familiar dependiente) remitidas por los equipos de atención de la SDMujer, que no contaban con una medida de protección. Se ofreció acompañamiento psicosocial y asesoría jurídica enfocada en restablecimiento de derechos, rutas de denuncia y trámite de una medida de protección. 
En la Casa Refugio de la Modalidad Rural se acogieron mujeres rurales y campesinas víctimas de violencias, junto con sus familiares dependientes, quienes fueron remitidas por las autoridades competentes y los equipos de atención de la SDMujer. Allí se brindaron los servicios con énfasis en el reconocimiento de la experiencia rural y campesina, el fortalecimiento de liderazgo comunitario y un enfoque territorial; y se desarrollaron procesos pedagógicos de producción agrícola, gestión ambiental y seguridad alimentaria.</t>
  </si>
  <si>
    <t>Con corte al mes de febrero de 2024 se dio cumplimiento a la operación de la Estrategia Casa Refugio a través del funcionamiento de 6 casas, 4 en modalidad tradicional, 1 en modalidad intermedia y 1 en modalidad rural;  garantizando la implementación de estos servicios de acogida y atención para mujeres víctimas de violencia y su sistema familiar dependiente y para víctimas del conflicto armado remitidas por las autoridades competentes, de manera ininterrumpida y cumpliendo los estándares propuestos por la Secretaría Distrital de la Mujer. 
Las Casas de la Modalidad Tradicional estuvieron disponibles para las ciudadanas que contaban con una medida de protección emitida por las autoridades competentes, brindando intervención interdisciplinar por profesionales de derecho, psicología, pedagogía, trabajo social, enfermería y nutrición.
Desde la Modalidad Intermedia se brindó atención a las mujeres víctimas de violencia (y su sistema familiar dependiente) remitidas por los equipos de atención de la SDMujer, que no contaban con una medida de protección. Se ofreció fortalecimiento psicosocial y asesoría jurídica enfocada en restablecimiento de derechos, rutas de denuncia y trámite de una medida de protección. 
En la Casa Refugio de la Modalidad Rural se acogieron mujeres rurales y campesinas víctimas de violencias, junto con sus familiares dependientes, quienes fueron remitidas por las autoridades competentes y los equipos de atención de la SDMujer. Allí se brindaron los servicios con énfasis en el reconocimiento de la experiencia rural y campesina, el fortalecimiento de liderazgo comunitario y un enfoque territorial; y se desarrollaron procesos pedagógicos de producción agrícola, gestión ambiental y seguridad alimentaria.</t>
  </si>
  <si>
    <t>Logros: Durante el mes de febrero se llevaron a cabo 42 reuniones de apoyo a la supervisión administrativa, financiera y contable con los operadores de las 6 Casas Refugio que operaron durante el mes, sobre temas como: revisión de insumos, inventario y gastos; seguimiento y cierre de informes presentados; y verificación del cumplimiento de obligaciones contractuales, garantizando la prestación del servicio.
Con corte al mes de febrero de 2024 se llevaron a cabo 88 reuniones de apoyo a la supervisión administrativa, financiera y contable, incluyendo la supervisión del cumplimiento de las obligaciones generales y específicas de los operadores de las Casas Refugio durante el proceso de atención que se brinda a las mujeres acogidas, garantizando la prestación del servicio de las Casas que funcionaron en este período.
Beneficios: La continuidad de las acciones de la supervisión del componente administrativo, financiero y contable de los contratos de operación de las Casas Refugio, se aporta a garantizar la correcta ejecución de los procesos de acogida de las mujeres víctimas de violencia y sus sistemas familiares. 
No se presentaron retrasos.</t>
  </si>
  <si>
    <t>Logros: Durante el mes de febrero se realizaron 37 reuniones de supervisión técnica en las 6 Casas Refugio que operaron durante el mes, las cuales estuvieron relacionadas con la supervisión y fortalecimiento técnico de las áreas de atención, siendo 6 de primeros auxilios, 6 del área jurídica, 5 trabajo social, 6 nutrición, 4 pedagogía y 5psicología; al igual que se desarrollaron 5 actividades sobre la revisión del proceso de atención que se brinda a las mujeres acogidas y lineamientos.
En el periodo de enero a febrero de 2024 se desarrollaron 50 reuniones relacionadas con el componente técnico de las 6 Casas Refugio que operaron en este periodo, relacionadas con la supervisión general de las áreas de atención de primeros auxilios, jurídica, trabajo social, nutrición, pedagogía y psicología, al igual que actividades de fortalecimiento técnico del proceso de atención que se brinda a las mujeres acogidas, asegurando la continuidad de la supervisión técnica de las Casas Refugio.
Beneficios: La orientación técnica a los operadores de las Casas Refugio, desde las diferentes áreas de atención aportó a la correcta ejecución de los contratos de operación, garantizando la prestación del servicio integral y de calidad para las mujeres, sus hijos e hijas con énfasis en las características y particularidades de cada modalidad de atención y acogida. 
No se presentaron retrasos.</t>
  </si>
  <si>
    <t>Durante el mes de febrero se llevaron a cabo 42 reuniones de apoyo a la supervisión administrativa, financiera y contable con los operadores de las 6 Casas Refugio que operaron durante el mes, sobre temas como: revisión de insumos, inventario y gastos; seguimiento y cierres de informes presentados; y verificación del cumplimiento de obligaciones contractuales.</t>
  </si>
  <si>
    <t>Durante el mes de febrero se realizaron 37 reuniones de supervisión técnica en las 6 Casas Refugio que operaron durante el mes, las cuales estuvieron relacionadas  con la supervisión general de las áreas de atención de primeros auxilios, jurídica, trabajo social, nutrición, pedagogía y psicología, sí como actividades de revisión del proceso de atención que se brinda a las mujeres acogidas.</t>
  </si>
  <si>
    <t>Con corte al mes de febrero de 2024 se llevaron a cabo 88 reuniones de apoyo a la supervisión administrativa,  financiera y contable con los operadores de las 6 Casas Refugio que operaron durante este periodo, sobre temas como: revisión de insumos, inventario y gastos; seguimiento y cierres de informes presentados; y verificación del cumplimiento de obligaciones contractuales.</t>
  </si>
  <si>
    <t>Con corte al mes de febrero de 2024 se realizaron 50 reuniones de supervisión técnica en las 6 Casas Refugio que operaron durante este periodo, relacionadas con la supervisión general de las áreas de atención de primeros auxilios, jurídica, trabajo social, nutrición, pedagogía y psicología, sí como actividades de revisión del proceso de atención que se brinda a las mujeres acogidas.</t>
  </si>
  <si>
    <t xml:space="preserve">Durante el mes de febrero se recibieron 45 solicitudes de cupo (mujeres víctimas de violencia y personas a cargo) en el correo institucional de Casas Refugio, de las cuales se aceptaron y se realizaron los trámites de ingreso para 34 solicitudes al evidenciar que cumplían con los criterios, 9 resultaron en desistimiento de cupo y 2 no cumplieron con los criterios para el ingreso a Casa Refugio. 
Las 34 solicitudes de cupo que cumplieron con los criterios de ingreso, conllevaron la acogida de 74 personas nuevas, entre las cuales se encontraban 34 mujeres adultas víctimas de violencia y 40 niños, niñas y adolescentes. Durante el mes de febrero estuvieron acogidas un total de 184 personas (mujeres víctimas de violencia y personas a cargo) en las Casas Refugio. </t>
  </si>
  <si>
    <t>Logros: En el mes de febrero se recibieron 45 solicitudes de cupo (mujeres víctimas de violencia y personas a cargo) en el correo institucional de Casas Refugio, de las cuales se aceptaron y se realizaron los trámites de ingreso para 34 solicitudes al evidenciar que cumplían con los criterios, 9 resultaron en desistimiento de cupo y 2 no cumplieron con los criterios para el ingreso a Casa Refugio.
Con corte al mes de febrero de 2024 se recibieron 89 solicitudes de cupo (mujeres víctimas de violencia y personas a cargo) en el correo institucional de Casas Refugio, de las cuales se aceptaron y se realizaron los trámites de ingreso para 67 solicitudes al evidenciar que cumplían con los criterios, a través de 6 Casas Refugio; 17 resultaron en desistimiento de cupo para el ingreso a Casa Refugio y 5 no cumplieron criterios para el ingreso a Casa Refugio.
Beneficios: Durante el período se atendieron y revisaron todas las solicitudes de cupo reportadas por los equipos de atención de la Secretaría Distrital de la Mujer y las demás entidades que remiten mujeres victimas de violencia a las Casas Refugio, con el fin de acoger a aquellas mujeres que cumplían los criterios y así contribuir a salvaguardar su vida e integridad personal.
No se presentaron retrasos.</t>
  </si>
  <si>
    <t xml:space="preserve">Con corte al mes de febrero de 2024 se recibieron 89 solicitudes de cupo (mujeres víctimas de violencia y personas a cargo) en el correo institucional de Casas Refugio, de las cuales se aceptaron y se realizaron los trámites de ingreso para 67 solicitudes al evidenciar que cumplían con los criterios, 17 resultaron en desistimiento de cupo y 5 no cumplieron criterios para el ingreso a Casa Refugio.
Las 67 solicitudes de cupo que cumplieron con los criterios de ingreso, conllevaron la acogida de 151 personas nuevas, entre las cuales se 68 mujeres adultas víctimas de violencia 83 niños, niñas, adolescentes y personas de sus grupos familiares. </t>
  </si>
  <si>
    <t>Logros: En el mes de febrero se brindó acogida a 74 personas nuevas (mujeres víctimas de violencia y personas a cargo) que cumplieron los criterios de ingreso a las Casas Refugio, de las cuales 34 fueron mujeres adultas y adultas mayores, 1 adolescente, 29 niñas y niños y 10 bebés. Bajo ese marco, en febrero estuvieron acogidas un total de 184 personas en la Estrategia de Casas Refugio en sus tres Modalidades: Tradicional, Intermedia y Rural. 
Con corte al mes de febrero de 2024 se brindó acogida a 151 personas nuevas (mujeres víctimas de violencia y personas a cargo) que cumplieron los criterios de ingreso a las Casas Refugio, de las cuales 68 son mujeres y mujeres adultas mayores, 5 adolescentes, 57 niñas y niños y 21 bebés. 
Beneficios: La acogida a mujeres víctimas de violencia y los miembros de sus sistemas familiares aportó a salvaguardar su vida e integridad personal y garantizó un proceso de atención integral que fomenta sus capacidades y oportunidades.
No se presentaron retrasos.</t>
  </si>
  <si>
    <t>Durante el mes de febrero se recibieron 45 solicitudes de cupo en el correo institucional de Casas Refugio, reportadas por los equipos de atención de la Secretaría Distrital de la Mujer y por las demás entidades que remiten mujeres victimas de violencia.</t>
  </si>
  <si>
    <t xml:space="preserve">Durante el mes de febrero se aceptaron y se realizaron los trámites de ingreso para 34 solicitudes de cupo de mujeres víctimas de violencia que fueron recibidas en el correo institucional de Casas Refugio, al evidenciar que cumplían con los criterios de ingreso. </t>
  </si>
  <si>
    <t>Con corte al mes de febrero de 2024 se recibieron 89 solicitudes de cupo en el correo institucional de Casas Refugio, reportadas por los equipos de atención de la Secretaría Distrital de la Mujer y por las demás entidades que remiten mujeres victimas de violencia.</t>
  </si>
  <si>
    <t>En el mes de febrero se acogieron un total de 54 personas nuevas en la Modalidad Tradicional de las Casas Refugio, de las cuales 21 fueron mujeres adultas víctimas de violencia y 33 niños, niñas y adolescentes.</t>
  </si>
  <si>
    <t>En el mes de febrero se acogieron un total de 12 personas nuevas en la Modalidad Intermedia de las Casas Refugio, de las cuales 9 fueron mujeres adultas víctimas de violencia y 3 niños, niñas y adolescentes.</t>
  </si>
  <si>
    <t xml:space="preserve">En el mes de febrero se acogieron un total de 8 personas nuevas en la Modalidad Rural de las Casas Refugio, de las cuales 4 fueron mujeres adultas víctimas de violencia y 4 niños, niñas y adolescentes. </t>
  </si>
  <si>
    <t xml:space="preserve">Durante el mes de febrero ingresaron un total de 74 personas nuevas en las Casas Refugio, de las cuales 34 fueron mujeres adultas víctimas de violencia y 40 niños, niñas, adolescentes. </t>
  </si>
  <si>
    <t>Con corte al mes de febrero de 2024 se aceptaron y se realizaron los trámites de ingreso para 67 solicitudes de cupo de mujeres víctimas de violencia que fueron recibidas en el correo institucional de Casas Refugio, al evidenciar que cumplían con los criterios de ingreso.</t>
  </si>
  <si>
    <t>Con corte al mes de febrero de 2024 se acogieron un total de 105 personas nuevas en la Modalidad Tradicional de las Casas Refugio, de las cuales 42 fueron mujeres adultas víctimas de violencia y 63 niños, niñas, adolescentes y personas de su sistema familiar dependiente.</t>
  </si>
  <si>
    <t xml:space="preserve">Con corte al mes de febrero de 2024 ingresaron un total de 151 personas nuevas en las Casas Refugio, de las cuales de las cuales 68 fueron mujeres adultas víctimas de violencia y 83 niños, niñas, adolescentes y personas de sus sistemas familiares dependientes. </t>
  </si>
  <si>
    <t xml:space="preserve">Con corte al mes de febrero de 2024 se acogieron un total de 19 personas nuevas en la Modalidad Rural de las Casas Refugio, de las cuales 8 fueron mujeres adultas víctimas de violencia y 11 niños, niñas y adolescentes. </t>
  </si>
  <si>
    <t xml:space="preserve">Con corte al mes de febrero de 2024 se acogieron un total de 27 personas nuevas en la Modalidad Intermedia de las Casas Refugio, de las cuales 18 fueron mujeres adultas víctimas de violencia y 9 niños, niñas y adolescentes. </t>
  </si>
  <si>
    <t>En el mes de febrero se dio cumplimiento a la operación de la Estrategia Casas Refugio a través del funcionamiento de 6 casas, 4 en la Modalidad de Atención Tradicional, 1 de la Modalidad Intermedia y 1 de la Modalidad Rural.</t>
  </si>
  <si>
    <t>Con corte al mes de febrero se dio cumplimiento a la operación de la Estrategia Casas Refugio a través del funcionamiento de 6 casas, 4 en la Modalidad de Atención Tradicional, 1 de la Modalidad Intermedia y 1 de la Modalidad Rural.</t>
  </si>
  <si>
    <t>Con corte al mes de  febrero se realizaron 6.671 atenciones efectivas a través de la Línea Púrpura Distrital "Mujeres que Escuchan Mujeres", de las cuales  4.213 fueron primeras atenciones y 2.458 seguimientos telefónicos. 
De los 1.617 incidentes contestados, gestionados y analizados por la AgenciaMuj, 1.137 fueron direccionados a equipos de la Secretaría Distrital de la Mujer para atención post-evento ( 613 direccionados específicamente a la Línea Púrpura Distrital)  y en urgencia-emergencia a través de la móvil mujer, recurso de despacho de la AgenciaMuj. 
Se recepcionaron y gestionaron 486 incidentes con código de tipificación 204-Tentativa de Feminicidio priorizado para la atención en urgencia/emergencia a través de la móvil mujer de la AgenciaMuj bajo un esquema de duplas psico jurídicas.</t>
  </si>
  <si>
    <t>Durante el mes de febrero se realizaron 1.723 intervenciones de las cuales 735 fueron orientaciones sobre la ruta de atención, 831 atenciones psicosociales y 157 orientaciones sociojuridicas a mujeres de acuerdo con las necesidades y demandas de las mujeres, así como los hechos victimizantes. 
Con corte al mes de febrero  se realizaron 3.602 intervenciones de las cuales 1.571  fueron orientaciones sobre la ruta de atención, 1.709 atenciones psicosociales y 322 orientaciones sociojuridicas a mujeres de acuerdo con las necesidades y demandas de las mujeres, así como los hechos victimizantes.
Beneficios: En el marco de estas orientaciones se sensibilizó a terceras personas que se comunicaron para alertar situaciones de violencias contra otras mujeres, abordando competencias institucionales para la atención frente al ciclo de violencias y la importancia de las redes de apoyo. Asimismo, se dieron a conocer los procedimientos ante las entidades competentes con respecto a las medidas de protección y trámites para iniciar proceso de denuncia, ante  las entidades competentes como Comisarías de Familia y Fiscalía General de la Nación.  
No se presentaron retrasos.</t>
  </si>
  <si>
    <t>Logros: Durante el mes de febrero fueron contestados, analizados o gestionados 820 incidentes recepcionados por la AgenciaMuj de los códigos de tipificación priorizados. De estos, 247 incidentes fueron no procedentes y 573 fueron direccionados a equipos de la Secretaría de la Mujer para atención post-evento y en emergencia (308 direccionados específicamente a la Línea Púrpura Distrital). Se desarrollaron 14 espacios de construcción y articulación conjunta con el C4, en el cual se adelantó seguimiento al plan de trabajo semanal, reuniones semanales de seguimiento a la operación y a la transferencia de voz por parte de la AgenciaMUJ (código 611- Maltrato con circunstancia modificadora Violencia en contexto de pareja y expareja) y espacios de intercambio de experiencias y articulación con otras agencias de la linea de emergencias 123. Adicionalmente, se enviaron vía correo electrónico alertas para promover y articular en la atención de diferentes incidentes y notificaciones de errores de asociación, y necesidades de herramientas de PremierOne. 
Con corte al mes de febrero de los 1.617 incidentes contestados, gestionados y analizados por la AgenciaMuj, 1.137 fueron direccionados a equipos de la Secretaría Distrital de la Mujer para atención post-evento (613 direccionados específicamente a la Línea Púrpura Distrital)  y en urgencia-emergencia a través de la móvil mujer, recurso de despacho de la AgenciaMuj. 
Beneficios: Se ha posibilitado dar una respuesta oportuna e integral bajo los principios de no revictimización, debida diligencia, oficiosidad, coordinación y acción sin daño.   
No se presentaron retrasos</t>
  </si>
  <si>
    <t>Logros: Durante el mes de febrero se recepcionaron y gestionaron 258 incidentes con código de tipificación 204-Tentativa de Feminicidio priorizado para la atención en urgencia/emergencia a través de la móvil mujer bajo un esquema de duplas psico jurídicas. Frente a estos incidentes, se realizaron 115 orientaciones psico-jurídicas efectivas (incluye el estado "Derivado a otras estrategias") y 143 incidentes con intento fallido de contacto (por desplazamiento fallido, rechaza atención o contacto inicial fallido, contacto inicial fallido alertante). Adicionalmente, se retomó el balance de la móvil mujer en el espacio de reunión entre la AgenciaMuj y C4, se adelantaron acciones frente al aprovisionamiento del recurso de despacho en la plataforma PremierOne.
Con corte al mes de febrero se recepcionaron y gestionaron 486 incidentes con código de tipificación 204-Tentativa de Feminicidio priorizado para la atención en urgencia/emergencia a través de la móvil mujer de la AgenciaMuj bajo un esquema de duplas psico jurídicas.
Beneficios: El abordaje psico-jurídico de la móvil mujer promueve el apoyo inmediato en territorio para las mujeres víctimas de violencia en el distrito, mediante una atención coordinada entre las agencias que componen el número de emergencias 123,  lo cual ha posibilitado la estabilización inicial mujer, la identificación de su red de apoyo y  la canalización inmediata a la ruta de atención requerida  de acuerdo a sus necesidades. Asimismo, contar con la capacidad móvil facilita y acerca a la mujer a la activación de la ruta de atención (protección –justicia) o a un lugar seguro para garantizar su derecho a vivir una vida libre de violencias.  
No se presentaron retrasos</t>
  </si>
  <si>
    <t xml:space="preserve">Durante el mes de febrero se realizaron 3.423 atenciones efectivas a través de la Línea Púrpura Distrital "Mujeres que Escuchan Mujeres", de las cuales 2.184 fueron primeras atenciones y 1.239 seguimientos telefónicos. </t>
  </si>
  <si>
    <t xml:space="preserve">Con corte al mes de  febrero se realizaron 6.671 atenciones efectivas a través de la Línea Púrpura Distrital "Mujeres que Escuchan Mujeres", de las cuales  4.213 fueron primeras atenciones y 2.458 seguimientos telefónicos. </t>
  </si>
  <si>
    <t xml:space="preserve">Durante el mes de febrero se realizaron 1.723 intervenciones de las cuales 735 fueron orientaciones sobre la ruta de atención, 831 atenciones psicosociales y 157 orientaciones sociojuridicas a mujeres de acuerdo con las necesidades y demandas de las mujeres, así como los hechos victimizantes. </t>
  </si>
  <si>
    <t xml:space="preserve">Durante el mes de febrero fueron contestados, analizados o gestionados 820 incidentes recepcionados por la AgenciaMuj de los códigos de tipificación priorizados. </t>
  </si>
  <si>
    <t>Durante el mes de febrero se recepcionaron y gestionaron 258 incidentes con código de tipificación 204-Tentativa de Feminicidio priorizado para la atención en urgencia/emergencia a través de la móvil mujer de la AgenciaMuj bajo un esquema de duplas psico jurídicas.</t>
  </si>
  <si>
    <t>Durante el mes de  febrero  se realizaron 115 orientaciones psico-jurídicas efectivas (incluye el estado Derivado a otras estrategias) por parte de la móvil mujer de la AgenciaMuj</t>
  </si>
  <si>
    <t>Durante el mes de febrero se gestionaron 143 incidentes como intento fallido de contacto (por desplazamiento fallido, rechaza atención o contacto inicial fallido, contacto inicial fallido alertante), en el marco de la atención de la móvil mujer de la AgenciaMuj</t>
  </si>
  <si>
    <t>Con corte al mes de febrero  se realizaron 3.602 intervenciones de las cuales 1.571  fueron orientaciones sobre la ruta de atención, 1.709 atenciones psicosociales y 322 orientaciones sociojuridicas a mujeres de acuerdo con las necesidades y demandas de las mujeres, así como los hechos victimizantes.</t>
  </si>
  <si>
    <t xml:space="preserve">Con corte al mes de febrero de 2024 fueron contestados, analizados o gestionados 1.617 incidentes recepcionados por la AgenciaMuj de los códigos de tipificación priorizados. </t>
  </si>
  <si>
    <t xml:space="preserve">Con corte al mes de febrero de los 1.617 incidentes contestados, gestionados y analizados por la AgenciaMuj, 1.137 fueron direccionados a equipos de la Secretaría Distrital de la Mujer para atención post-evento (613 direccionados específicamente a la Línea Púrpura Distrital)  y en urgencia-emergencia a través de la móvil mujer, recurso de despacho de la AgenciaMuj. </t>
  </si>
  <si>
    <t>Con corte al mes de febrero de 2024 se recepcionaron y gestionaron 486 incidentes con código de tipificación 204-Tentativa de Feminicidio priorizado para la atención en urgencia/emergencia a través de la móvil mujer de la AgenciaMuj bajo un esquema de duplas psico jurídicas.</t>
  </si>
  <si>
    <t>Con corte al mes de febrero se gestionaron 248 incidentes como intento fallido de contacto (por desplazamiento fallido, rechaza atención o contacto inicial fallido, contacto inicial fallido alertante), en el marco de la atención de la móvil mujer de la AgenciaMuj</t>
  </si>
  <si>
    <t>Durante el mes febrero de los 820 incidentes contestados, gestionados y analizados por la AgenciaMuj, 573 fueron direccionados a equipos de la Secretaría Distrital de la Mujer para atención post-evento (308 direccionados específicamente a la Línea Púrpura Distrital)  y en urgencia-emergencia a través de la móvil mujer, recurso de despacho de la AgenciaMuj.</t>
  </si>
  <si>
    <t>Con corte al mes de febrero de 2024 se realizaron 238 orientaciones psico-jurídicas efectivas (incluye el estado Derivado a otras estrategias) por parte de la móvil mujer de la AgenciaMuj</t>
  </si>
  <si>
    <t>Con corte al mes de febrero se realizaron un total de 1.918  seguimientos efectivos, de los cuales 1.859 son de Bogota y 59 alertantes, en casos de mujeres en posible riesgo de feminicidio, mujeres que solicitaron información sobre la Interrupción Voluntaria del Embarazo y casos de mujeres que se volvieron a comunicar manifestado interés en socializar avances y/o dificultades frente a sus procesos. Los restantes 525 fueron seguimientos fallidos (Bogotá y Alertantes)</t>
  </si>
  <si>
    <t>Con corte al mes de febrero se realizaron un total de 969 seguimientos efectivos, de los cuales 933 son de Bogota y 36 alertantes, en casos de mujeres en posible riesgo de feminicidio, mujeres que solicitaron información sobre la Interrupción Voluntaria del Embarazo y casos de mujeres que se volvieron a comunicar manifestado interés en socializar avances y/o dificultades frente a sus procesos. Los restantes 265 fueron seguimientos fallidos (seguimientos en Bogotá y Alertantes)
Con corte al mes de febrero se realizaron un total de 1.918  seguimientos efectivos, de los cuales 1.859 son de Bogota y 59 alertantes, en casos de mujeres en posible riesgo de feminicidio, mujeres que solicitaron información sobre la Interrupción Voluntaria del Embarazo y casos de mujeres que se volvieron a comunicar manifestado interés en socializar avances y/o dificultades frente a sus procesos. Los restantes 525 fueron seguimientos fallidos (Bogotá y Alertantes)
Beneficios: En el marco de los seguimientos, ante la socialización por parte de las mujeres frente a posibles barreras de acceso a la justicia, el abordaje psicosocial por parte de la línea permitió minimizar los impactos psicosociales generados por los procesos administrativos o penales de exigibilidad de sus derechos y fue necesario en varios casos, canalizar al equipo de abogadas de la Estrategia Justicia de Género de la Secretaría Distrital de la Mujer. 
No se presentaron retrasos.</t>
  </si>
  <si>
    <t>Durante el mes de febrero se realizaron un total de 709 seguimientos a mujeres desde la Línea Púrpura Distrital.</t>
  </si>
  <si>
    <t>Con corte al mes de febrero se realizaron un total de 1.398 seguimientos a mujeres desde la Línea Púrpura Distrital.</t>
  </si>
  <si>
    <t>Durante el mes de febrero se realizaron un total de 969 seguimientos efectivos, de los cuales 933 son de Bogota y 36 alertantes, en casos de mujeres en posible riesgo de feminicidio, mujeres que solicitaron información sobre la Interrupción Voluntaria del Embarazo y casos de mujeres que se volvieron a comunicar manifestado interés en socializar avances y/o dificultades frente a sus procesos.</t>
  </si>
  <si>
    <t>Con corte al mes de febrero se realizaron un total de 1.918 seguimientos efectivos, de los cuales 1.859 son de Bogota y 59 alertantes, en casos de mujeres en posible riesgo de feminicidio, mujeres que solicitaron información sobre la Interrupción Voluntaria del Embarazo y casos de mujeres que se volvieron a comunicar manifestado interés en socializar avances y/o dificultades frente a sus procesos.</t>
  </si>
  <si>
    <t>Para el mes de febrero, la efectividad de la Línea Púrpura Distrital fue de 92%, teniendo para el mes un total de 2.138 llamadas contestadas y llamadas que ingresan a buzón y un total de 2.315 llamadas efectivas (llamadas contestadas + llamadas abandonadas + llamadas que ingresan a buzón).</t>
  </si>
  <si>
    <t>Con corte al mes de febrero se alcanzó una efectividad acumulada del 92% en la atención de la Línea Púrpura Distrital, teniendo para el período un total de 4.135 llamadas contestadas y llamadas que ingresan a buzón y un total de 4.499  llamadas efectivas (llamadas contestadas + llamadas abandonadas + llamadas que ingresan a buzón).</t>
  </si>
  <si>
    <t>Logros: En febrero se participó en 2 espacios de articulación y coordinación de acciones estratégicas para la prevención, atención y sanción de las violencias contra las mujeres en el Distrito Capital: 1. Mesa Distrital de Atención y 2. Comité Directivo de Lucha contra la trata de personas.
Con corte al mes de febrero se participó en 2 espacios de articulación y coordinación de acciones estratégicas para la prevención, atención y sanción de las violencias contra las mujeres en el Distrito Capital. 
Beneficios: Las mujeres del Distrito Capital se benefician de la articulación de acciones estratégicas ya que se incide desde allí en la prevención, atención y sanción de las violencias contra mujeres. En estos espacios se logró avanzar en la planeación de la Semana del buen trato; socializar el balance de la mesa de Prevención en el marco del Comité Directivo contra la trata; incidir de manera articulada desde la mesa de prevención contra la trata de personas en el terminal salitre, fortalecer la articulación con la SDDE en casa refugio y fortalecer la articulación con la DED y la subcomisión de mujer y género de la Comisión consultiva distrital de comunidades negras, raizales y palenqueras. 
No se presentaron retrasos</t>
  </si>
  <si>
    <t>En febrero se participó en 2 espacios de articulación y coordinación de acciones estratégicas para la prevención, atención y sanción de las violencias contra las mujeres en el Distrito Capital: 1. Mesa Distrital de Atención y 2. Comité Directivo de Lucha contra la trata de personas</t>
  </si>
  <si>
    <t xml:space="preserve">Con corte al mes de febrero se participó en 2 espacios de articulación y coordinación de acciones estratégicas para la prevención, atención y sanción de las violencias contra las mujeres en el Distrito Capital. </t>
  </si>
  <si>
    <t>En febrero en el marco de la asitencia técnica en relación con la prevención de violencias en el espacio y el transporte público se remitió documento técnico a Transmilenio, con el fin de presentar el piloto en el que dos Duplas Psico-jurídicas en un trabajo conjunto y mancomunado con las y los profesionales del equipo Psicosocial TM presten acompañamiento psico-jurídico presencial y seguimiento a las mujeres mayores de 18 años que son víctimas de violencias basadas en género en el sistema de transporte Transmilenio.</t>
  </si>
  <si>
    <t>Logros: En febrero en el marco de la asitencia técnica en relación con la prevención de violencias en el espacio y el transporte público se remitió documento técnico a Transmilenio, con el fin de presentar el piloto en el que dos Duplas Psico-jurídicas en un trabajo conjunto y mancomunado con las y los profesionales del equipo Psicosocial TM presten acompañamiento psico-jurídico presencial y seguimiento a las mujeres mayores de 18 años que son víctimas de violencias basadas en género en el sistema de transporte Transmilenio.
Con corte al mes de febrero para el fortalecimiento de los componentes del Sistema SOFIA, se realizaron dos acciones de asistencia técnica
Beneficios: Las entidades cuentan con lineamientos para prevenir y atender las violencias contra las mujeres e insumos para políticas públicas que aportan a la transversalización del derecho de las mujeres a una vida libre de violencia
No se presentaron retrasos</t>
  </si>
  <si>
    <t>Con corte al mes de febrero para el fortalecimiento de los componentes del Sistema SOFIA, se realizaron dos acciones de asistencia técnica</t>
  </si>
  <si>
    <t xml:space="preserve">Con corte al mes de febrero se ha realizado una acción de asistencia técnica en relación con acciones de prevención, atención y sanción de las violencias contra las mujeres en el espacio y el transporte público. </t>
  </si>
  <si>
    <t>La dinamización de la articulación interinstitucional busca fortalecer la identificación y prevención de violencias contra las mujeres en el transporte público</t>
  </si>
  <si>
    <t>Hacer seguimiento socio jurídico y psicosocial a las mujeres en riesgo de feminicidio e impulsar acciones interinstitucionales para la atención oportuna de las víctimas, la afirmación de sus derechos y la superación de barreras que limiten su derecho a una vida libre de violencias, permite prevenir la materialización del feminicidio y contribuir a la garantía del derecho de las mujeres a vivir libres de violencias.</t>
  </si>
  <si>
    <t>Se avanzó en la consolidación de un escenario (CLSM) y una herramienta (PLSM) para el abordaje de la seguridad y violencias contra las mujeres desde un enfoque de género, de derechos y diferencial, incorporando a la categoría de delitos de alto impacto a los delitos sexuales y la violencia intrafamiliar.</t>
  </si>
  <si>
    <t>No se presentaron avances para este período teniendo en cuenta que las profesionales que conforman el equipo de la estrategia aún no han sido vinculadas</t>
  </si>
  <si>
    <t>En febrero se llevaron a cabo 7 espacios técnicos con las Alcaldías Locales donde se avanzó en la definición de fechas y agendas para las primeras sesiones del año de los Consejos Locales de Seguridad para las Mujeres. Se realizaron 5 encuentros con las entidades locales para la retroalimentación de las estrategias de prevención de violencias contra las mujeres de los Planes Locales de Seguridad para las Mujeres, y se realizaron 3 acciones de prevención de violencias contra las mujeres tanto en el espacio público como en el espacio privado, y para la prevención del delito de feminicidio en las localidades.</t>
  </si>
  <si>
    <t>Con corte al mes de febrero se llevaron a cabo 7 espacios técnicos con las Alcaldías Locales donde se avanzó en la definición de fechas y agendas para las primeras sesiones del año de los Consejos Locales de Seguridad para las Mujeres. Se realizaron 5 encuentros con las entidades locales para la retroalimentación de las estrategias de prevención de violencias contra las mujeres de los Planes Locales de Seguridad para las Mujeres, y se realizaron 3 acciones de prevención de violencias contra las mujeres tanto en el espacio público como en el espacio privado, y para la prevención del delito de feminicidio en las localidades.</t>
  </si>
  <si>
    <t>Logros: En febrero se realizaron 7 espacios técnicos con las Alcaldías Locales de: Chapinero, San Cristóbal, Kennedy, Engativá, Los Mártires, La Candelaria y Sumapaz, donde se definieron las fechas de las primeras sesiones del año de los Consejos Locales de Seguridad para las Mujeres, las cuales se programaron para marzo y abril con base en la agenda propuesta por parte de la SDMujer.
Con corte al mes de febrero se realizaron 7 espacios técnicos con las Alcaldías Locales.
Beneficios: Se avanzó en la articulación con las Alcaldías Locales para dar inicio a las sesiones de los Consejos Locales de Seguridad para las Mujeres de acuerdo con la propuesta técnica de la SDMujer. 
No se presentaron retrasos.</t>
  </si>
  <si>
    <t>Logros: En febrero se realizaron 5 encuentros con las entidades locales para la retroalimentación de los compromisos y estrategias de prevención de violencias contra las mujeres de los Planes Locales de Seguridad para las Mujeres de: San Cristóbal, Usme, Engativá, Ciudad Bolívar y Sumapaz.
Con corte al mes de  febrero se realizaron 5 encuentros con las entidades locales para la retroalimentación de los compromisos y estrategias de prevención de violencias contra las mujeres de los Planes Locales de Seguridad para las Mujeres 
Beneficios: En estos espacios se logró generar acuerdos para definir las estrategias sectoriales locales para la prevención de las violencias contra las mujeres que contemplan los Planes de Seguridad para las Mujeres, en articulación con la MEBOG, Comisarías de Familia, Personerías Locales, Secretaría Distrital de Educación, Secretaría Distrital de Seguridad, Convivencia y Justicia, Secretaría Distrital de Salud, Secretaría Distrital de Movilidad, Secretaría Distrital de Cultura y lideresas de las localidades.
No se presentaron retrasos.</t>
  </si>
  <si>
    <t>Logros: En febrero se avanzó en el desarrollo de 3 acciones de prevención de violencias contra las mujeres tanto en el espacio público como en el espacio privado, y para la prevención del delito de feminicidio en las localidades. 
Con corte al mes de febrero se desarrollaron 3 acciones de prevención de violencias contra las mujeres tanto en el espacio público como en el espacio privado, y para la prevención del delito de feminicidio en las localidades. 
Beneficios: Estas actividades contaron con la articulación y participación de las entidades locales, las organizaciones de mujeres y las ciudadanas en general, logrando el reconocimiento del derecho a una vida libre de violencias, la ruta de atención a mujeres víctimas de violencias, los servicios de la entidad y la detección de casos de violencias donde se activó el acompañamiento institucional correspondiente. 
No se presentaron retrasos.</t>
  </si>
  <si>
    <t>En febrero se realizaron 5 encuentros con las entidades locales para la retroalimentación de los compromisos y estrategias de prevención de violencias contra las mujeres de los Planes Locales de Seguridad para las Mujeres de: San Cristóbal, Usme, Engativá, Ciudad Bolívar y Sumapaz</t>
  </si>
  <si>
    <t xml:space="preserve">En febrero se avanzó en el desarrollo de 3 acciones de prevención de violencias contra las mujeres tanto en el espacio público como en el espacio privado, y para la prevención del delito de feminicidio en las localidades. </t>
  </si>
  <si>
    <t xml:space="preserve">En el  mes de febrero el equipo de Enlaces Sofía en el marco de la implementación del sistema Sofia en las localidades, adelantó las siguientes acciones en las que participaron 63 mujeres:
1. Sensibilización sobre el derecho de las mujeres a una vida libre de violencias con ciudadanas de la Mesa de deportes urbanos y nuevas tendencias deprotivas.
2.Sensibilización sobre el derecho de las mujeres a una vida libre de violencias con ciudadanas madres comunitarias.
3. Participación en el COLMYG donde se socializaron las actividades iniciales para el la implementación del Sistema Sofia 
4.Jornada de difusión de la Ruta de atención a mujeres víctimas de violencias y el riesgo de feminicidio, y la oferta local en el barrio Santa Barbara y Centro Histórico. </t>
  </si>
  <si>
    <t xml:space="preserve">Con corte al mes de febrero el equipo de Enlaces Sofía en el marco de la implementación del sistema Sofia en las localidades, adelantó las siguientes acciones en las que participaron 63 mujeres:
1. Sensibilización sobre el derecho de las mujeres a una vida libre de violencias con ciudadanas de la Mesa de deportes urbanos y nuevas tendencias deprotivas.
2.Sensibilización sobre el derecho de las mujeres a una vida libre de violencias con ciudadanas madres comunitarias.
3. Participación en el COLMYG donde se socializaron las actividades iniciales para el la implementación del Sistema Sofia 
4.Jornada de difusión de la Ruta de atención a mujeres víctimas de violencias y el riesgo de feminicidio, y la oferta local en el barrio Santa Barbara y Centro Histórico. </t>
  </si>
  <si>
    <t>Durante el mes de febrero se avanzó en la implementación del Sistema SOFIA a través del desarrollo de las siguientes acciones estratégicas:
1. Fortalecimiento del componente de prevención y atención a través de espacios de fortalecimiento de capacidades frente a la garantía del derecho de las mujeres a una vida libre de violencias y la atención integral a las víctimas de diferentes modalidades de violencias contra las mujeres; espacios de articulación y coordinación de acciones estratégicas para la prevención, atención y sanción de las violencias contra las mujeres y asistencia técnica para el desarrollo de acciones de fortalecimiento de los componentes del Sistema SOFIA. 
2. Dinamización de los Consejos y Planes Locales de Seguridad para las Mujeres.
3. Implementación del Protocolo de prevención, atención y sanción de las violencias contra las mujeres en el espacio y transporte público y la atención a mujeres víctimas de violencias en el espacio y el transporte público a través de las Duplas Psico-jurídicas.
4. Atención a través de las Duplas de Atención Psicosocial que facilitaron el proceso de acompañamiento para la activación de rutas a las mujeres víctimas de violencias.</t>
  </si>
  <si>
    <t>Con corte al mes de febrero se avanzó en la implementación del Sistema SOFIA a través del desarrollo de las siguientes acciones estratégicas:
1. Fortalecimiento del componente de prevención y atención a través de espacios de fortalecimiento de capacidades frente a la garantía del derecho de las mujeres a una vida libre de violencias y la atención integral a las víctimas de diferentes modalidades de violencias contra las mujeres; espacios de articulación y coordinación de acciones estratégicas para la prevención, atención y sanción de las violencias contra las mujeres y asistencia técnica para el desarrollo de acciones de fortalecimiento de los componentes del Sistema SOFIA. 
2. Dinamización de los Consejos y Planes Locales de Seguridad para las Mujeres.
3. Implementación del Protocolo de prevención, atención y sanción de las violencias contra las mujeres en el espacio y transporte público y la atención a mujeres víctimas de violencias en el espacio y el transporte público a través de las Duplas Psico-jurídicas.
4. Atención a través de las Duplas de Atención Psicosocial que facilitaron el proceso de acompañamiento para la activación de rutas a las mujeres víctimas de violencias.</t>
  </si>
  <si>
    <t>Logros: Durante el mes de febrero la estrategia Duplas Psico-Jurídicas de atención a mujeres víctimas en el espacio y el transporte público realizó un total de 35 atenciones psico-jurídicas, de las cuales 7 fueron primeras atenciones y 28 seguimientos efectivos. Dichas atenciones incluyeron primeros acercamientos, orientaciones y seguimientos a los casos de mujeres que requirieron acompañamiento integral.
Con corte al mes de febrero las  Duplas Psico-Jurídicas han realizado un total de 35 atenciones psico-jurídicas en dupla a mujeres víctimas de violencias en el espacio y el transporte público, de las cuales 7 fueron primeras atenciones y 28 seguimientos efectivos.
Beneficios: A través de las atenciones facilitadas por las profesionales se dio lugar a los impactos de las violencias, así mismo las mujeres reconocieron la ocurrencia de violencias fuera del espacio intrafamiliar y tuvieron la oportunidad de conocer la ruta para la atención y el acceso a la justicia. 
No se presentaron retrasos</t>
  </si>
  <si>
    <t>Logros: En febrero en el marco de la asitencia técnica en relación con la prevención de violencias en el espacio y el transporte público se remitió documento técnico a Transmilenio, con el fin de presentar el piloto en el que dos Duplas Psico-jurídicas en un trabajo conjunto y mancomunado con las y los profesionales del equipo Psicosocial TM presten acompañamiento psico-jurídico presencial y seguimiento a las mujeres mayores de 18 años que son víctimas de violencias basadas en género en el sistema de transporte Transmilenio.
Con corte al mes de febrero se ha realizado una acción de acompañamiento técnico para el impulso de acciones de prevención, atención y sanción de las violencias contra las mujeres en el espacio y el transporte público. 
Beneficios: La dinamización de la articulación interinstitucional busca fortalecer la identificación y prevención de violencias contra las mujeres en el espacio y el transporte público
No se presentaron retrasos</t>
  </si>
  <si>
    <t>En febrero, para la implementación del protocolo de prevención, atención y seguimiento a casos de violencia en el transporte público, se realizaron las siguientes acciones:
- Se brindaron 35 atenciones psico-jurídicas en dupla a mujeres víctimas de violencias en el espacio y el transporte público. Dichas atenciones incluyeron primeros acercamientos, orientaciones y seguimientos a los casos de mujeres que requirieron acompañamiento integral
- Se realizó una acción de acompañamiento técnico para el impulso de acciones de prevención, atención y sanción de las violencias contra las mujeres en el espacio y el transporte público.</t>
  </si>
  <si>
    <t>Con corte al mes de febrero, para la implementación del protocolo de prevención, atención y seguimiento a casos de violencia en el transporte público, se realizaron las siguientes acciones:
- Se brindaron 35 atenciones psico-jurídicas en dupla a mujeres víctimas de violencias en el espacio y el transporte público. Dichas atenciones incluyeron primeros acercamientos, orientaciones y seguimientos a los casos de mujeres que requirieron acompañamiento integral
- Se realizó una acción de acompañamiento técnico para el impulso de acciones de prevención, atención y sanción de las violencias contra las mujeres en el espacio y el transporte público.</t>
  </si>
  <si>
    <t>Durante el mes de febrero la estrategia Duplas Psico-Jurídicas de atención a mujeres víctimas en el espacio y el transporte público realizó un total de 35 atenciones psico-jurídicas, de las cuales 7 fueron primeras atenciones y 28 seguimientos efectivos. Dichas atenciones incluyeron primeros acercamientos, orientaciones y seguimientos a los casos de mujeres que requirieron acompañamiento integral.</t>
  </si>
  <si>
    <t>Con corte al mes de febrero la estrategia Duplas Psico-Jurídicas de atención a mujeres víctimas en el espacio y el transporte público realizó un total de 35 atenciones psico-jurídicas, de las cuales 7 fueron primeras atenciones y 28 seguimientos efectivos</t>
  </si>
  <si>
    <t>Logros: En febrero a través del curso virtual "El derecho de las mujeres a una vida libre de violencias: Herramientas prácticas", se capacitaron 53 servidores(as) y 54 ciudadanas(os) y a través de los 4 módulos y las 9 unidades temáticas dispuestas. 
Con corte al mes de febrero a través del curso virtual "El derecho de las mujeres a una vida libre de violencias: Herramientas prácticas", se capacitaron 53 servidores(as) 
Beneficios: Se brindaron herramientas a la ciudadanía para el reconocimiento del derecho de las mujeres a una vida libre de violencias y los elementos y procedimientos para su garantía.
No se presentaron retrasos</t>
  </si>
  <si>
    <t>Entre los meses de enero y febrero para el fortalecimiento de los componentes del Sistema SOFIA, se desarrollaron las siguientes acciones: 
- El fortalecimiento de las capacidades de 53 servidoras y servidores sobre el derecho de las mujeres a una vida libre de violencias
- Participación en 2 espacios de articulación y coordinación de acciones estratégicas para la prevención, atención y sanción de las violencias contra las mujeres en el Distrito Capital.
- El desarrollo de 2 acciones de asistencia técnica para el desarrollo de acciones de fortalecimiento de los componentes del Sistema SOFIA</t>
  </si>
  <si>
    <t>En febrero para el fortalecimiento de los componentes del Sistema SOFIA, se desarrollaron las siguientes acciones: 
- El fortalecimiento de las capacidades de 53 servidoras y servidores sobre el derecho de las mujeres a una vida libre de violencias
- Participación en  2 espacios de articulación y coordinación de acciones estratégicas para la prevención, atención y sanción de las violencias contra las mujeres en el Distrito Capital.
- Presentación de un documento técnico a Transmilenio, con el fin de presentar el piloto en el que dos Duplas Psico-jurídicas en un trabajo conjunto y mancomunado con las y los profesionales del equipo Psicosocial TM presten acompañamiento psico-jurídico presencial y seguimiento a las mujeres mayores de 18 años que son víctimas de violencias basadas en género en el sistema de transporte Transmilenio.</t>
  </si>
  <si>
    <t xml:space="preserve">En febrero a través del curso virtual "El derecho de las mujeres a una vida libre de violencias: Herramientas prácticas", se capacitaron 53 servidores(as) y a través de los 4 módulos y las 9 unidades temáticas dispuestas. </t>
  </si>
  <si>
    <t xml:space="preserve">Con corte al mes de febrero a través del curso virtual "El derecho de las mujeres a una vida libre de violencias: Herramientas prácticas", se capacitaron 53 servidores(as) y a través de los 4 módulos y las 9 unidades temáticas dispuestas. </t>
  </si>
  <si>
    <t xml:space="preserve">
Durante el mes de febrero se realizaron 3.423 atenciones efectivas a través de la Línea Púrpura Distrital "Mujeres que Escuchan Mujeres", de las cuales 2.184 fueron primeras atenciones y 1.239 seguimientos telefónicos.
De los 820 incidentes contestados, gestionados y analizados por la AgenciaMuj en el mes de febrero de acuerdo a sus características y criterios, 573 fueron direccionados a equipos de la Secretaría Distrital de la Mujer para atención post-evento (308 direccionados específicamente a la Línea Púrpura Distrital)  y en urgencia-emergencia a través de la móvil mujer, recurso de despacho de la Agencia MUJ .
Durante el mes de febrero se recepcionaron y gestionaron 258 incidentes con código de tipificación 204-Tentativa de Feminicidio priorizado para la atención en urgencia/emergencia a través de la móvil mujer de la AgenciaMuj bajo un esquema de duplas psico jurídicas. Asimismo se realizaron 115 orientaciones psico-jurídicas efectivas (incluye el estado Derivado a otras estrategias) y se gestionaron 143 incidentes como intento fallido de contacto (por desplazamiento fallido, rechaza atención o contacto inicial fallido, contacto inicial fallido alertante).").</t>
  </si>
  <si>
    <t xml:space="preserve">En febrero en el marco de la estrategia de prevención del riesgo de feminicidio, el Sistema Articulado de Alertas Tempranas-SAAT hizo seguimiento socio jurídico y psicosocial a 2 casos de mujeres en riesgo de feminicidio, según remisiones internas de equipos de atención de la Secretaría Distrital de la Mujer. </t>
  </si>
  <si>
    <t xml:space="preserve">En febrero no se alcanzó a registrar el seguimiento de los casos de mujeres valoradas por el INMLCF, por retrasos en la asignación a los equipos ante trámites administrativos de contratación de profesionales. Así mismo, por proceso de contratación de las profesionales territoriales Enlaces SOFIA, no se llevaron a cabo Mesas Técnicas Locales para el seguimiento de casos de mujeres en riesgo de feminicidio. </t>
  </si>
  <si>
    <t xml:space="preserve">Con corte al mes de febrero en el marco de la estrategia de prevención del riesgo de feminicidio, el Sistema Articulado de Alertas Tempranas-SAAT hizo seguimiento socio jurídico y psicosocial a 2 casos de mujeres en riesgo de feminicidio, según remisiones internas de equipos de atención de la Secretaría Distrital de la Mujer. </t>
  </si>
  <si>
    <t>En febrero en el marco de la estrategia de prevención del riesgo de feminicidio, el Sistema Articulado de Alertas Tempranas-SAAT hizo seguimiento socio jurídico y psicosocial a 2 casos de mujeres en riesgo de feminicidio, según remisiones internas de equipos de atención de la Secretaría Distrital de la Mujer. Así mismo, se hizo trámite de cruce de información y proyección de asignación de 141 casos de mujeres valoradas en riesgo de feminicidio por el INMLCF en diciembre de 2023 y enero de 2024, para seguimiento sociojurídico y psicosocial de los equipos de la Secretaría Distrital de la Mujer.</t>
  </si>
  <si>
    <t>En febrero no se alcanzó a registrar el seguimiento de los casos de mujeres valoradas por el INMLCF, por retrasos en la asignación a los equipos ante trámites administrativos de contratación de profesionales.</t>
  </si>
  <si>
    <t>https://secretariadistritald-my.sharepoint.com/:f:/g/personal/dmgomez_sdmujer_gov_co/EnGGaB02tsdGqdUW9y-DpZEBWrA2AuFRdVot6XLymlQUkA?e=tRzdO1</t>
  </si>
  <si>
    <t>https://secretariadistritald-my.sharepoint.com/:f:/g/personal/dmgomez_sdmujer_gov_co/ElsMgl6ldS9AscU_db-JYNYBK4ejWvAMLkM53dadQByHUQ?e=DbjnmE</t>
  </si>
  <si>
    <t>https://secretariadistritald-my.sharepoint.com/:f:/g/personal/dmgomez_sdmujer_gov_co/Emh9oyCINUREpsgmauO9oB0BH2gK9MFSx5we_cBMCVtDFA?e=wkgbLP</t>
  </si>
  <si>
    <t>https://secretariadistritald-my.sharepoint.com/:f:/g/personal/dmgomez_sdmujer_gov_co/ErBf8-im8IRFoCEb-VGdjCUBS5rKrbFSxp19Jt2U-rboyg?e=uO2EEy</t>
  </si>
  <si>
    <t>https://secretariadistritald-my.sharepoint.com/:f:/g/personal/dmgomez_sdmujer_gov_co/EubNoZk03h5Npc1wo1YT-jIBhj_hlUTNAupFxCcxrnK0bQ?e=ZlXsvn</t>
  </si>
  <si>
    <t>https://secretariadistritald-my.sharepoint.com/:f:/g/personal/dmgomez_sdmujer_gov_co/Ek5ekdaSvOpKsyzB-ZOXAvwBm0vxo5YcjnWnqMuHa0QSCQ?e=prANxj</t>
  </si>
  <si>
    <t>https://secretariadistritald-my.sharepoint.com/:f:/g/personal/dmgomez_sdmujer_gov_co/EjMU3mt_LDJNup2tI7U0seoB5gxMWYaCH0Kb3MzNm3JS1A?e=OxRabb</t>
  </si>
  <si>
    <t>https://secretariadistritald-my.sharepoint.com/:f:/g/personal/dmgomez_sdmujer_gov_co/EuqiR4ig8mpMj84ugn_chRMBDpTiAP4WMz7zM90UNyEpZA?e=kJwZbL</t>
  </si>
  <si>
    <t>https://secretariadistritald-my.sharepoint.com/:f:/g/personal/dmgomez_sdmujer_gov_co/EmaNX-H59FdKitjRfx4kk9EBtLxni0SZkTs8_834Wt07nQ?e=gKEgMA</t>
  </si>
  <si>
    <t>https://secretariadistritald-my.sharepoint.com/:f:/g/personal/dmgomez_sdmujer_gov_co/EowqCRVuO_5PiTJSUMnB1xQBGu_LakFA1naZJXuylMbopg?e=GlKRX6</t>
  </si>
  <si>
    <t>https://secretariadistritald-my.sharepoint.com/:f:/g/personal/dmgomez_sdmujer_gov_co/EnjXwIXkWbFMgAdmJuXae7sBfn5XQ2Og8pE72FsgTJUMPw?e=B6VKyZ</t>
  </si>
  <si>
    <t>https://secretariadistritald-my.sharepoint.com/:f:/g/personal/dmgomez_sdmujer_gov_co/Eh1T_L2uMSZFj0h5y9txbyABl8p4HjvM8vQiSSgxYgUgyg?e=2mLODh</t>
  </si>
  <si>
    <t>https://secretariadistritald-my.sharepoint.com/:f:/g/personal/dmgomez_sdmujer_gov_co/EtSsPU0uhW1PgmC6enSZ0pIBqZQ42AlX8X_ybd6nPmkPMg?e=yF6v6C</t>
  </si>
  <si>
    <t>https://secretariadistritald-my.sharepoint.com/:f:/g/personal/dmgomez_sdmujer_gov_co/EtzPTIjdne5JilEqI6_seO0B4Lq-Sn_Mydm65OsQgFpR5A?e=7MsmWo</t>
  </si>
  <si>
    <t>https://secretariadistritald-my.sharepoint.com/:f:/g/personal/dmgomez_sdmujer_gov_co/Ek9dKXbQn6FDq9M0UtrFdvQBBXB0y_I3LSjHbZjXG1AIDA?e=HNtV5Q</t>
  </si>
  <si>
    <t>https://secretariadistritald-my.sharepoint.com/:f:/g/personal/dmgomez_sdmujer_gov_co/EnCl9ww3B9hMjGQSaUZhfHwBW3CJGTyBMjqun40TbKXxLg?e=8cU4En</t>
  </si>
  <si>
    <t>https://secretariadistritald-my.sharepoint.com/:f:/g/personal/dmgomez_sdmujer_gov_co/Egi0uz2V0QlAqj1P--dZSbYBtyf5BLvjMeJQFEYhjQHX4Q?e=bceXYy</t>
  </si>
  <si>
    <t>https://secretariadistritald-my.sharepoint.com/:f:/g/personal/dmgomez_sdmujer_gov_co/ErFx6455qkNBvFyaScRIKo0BKb3PQVZ4MJc1jKEgtUjMNg?e=WDi78m</t>
  </si>
  <si>
    <t>Logros: Durante el mes de febrero, a través de las atenciones y seguimientos realizados las profesionales de las Duplas brindaron información a las mujeres atendidas durante las competencias de las entidades responsables en la ruta de atención integral a mujeres víctimas de violencias.                                                                                                                                                                                                                                                                                                       
                                                                                                                                                                                                                                                                                             Beneficios: A través de las atenciones las mujres reconocieron la oferta institucional de la Secretaría Distrital de la Mujer.  
No se presentaron retrasos.</t>
  </si>
  <si>
    <t>https://secretariadistritald-my.sharepoint.com/:f:/g/personal/dmgomez_sdmujer_gov_co/ElLlrJSKDqlDi_qHPkE2OTgBNldUPpLEjdfiMSMoMKt4_A?e=WjmXYl</t>
  </si>
  <si>
    <t>https://secretariadistritald-my.sharepoint.com/:f:/g/personal/dmgomez_sdmujer_gov_co/Ev_Sab3puOtEkt3aahqTHkIBK9mGJwk3GKSuNys3NxcJqQ?e=jpbLm3</t>
  </si>
  <si>
    <t>https://secretariadistritald-my.sharepoint.com/:f:/g/personal/dmgomez_sdmujer_gov_co/Ephi37rObTVNo7GHbTIHJ1ABWbTUDbljZpuNFQyxGTuJwA?e=NJMwr8</t>
  </si>
  <si>
    <t>https://secretariadistritald-my.sharepoint.com/:f:/g/personal/dmgomez_sdmujer_gov_co/EnGGaB02tsdGqdUW9y-DpZEBWrA2AuFRdVot6XLymlQUkA?e=WTWu1w</t>
  </si>
  <si>
    <t>https://secretariadistritald-my.sharepoint.com/:f:/g/personal/dmgomez_sdmujer_gov_co/ElsMgl6ldS9AscU_db-JYNYBK4ejWvAMLkM53dadQByHUQ?e=6PiDQM</t>
  </si>
  <si>
    <t>https://secretariadistritald-my.sharepoint.com/:f:/g/personal/dmgomez_sdmujer_gov_co/Emh9oyCINUREpsgmauO9oB0BH2gK9MFSx5we_cBMCVtDFA?e=t1LJjA</t>
  </si>
  <si>
    <t>https://secretariadistritald-my.sharepoint.com/:f:/g/personal/dmgomez_sdmujer_gov_co/ErBf8-im8IRFoCEb-VGdjCUBS5rKrbFSxp19Jt2U-rboyg?e=KlAjWY</t>
  </si>
  <si>
    <t>https://secretariadistritald-my.sharepoint.com/:f:/g/personal/dmgomez_sdmujer_gov_co/EubNoZk03h5Npc1wo1YT-jIBhj_hlUTNAupFxCcxrnK0bQ?e=6UznXD</t>
  </si>
  <si>
    <t>https://secretariadistritald-my.sharepoint.com/:f:/g/personal/dmgomez_sdmujer_gov_co/Ek5ekdaSvOpKsyzB-ZOXAvwBm0vxo5YcjnWnqMuHa0QSCQ?e=bGziKg</t>
  </si>
  <si>
    <t>https://secretariadistritald-my.sharepoint.com/:f:/g/personal/dmgomez_sdmujer_gov_co/EjMU3mt_LDJNup2tI7U0seoB5gxMWYaCH0Kb3MzNm3JS1A?e=TxGK7F</t>
  </si>
  <si>
    <t>https://secretariadistritald-my.sharepoint.com/:f:/g/personal/dmgomez_sdmujer_gov_co/EuqiR4ig8mpMj84ugn_chRMBDpTiAP4WMz7zM90UNyEpZA?e=20PGbu</t>
  </si>
  <si>
    <t>https://secretariadistritald-my.sharepoint.com/:f:/g/personal/dmgomez_sdmujer_gov_co/EqzDbTC3sHRBsVR2AsHEdWQBitd7CgQ7nzEBRZSMD2gHAA?e=QhwdMg</t>
  </si>
  <si>
    <t>https://secretariadistritald-my.sharepoint.com/:f:/g/personal/dmgomez_sdmujer_gov_co/EmaNX-H59FdKitjRfx4kk9EBtLxni0SZkTs8_834Wt07nQ?e=G0PPTH</t>
  </si>
  <si>
    <t>https://secretariadistritald-my.sharepoint.com/:f:/g/personal/dmgomez_sdmujer_gov_co/EowqCRVuO_5PiTJSUMnB1xQBGu_LakFA1naZJXuylMbopg?e=13bJVE</t>
  </si>
  <si>
    <t>https://secretariadistritald-my.sharepoint.com/:f:/g/personal/dmgomez_sdmujer_gov_co/EnjXwIXkWbFMgAdmJuXae7sBfn5XQ2Og8pE72FsgTJUMPw?e=mgGrOB</t>
  </si>
  <si>
    <t>https://secretariadistritald-my.sharepoint.com/:f:/g/personal/dmgomez_sdmujer_gov_co/EtSsPU0uhW1PgmC6enSZ0pIBqZQ42AlX8X_ybd6nPmkPMg?e=1as54u</t>
  </si>
  <si>
    <t>https://secretariadistritald-my.sharepoint.com/:f:/g/personal/dmgomez_sdmujer_gov_co/EtzPTIjdne5JilEqI6_seO0B4Lq-Sn_Mydm65OsQgFpR5A?e=qVREMs</t>
  </si>
  <si>
    <t>https://secretariadistritald-my.sharepoint.com/:f:/g/personal/dmgomez_sdmujer_gov_co/Ek9dKXbQn6FDq9M0UtrFdvQBBXB0y_I3LSjHbZjXG1AIDA?e=arftZC</t>
  </si>
  <si>
    <t>https://secretariadistritald-my.sharepoint.com/:f:/g/personal/dmgomez_sdmujer_gov_co/EnCl9ww3B9hMjGQSaUZhfHwBW3CJGTyBMjqun40TbKXxLg?e=iPhMgx</t>
  </si>
  <si>
    <t>https://secretariadistritald-my.sharepoint.com/:f:/g/personal/dmgomez_sdmujer_gov_co/Egi0uz2V0QlAqj1P--dZSbYBtyf5BLvjMeJQFEYhjQHX4Q?e=O6IfYF</t>
  </si>
  <si>
    <t>https://secretariadistritald-my.sharepoint.com/:f:/g/personal/dmgomez_sdmujer_gov_co/ErFx6455qkNBvFyaScRIKo0BKb3PQVZ4MJc1jKEgtUjMNg?e=EI16HM</t>
  </si>
  <si>
    <t>https://secretariadistritald-my.sharepoint.com/:f:/g/personal/dmgomez_sdmujer_gov_co/ElLlrJSKDqlDi_qHPkE2OTgBNldUPpLEjdfiMSMoMKt4_A?e=crjZSJ</t>
  </si>
  <si>
    <t>Durante el mes de febrero se realizaron un total de 969 seguimientos efectivos, de los cuales 933 son de Bogota y 36 alertantes, en casos de mujeres en posible riesgo de feminicidio, mujeres que solicitaron información sobre la Interrupción Voluntaria del Embarazo y casos de mujeres que se volvieron a comunicar manifestado interés en socializar avances y/o dificultades frente a sus procesos. Los restantes 265 fueron seguimientos fallidos (seguimientos en Bogotá y Alertantes)</t>
  </si>
  <si>
    <t>Logros:
(i) Trámite de cruce de información y proyección de asignación de 141 casos de mujeres valoradas en riesgo de feminicidio por el INMLCF en diciembre de 2023 y enero de 2024, para seguimiento sociojurídico y psicosocial de los equipos de la Secretaría Distrital de la Mujer.
(ii) Acompañamiento y seguimiento sociojurídico y psicosocial de 2 mujeres en posible riesgo de feminicidio, según la remisión de la Dirección de Eliminación de Violencias contra las mujeres y Acceso a la Justicia.
Beneficios: Contar con información de las mujeres en riesgo de muerte permite: (i) impulsar acciones para prevenir la materialización del delito de feminicidio en contra de las mujeres víctimas de violencias; (ii) tener contacto e información periódica del estado o situación actual de las ciudadanas a través del seguimiento sociojurídico y psicosocial brindado por la entidad; (iii) fortalecer la coordinación institucional.
Retrasos: en este periodo no se alcanzó a registrar el seguimiento de los casos de mujeres valoradas por el INMLCF, por retrasos en la asignación a los equipos ante trámites administrativos de contratación de profesionales. 
Alternativas: se fortalecerán los tiempos internos de envío de seguimientos de casos del INMLCF, con el fin de realizar oportunamente el registro de los 141 casos en trámite de seguimiento por parte de las profesionales de la Secretaría Distrital de la Mujer.</t>
  </si>
  <si>
    <t>Se fortalecerán los tiempos internos de envío de seguimientos de casos del INMLCF, con el fin de realizar oportunamente el registro de los 141 casos en trámite de seguimiento por parte de las profesionales de la Secretaría Distrital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</si>
</sst>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_-;\-* #,##0_-;_-* &quot;-&quot;_-;_-@_-"/>
    <numFmt numFmtId="165" formatCode="#,##0\ &quot;€&quot;;\-#,##0\ &quot;€&quot;"/>
    <numFmt numFmtId="166" formatCode="_-* #,##0\ &quot;€&quot;_-;\-* #,##0\ &quot;€&quot;_-;_-* &quot;-&quot;\ &quot;€&quot;_-;_-@_-"/>
    <numFmt numFmtId="167" formatCode="_-* #,##0.00\ &quot;€&quot;_-;\-* #,##0.00\ &quot;€&quot;_-;_-* &quot;-&quot;??\ &quot;€&quot;_-;_-@_-"/>
    <numFmt numFmtId="168" formatCode="_-&quot;$&quot;* #,##0.00_-;\-&quot;$&quot;* #,##0.00_-;_-&quot;$&quot;* &quot;-&quot;??_-;_-@_-"/>
    <numFmt numFmtId="169" formatCode="_-* #,##0\ _€_-;\-* #,##0\ _€_-;_-* &quot;-&quot;\ _€_-;_-@_-"/>
    <numFmt numFmtId="170" formatCode="_-* #,##0.00\ _€_-;\-* #,##0.00\ _€_-;_-* &quot;-&quot;??\ _€_-;_-@_-"/>
    <numFmt numFmtId="171" formatCode="_(&quot;$&quot;\ * #,##0.00_);_(&quot;$&quot;\ * \(#,##0.00\);_(&quot;$&quot;\ * &quot;-&quot;??_);_(@_)"/>
    <numFmt numFmtId="172" formatCode="_ &quot;$&quot;\ * #,##0.00_ ;_ &quot;$&quot;\ * \-#,##0.00_ ;_ &quot;$&quot;\ * &quot;-&quot;??_ ;_ @_ "/>
    <numFmt numFmtId="173" formatCode="_-* #,##0\ _€_-;\-* #,##0\ _€_-;_-* &quot;-&quot;??\ _€_-;_-@_-"/>
    <numFmt numFmtId="174" formatCode="0.0%"/>
    <numFmt numFmtId="175" formatCode="#,##0;[Red]#,##0"/>
    <numFmt numFmtId="176" formatCode="_-[$$-240A]\ * #,##0.00_-;\-[$$-240A]\ * #,##0.00_-;_-[$$-240A]\ * &quot;-&quot;??_-;_-@_-"/>
    <numFmt numFmtId="177" formatCode="&quot;$&quot;\ #,##0.00"/>
    <numFmt numFmtId="178" formatCode="_([$$-409]* #,##0.00_);_([$$-409]* \(#,##0.00\);_([$$-409]* &quot;-&quot;??_);_(@_)"/>
    <numFmt numFmtId="179" formatCode="_([$$-409]* #,##0_);_([$$-409]* \(#,##0\);_([$$-409]* &quot;-&quot;??_);_(@_)"/>
    <numFmt numFmtId="180" formatCode="_-[$$-240A]\ * #,##0_-;\-[$$-240A]\ * #,##0_-;_-[$$-240A]\ * &quot;-&quot;??_-;_-@_-"/>
    <numFmt numFmtId="181" formatCode="&quot;$&quot;\ #,##0"/>
  </numFmts>
  <fonts count="43"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b/>
      <sz val="12"/>
      <name val="Times New Roman"/>
      <family val="1"/>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b/>
      <sz val="12"/>
      <color theme="1"/>
      <name val="Times New Roman"/>
      <family val="1"/>
    </font>
    <font>
      <b/>
      <sz val="18"/>
      <color theme="0" tint="-0.34998626667073579"/>
      <name val="Calibri"/>
      <family val="2"/>
      <scheme val="minor"/>
    </font>
    <font>
      <b/>
      <sz val="11"/>
      <color theme="0" tint="-0.34998626667073579"/>
      <name val="Times New Roman"/>
      <family val="1"/>
    </font>
    <font>
      <sz val="10"/>
      <color theme="1"/>
      <name val="Arial"/>
      <family val="2"/>
    </font>
    <font>
      <sz val="11"/>
      <color theme="1"/>
      <name val="Arial"/>
      <family val="2"/>
    </font>
    <font>
      <u/>
      <sz val="11"/>
      <color theme="10"/>
      <name val="Calibri"/>
      <family val="2"/>
      <scheme val="minor"/>
    </font>
    <font>
      <sz val="9"/>
      <color theme="1"/>
      <name val="Times New Roman"/>
      <family val="1"/>
    </font>
  </fonts>
  <fills count="14">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s>
  <borders count="7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medium">
        <color indexed="64"/>
      </left>
      <right style="medium">
        <color indexed="64"/>
      </right>
      <top style="medium">
        <color indexed="64"/>
      </top>
      <bottom style="thin">
        <color indexed="64"/>
      </bottom>
      <diagonal/>
    </border>
  </borders>
  <cellStyleXfs count="35">
    <xf numFmtId="0" fontId="0" fillId="0" borderId="0"/>
    <xf numFmtId="0" fontId="18" fillId="3" borderId="62" applyNumberFormat="0" applyAlignment="0" applyProtection="0"/>
    <xf numFmtId="49" fontId="20" fillId="0" borderId="0" applyFill="0" applyBorder="0" applyProtection="0">
      <alignment horizontal="left" vertical="center"/>
    </xf>
    <xf numFmtId="0" fontId="21" fillId="4" borderId="63" applyNumberFormat="0" applyFont="0" applyFill="0" applyAlignment="0"/>
    <xf numFmtId="0" fontId="21" fillId="4" borderId="64" applyNumberFormat="0" applyFont="0" applyFill="0" applyAlignment="0"/>
    <xf numFmtId="0" fontId="23" fillId="5" borderId="0" applyNumberFormat="0" applyProtection="0">
      <alignment horizontal="left" wrapText="1" indent="4"/>
    </xf>
    <xf numFmtId="0" fontId="24" fillId="5" borderId="0" applyNumberFormat="0" applyProtection="0">
      <alignment horizontal="left" wrapText="1" indent="4"/>
    </xf>
    <xf numFmtId="0" fontId="22" fillId="6" borderId="0" applyNumberFormat="0" applyBorder="0" applyAlignment="0" applyProtection="0"/>
    <xf numFmtId="16" fontId="25" fillId="0" borderId="0" applyFont="0" applyFill="0" applyBorder="0" applyAlignment="0">
      <alignment horizontal="left"/>
    </xf>
    <xf numFmtId="0" fontId="26" fillId="7" borderId="0" applyNumberFormat="0" applyBorder="0" applyProtection="0">
      <alignment horizontal="center" vertical="center"/>
    </xf>
    <xf numFmtId="170" fontId="18" fillId="0" borderId="0" applyFont="0" applyFill="0" applyBorder="0" applyAlignment="0" applyProtection="0"/>
    <xf numFmtId="169" fontId="18" fillId="0" borderId="0" applyFont="0" applyFill="0" applyBorder="0" applyAlignment="0" applyProtection="0"/>
    <xf numFmtId="164" fontId="18" fillId="0" borderId="0" applyFont="0" applyFill="0" applyBorder="0" applyAlignment="0" applyProtection="0"/>
    <xf numFmtId="170" fontId="4"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8" fontId="18" fillId="0" borderId="0" applyFont="0" applyFill="0" applyBorder="0" applyAlignment="0" applyProtection="0"/>
    <xf numFmtId="172" fontId="2" fillId="0" borderId="0" applyFont="0" applyFill="0" applyBorder="0" applyAlignment="0" applyProtection="0"/>
    <xf numFmtId="171" fontId="18" fillId="0" borderId="0" applyFont="0" applyFill="0" applyBorder="0" applyAlignment="0" applyProtection="0"/>
    <xf numFmtId="168" fontId="1" fillId="0" borderId="0" applyFont="0" applyFill="0" applyBorder="0" applyAlignment="0" applyProtection="0"/>
    <xf numFmtId="165" fontId="21" fillId="0" borderId="0" applyFont="0" applyFill="0" applyBorder="0" applyAlignment="0" applyProtection="0"/>
    <xf numFmtId="0" fontId="27" fillId="8" borderId="0" applyNumberFormat="0" applyBorder="0" applyAlignment="0" applyProtection="0"/>
    <xf numFmtId="0" fontId="2" fillId="0" borderId="0"/>
    <xf numFmtId="0" fontId="2" fillId="0" borderId="0"/>
    <xf numFmtId="0" fontId="21" fillId="0" borderId="0"/>
    <xf numFmtId="0" fontId="5" fillId="0" borderId="0"/>
    <xf numFmtId="0" fontId="4"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24" fillId="0" borderId="0" applyFill="0" applyBorder="0">
      <alignment wrapText="1"/>
    </xf>
    <xf numFmtId="0" fontId="19" fillId="0" borderId="0"/>
    <xf numFmtId="0" fontId="28" fillId="5" borderId="0" applyNumberFormat="0" applyBorder="0" applyProtection="0">
      <alignment horizontal="left" indent="1"/>
    </xf>
    <xf numFmtId="0" fontId="41" fillId="0" borderId="0" applyNumberFormat="0" applyFill="0" applyBorder="0" applyAlignment="0" applyProtection="0"/>
  </cellStyleXfs>
  <cellXfs count="442">
    <xf numFmtId="0" fontId="0" fillId="0" borderId="0" xfId="0"/>
    <xf numFmtId="175" fontId="18" fillId="0" borderId="0" xfId="14" applyNumberFormat="1" applyFont="1" applyBorder="1" applyAlignment="1">
      <alignment vertical="center"/>
    </xf>
    <xf numFmtId="0" fontId="0" fillId="0" borderId="0" xfId="0" applyAlignment="1">
      <alignment vertical="center"/>
    </xf>
    <xf numFmtId="0" fontId="9" fillId="9" borderId="65" xfId="22" applyFont="1" applyFill="1" applyBorder="1" applyAlignment="1">
      <alignment vertical="center" wrapText="1"/>
    </xf>
    <xf numFmtId="0" fontId="9" fillId="9" borderId="0" xfId="22" applyFont="1" applyFill="1" applyAlignment="1">
      <alignment vertical="center" wrapText="1"/>
    </xf>
    <xf numFmtId="0" fontId="11" fillId="9" borderId="0" xfId="22" applyFont="1" applyFill="1" applyAlignment="1">
      <alignment vertical="center" wrapText="1"/>
    </xf>
    <xf numFmtId="0" fontId="9" fillId="9" borderId="1" xfId="22" applyFont="1" applyFill="1" applyBorder="1" applyAlignment="1">
      <alignment vertical="center" wrapText="1"/>
    </xf>
    <xf numFmtId="0" fontId="8" fillId="9" borderId="0" xfId="22" applyFont="1" applyFill="1" applyAlignment="1">
      <alignment vertical="center" wrapText="1"/>
    </xf>
    <xf numFmtId="0" fontId="8" fillId="9" borderId="2" xfId="22" applyFont="1" applyFill="1" applyBorder="1" applyAlignment="1">
      <alignment vertical="center" wrapText="1"/>
    </xf>
    <xf numFmtId="0" fontId="9" fillId="0" borderId="0" xfId="22" applyFont="1" applyAlignment="1">
      <alignment horizontal="center" vertical="center" wrapText="1"/>
    </xf>
    <xf numFmtId="0" fontId="9" fillId="0" borderId="2" xfId="22" applyFont="1" applyBorder="1" applyAlignment="1">
      <alignment horizontal="center" vertical="center" wrapText="1"/>
    </xf>
    <xf numFmtId="0" fontId="9" fillId="9" borderId="1" xfId="22" applyFont="1" applyFill="1" applyBorder="1" applyAlignment="1">
      <alignment horizontal="center" vertical="center" wrapText="1"/>
    </xf>
    <xf numFmtId="0" fontId="9" fillId="9" borderId="66" xfId="22" applyFont="1" applyFill="1" applyBorder="1" applyAlignment="1">
      <alignment horizontal="center" vertical="center" wrapText="1"/>
    </xf>
    <xf numFmtId="0" fontId="12" fillId="9" borderId="0" xfId="22" applyFont="1" applyFill="1" applyAlignment="1">
      <alignment horizontal="center" vertical="center" wrapText="1"/>
    </xf>
    <xf numFmtId="0" fontId="9" fillId="9" borderId="0" xfId="22" applyFont="1" applyFill="1" applyAlignment="1">
      <alignment horizontal="center" vertical="center" wrapText="1"/>
    </xf>
    <xf numFmtId="0" fontId="12" fillId="0" borderId="0" xfId="22" applyFont="1" applyAlignment="1">
      <alignment horizontal="center" vertical="center" wrapText="1"/>
    </xf>
    <xf numFmtId="0" fontId="13" fillId="2" borderId="0" xfId="22" applyFont="1" applyFill="1" applyAlignment="1">
      <alignment vertical="center" wrapText="1"/>
    </xf>
    <xf numFmtId="0" fontId="30" fillId="9" borderId="1" xfId="0" applyFont="1" applyFill="1" applyBorder="1" applyAlignment="1">
      <alignment vertical="center"/>
    </xf>
    <xf numFmtId="0" fontId="30" fillId="9" borderId="0" xfId="0" applyFont="1" applyFill="1" applyAlignment="1">
      <alignment vertical="center"/>
    </xf>
    <xf numFmtId="0" fontId="30" fillId="9" borderId="2" xfId="0" applyFont="1" applyFill="1" applyBorder="1" applyAlignment="1">
      <alignment vertical="center"/>
    </xf>
    <xf numFmtId="175" fontId="0" fillId="0" borderId="0" xfId="0" applyNumberFormat="1" applyAlignment="1">
      <alignment vertical="center"/>
    </xf>
    <xf numFmtId="166" fontId="18" fillId="0" borderId="0" xfId="15" applyFont="1" applyAlignment="1">
      <alignment vertical="center"/>
    </xf>
    <xf numFmtId="0" fontId="9" fillId="0" borderId="3" xfId="22" applyFont="1" applyBorder="1" applyAlignment="1">
      <alignment horizontal="center" vertical="center" wrapText="1"/>
    </xf>
    <xf numFmtId="0" fontId="9" fillId="0" borderId="4" xfId="22" applyFont="1" applyBorder="1" applyAlignment="1">
      <alignment horizontal="left" vertical="center" wrapText="1"/>
    </xf>
    <xf numFmtId="0" fontId="9" fillId="10" borderId="5" xfId="22" applyFont="1" applyFill="1" applyBorder="1" applyAlignment="1">
      <alignment horizontal="left" vertical="center" wrapText="1"/>
    </xf>
    <xf numFmtId="166" fontId="29" fillId="0" borderId="0" xfId="15" applyFont="1" applyAlignment="1">
      <alignment vertical="center"/>
    </xf>
    <xf numFmtId="0" fontId="29" fillId="0" borderId="0" xfId="0" applyFont="1" applyAlignment="1">
      <alignment vertical="center"/>
    </xf>
    <xf numFmtId="0" fontId="9" fillId="10" borderId="6" xfId="22" applyFont="1" applyFill="1" applyBorder="1" applyAlignment="1">
      <alignment horizontal="left" vertical="center" wrapText="1"/>
    </xf>
    <xf numFmtId="9" fontId="8" fillId="10" borderId="6" xfId="28" applyFont="1" applyFill="1" applyBorder="1" applyAlignment="1" applyProtection="1">
      <alignment horizontal="center" vertical="center" wrapText="1"/>
      <protection locked="0"/>
    </xf>
    <xf numFmtId="0" fontId="9" fillId="0" borderId="6" xfId="22" applyFont="1" applyBorder="1" applyAlignment="1">
      <alignment horizontal="left" vertical="center" wrapText="1"/>
    </xf>
    <xf numFmtId="9" fontId="8" fillId="10" borderId="5" xfId="28" applyFont="1" applyFill="1" applyBorder="1" applyAlignment="1" applyProtection="1">
      <alignment horizontal="center" vertical="center" wrapText="1"/>
      <protection locked="0"/>
    </xf>
    <xf numFmtId="0" fontId="30" fillId="0" borderId="0" xfId="0" applyFont="1" applyAlignment="1">
      <alignment vertical="center"/>
    </xf>
    <xf numFmtId="0" fontId="32" fillId="10" borderId="7" xfId="0" applyFont="1" applyFill="1" applyBorder="1" applyAlignment="1">
      <alignment vertical="center"/>
    </xf>
    <xf numFmtId="0" fontId="32" fillId="10" borderId="8" xfId="0" applyFont="1" applyFill="1" applyBorder="1" applyAlignment="1">
      <alignment vertical="center"/>
    </xf>
    <xf numFmtId="0" fontId="32" fillId="10" borderId="0" xfId="0" applyFont="1" applyFill="1" applyAlignment="1">
      <alignment vertical="center"/>
    </xf>
    <xf numFmtId="0" fontId="32" fillId="10" borderId="9" xfId="0" applyFont="1" applyFill="1" applyBorder="1" applyAlignment="1">
      <alignment vertical="center"/>
    </xf>
    <xf numFmtId="0" fontId="32" fillId="10" borderId="10" xfId="0" applyFont="1" applyFill="1" applyBorder="1" applyAlignment="1">
      <alignment vertical="center"/>
    </xf>
    <xf numFmtId="0" fontId="32" fillId="10" borderId="11" xfId="0" applyFont="1" applyFill="1" applyBorder="1" applyAlignment="1">
      <alignment vertical="center"/>
    </xf>
    <xf numFmtId="0" fontId="32" fillId="10" borderId="6" xfId="0" applyFont="1" applyFill="1" applyBorder="1" applyAlignment="1">
      <alignment horizontal="center" vertical="center"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xf>
    <xf numFmtId="169" fontId="30" fillId="0" borderId="6" xfId="11" applyFont="1" applyBorder="1" applyAlignment="1">
      <alignment horizontal="center" vertical="center" wrapText="1"/>
    </xf>
    <xf numFmtId="0" fontId="30" fillId="0" borderId="6" xfId="0" applyFont="1" applyBorder="1" applyAlignment="1">
      <alignment vertical="center"/>
    </xf>
    <xf numFmtId="0" fontId="9" fillId="10" borderId="3" xfId="0" applyFont="1" applyFill="1" applyBorder="1" applyAlignment="1">
      <alignment horizontal="center" vertical="center" wrapText="1"/>
    </xf>
    <xf numFmtId="0" fontId="33" fillId="10" borderId="6" xfId="0" applyFont="1" applyFill="1" applyBorder="1" applyAlignment="1">
      <alignment horizontal="center" vertical="center"/>
    </xf>
    <xf numFmtId="0" fontId="30" fillId="0" borderId="0" xfId="0" applyFont="1" applyAlignment="1">
      <alignment horizontal="center" vertical="center"/>
    </xf>
    <xf numFmtId="0" fontId="34" fillId="0" borderId="6" xfId="0" applyFont="1" applyBorder="1" applyAlignment="1">
      <alignment vertical="center"/>
    </xf>
    <xf numFmtId="0" fontId="33" fillId="10" borderId="6" xfId="0" applyFont="1" applyFill="1" applyBorder="1" applyAlignment="1">
      <alignment horizontal="left" vertical="center"/>
    </xf>
    <xf numFmtId="0" fontId="30" fillId="0" borderId="6" xfId="0" applyFont="1" applyBorder="1" applyAlignment="1">
      <alignment horizontal="left" vertical="center"/>
    </xf>
    <xf numFmtId="0" fontId="30" fillId="0" borderId="12" xfId="0" applyFont="1" applyBorder="1" applyAlignment="1">
      <alignment horizontal="left" vertical="center"/>
    </xf>
    <xf numFmtId="164" fontId="30" fillId="0" borderId="6" xfId="12" applyFont="1" applyFill="1" applyBorder="1" applyAlignment="1">
      <alignment vertical="center"/>
    </xf>
    <xf numFmtId="0" fontId="34" fillId="0" borderId="0" xfId="0" applyFont="1" applyAlignment="1">
      <alignment vertical="center"/>
    </xf>
    <xf numFmtId="0" fontId="32" fillId="0" borderId="0" xfId="0" applyFont="1" applyAlignment="1">
      <alignment horizontal="left" vertical="center"/>
    </xf>
    <xf numFmtId="0" fontId="32" fillId="10" borderId="6" xfId="0" applyFont="1" applyFill="1" applyBorder="1" applyAlignment="1">
      <alignment vertical="center"/>
    </xf>
    <xf numFmtId="164" fontId="30" fillId="0" borderId="12" xfId="12" applyFont="1" applyFill="1" applyBorder="1" applyAlignment="1">
      <alignment vertical="center"/>
    </xf>
    <xf numFmtId="49" fontId="30" fillId="0" borderId="12" xfId="12" applyNumberFormat="1" applyFont="1" applyFill="1" applyBorder="1" applyAlignment="1">
      <alignment vertical="center"/>
    </xf>
    <xf numFmtId="49" fontId="30" fillId="0" borderId="6" xfId="12" applyNumberFormat="1" applyFont="1" applyFill="1" applyBorder="1" applyAlignment="1">
      <alignment vertical="center"/>
    </xf>
    <xf numFmtId="0" fontId="30" fillId="0" borderId="0" xfId="0" applyFont="1" applyAlignment="1">
      <alignment horizontal="left" vertical="center"/>
    </xf>
    <xf numFmtId="0" fontId="14" fillId="9" borderId="0" xfId="0" applyFont="1" applyFill="1" applyAlignment="1">
      <alignment vertical="center"/>
    </xf>
    <xf numFmtId="0" fontId="14" fillId="9" borderId="0" xfId="0" applyFont="1" applyFill="1" applyAlignment="1">
      <alignment horizontal="center" vertical="center"/>
    </xf>
    <xf numFmtId="49" fontId="9" fillId="10" borderId="3" xfId="0" applyNumberFormat="1" applyFont="1" applyFill="1" applyBorder="1" applyAlignment="1">
      <alignment horizontal="center" vertical="center" wrapText="1"/>
    </xf>
    <xf numFmtId="0" fontId="14" fillId="0" borderId="6" xfId="0" applyFont="1" applyBorder="1" applyAlignment="1">
      <alignment vertical="center"/>
    </xf>
    <xf numFmtId="0" fontId="10" fillId="11" borderId="6" xfId="0" applyFont="1" applyFill="1" applyBorder="1" applyAlignment="1">
      <alignment horizontal="center" vertical="center"/>
    </xf>
    <xf numFmtId="0" fontId="10" fillId="0" borderId="6" xfId="0" applyFont="1" applyBorder="1" applyAlignment="1">
      <alignment vertical="center"/>
    </xf>
    <xf numFmtId="0" fontId="10" fillId="0" borderId="6" xfId="0" applyFont="1" applyBorder="1" applyAlignment="1">
      <alignment vertical="center" wrapText="1"/>
    </xf>
    <xf numFmtId="0" fontId="10" fillId="11" borderId="6" xfId="0" applyFont="1" applyFill="1" applyBorder="1" applyAlignment="1">
      <alignment horizontal="left" vertical="center"/>
    </xf>
    <xf numFmtId="0" fontId="9" fillId="10" borderId="6" xfId="0" applyFont="1" applyFill="1" applyBorder="1" applyAlignment="1">
      <alignment horizontal="left" vertical="center" wrapText="1"/>
    </xf>
    <xf numFmtId="0" fontId="9" fillId="10" borderId="6" xfId="0" applyFont="1" applyFill="1" applyBorder="1" applyAlignment="1">
      <alignment vertical="center" wrapText="1"/>
    </xf>
    <xf numFmtId="176" fontId="10" fillId="11" borderId="6" xfId="15" applyNumberFormat="1" applyFont="1" applyFill="1" applyBorder="1" applyAlignment="1">
      <alignment horizontal="center" vertical="center"/>
    </xf>
    <xf numFmtId="176" fontId="10" fillId="11" borderId="6" xfId="0" applyNumberFormat="1" applyFont="1" applyFill="1" applyBorder="1" applyAlignment="1">
      <alignment horizontal="center" vertical="center"/>
    </xf>
    <xf numFmtId="9" fontId="9" fillId="10" borderId="5" xfId="28" applyFont="1" applyFill="1" applyBorder="1" applyAlignment="1" applyProtection="1">
      <alignment horizontal="center" vertical="center" wrapText="1"/>
    </xf>
    <xf numFmtId="0" fontId="35"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vertical="center"/>
    </xf>
    <xf numFmtId="0" fontId="9" fillId="0" borderId="1" xfId="22" applyFont="1" applyBorder="1" applyAlignment="1">
      <alignment vertical="center" wrapText="1"/>
    </xf>
    <xf numFmtId="0" fontId="9" fillId="0" borderId="0" xfId="22" applyFont="1" applyAlignment="1">
      <alignment vertical="center" wrapText="1"/>
    </xf>
    <xf numFmtId="0" fontId="11" fillId="0" borderId="0" xfId="22" applyFont="1" applyAlignment="1">
      <alignment vertical="center" wrapText="1"/>
    </xf>
    <xf numFmtId="0" fontId="8" fillId="0" borderId="0" xfId="22" applyFont="1" applyAlignment="1">
      <alignment vertical="center" wrapText="1"/>
    </xf>
    <xf numFmtId="0" fontId="8" fillId="0" borderId="2" xfId="22" applyFont="1" applyBorder="1" applyAlignment="1">
      <alignment vertical="center" wrapText="1"/>
    </xf>
    <xf numFmtId="173" fontId="18" fillId="0" borderId="6" xfId="10" applyNumberFormat="1" applyFont="1" applyBorder="1" applyAlignment="1">
      <alignment vertical="center"/>
    </xf>
    <xf numFmtId="173" fontId="18" fillId="0" borderId="4" xfId="10" applyNumberFormat="1" applyFont="1" applyBorder="1" applyAlignment="1">
      <alignment vertical="center"/>
    </xf>
    <xf numFmtId="173" fontId="18" fillId="0" borderId="12" xfId="10" applyNumberFormat="1" applyFont="1" applyBorder="1" applyAlignment="1">
      <alignment vertical="center"/>
    </xf>
    <xf numFmtId="173" fontId="18" fillId="0" borderId="15" xfId="10" applyNumberFormat="1" applyFont="1" applyBorder="1" applyAlignment="1">
      <alignment vertical="center"/>
    </xf>
    <xf numFmtId="9" fontId="18" fillId="0" borderId="16" xfId="28" applyFont="1" applyBorder="1" applyAlignment="1">
      <alignment vertical="center"/>
    </xf>
    <xf numFmtId="0" fontId="3" fillId="10" borderId="3" xfId="0" applyFont="1" applyFill="1" applyBorder="1" applyAlignment="1">
      <alignment horizontal="center" vertical="center" wrapText="1"/>
    </xf>
    <xf numFmtId="49" fontId="3" fillId="10" borderId="3" xfId="0" applyNumberFormat="1"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4" xfId="0" applyFont="1" applyFill="1" applyBorder="1" applyAlignment="1">
      <alignment horizontal="center" vertical="center" wrapText="1"/>
    </xf>
    <xf numFmtId="176" fontId="10" fillId="0" borderId="6" xfId="15" applyNumberFormat="1" applyFont="1" applyFill="1" applyBorder="1" applyAlignment="1">
      <alignment horizontal="center" vertical="center"/>
    </xf>
    <xf numFmtId="0" fontId="14" fillId="12" borderId="6" xfId="0" applyFont="1" applyFill="1" applyBorder="1" applyAlignment="1">
      <alignment horizontal="center" vertical="center"/>
    </xf>
    <xf numFmtId="0" fontId="10" fillId="12" borderId="6" xfId="0" applyFont="1" applyFill="1" applyBorder="1" applyAlignment="1">
      <alignment horizontal="center" vertical="center"/>
    </xf>
    <xf numFmtId="9" fontId="18" fillId="0" borderId="12" xfId="28" applyFont="1" applyBorder="1" applyAlignment="1">
      <alignment vertical="center"/>
    </xf>
    <xf numFmtId="0" fontId="9" fillId="10" borderId="12" xfId="0" applyFont="1" applyFill="1" applyBorder="1" applyAlignment="1">
      <alignment horizontal="center" vertical="center" wrapText="1"/>
    </xf>
    <xf numFmtId="9" fontId="32" fillId="10" borderId="6" xfId="28" applyFont="1" applyFill="1" applyBorder="1" applyAlignment="1">
      <alignment horizontal="center" vertical="center" wrapText="1"/>
    </xf>
    <xf numFmtId="9" fontId="30" fillId="0" borderId="0" xfId="28" applyFont="1" applyAlignment="1">
      <alignment vertical="center"/>
    </xf>
    <xf numFmtId="177" fontId="14" fillId="0" borderId="6" xfId="14" applyNumberFormat="1" applyFont="1" applyBorder="1" applyAlignment="1">
      <alignment vertical="center"/>
    </xf>
    <xf numFmtId="177" fontId="10" fillId="11" borderId="6" xfId="14" applyNumberFormat="1" applyFont="1" applyFill="1" applyBorder="1" applyAlignment="1">
      <alignment horizontal="center" vertical="center"/>
    </xf>
    <xf numFmtId="0" fontId="9" fillId="13" borderId="6" xfId="22" applyFont="1" applyFill="1" applyBorder="1" applyAlignment="1">
      <alignment horizontal="center" vertical="center" wrapText="1"/>
    </xf>
    <xf numFmtId="0" fontId="9" fillId="9" borderId="67" xfId="22" applyFont="1" applyFill="1" applyBorder="1" applyAlignment="1">
      <alignment vertical="center" wrapText="1"/>
    </xf>
    <xf numFmtId="0" fontId="9" fillId="9" borderId="68" xfId="22" applyFont="1" applyFill="1" applyBorder="1" applyAlignment="1">
      <alignment vertical="center" wrapText="1"/>
    </xf>
    <xf numFmtId="0" fontId="9" fillId="13" borderId="18" xfId="22" applyFont="1" applyFill="1" applyBorder="1" applyAlignment="1">
      <alignment horizontal="center" vertical="center" wrapText="1"/>
    </xf>
    <xf numFmtId="0" fontId="9" fillId="13" borderId="19" xfId="22" applyFont="1" applyFill="1" applyBorder="1" applyAlignment="1">
      <alignment horizontal="center" vertical="center" wrapText="1"/>
    </xf>
    <xf numFmtId="173" fontId="18" fillId="0" borderId="21" xfId="10" applyNumberFormat="1" applyFont="1" applyBorder="1" applyAlignment="1">
      <alignment vertical="center"/>
    </xf>
    <xf numFmtId="173" fontId="18" fillId="0" borderId="22" xfId="10" applyNumberFormat="1" applyFont="1" applyBorder="1" applyAlignment="1">
      <alignment vertical="center"/>
    </xf>
    <xf numFmtId="173" fontId="18" fillId="0" borderId="16" xfId="10" applyNumberFormat="1" applyFont="1" applyBorder="1" applyAlignment="1">
      <alignment vertical="center"/>
    </xf>
    <xf numFmtId="0" fontId="8" fillId="0" borderId="23" xfId="22" applyFont="1" applyBorder="1" applyAlignment="1">
      <alignment horizontal="left" vertical="center" wrapText="1"/>
    </xf>
    <xf numFmtId="169" fontId="9" fillId="0" borderId="5" xfId="11" applyFont="1" applyFill="1" applyBorder="1" applyAlignment="1" applyProtection="1">
      <alignment horizontal="center" vertical="center" wrapText="1"/>
    </xf>
    <xf numFmtId="9" fontId="9" fillId="0" borderId="6" xfId="22" applyNumberFormat="1" applyFont="1" applyBorder="1" applyAlignment="1">
      <alignment horizontal="center" vertical="center" wrapText="1"/>
    </xf>
    <xf numFmtId="9" fontId="9" fillId="0" borderId="5" xfId="22" applyNumberFormat="1" applyFont="1" applyBorder="1" applyAlignment="1">
      <alignment horizontal="center" vertical="center" wrapText="1"/>
    </xf>
    <xf numFmtId="0" fontId="9" fillId="13" borderId="24" xfId="22" applyFont="1" applyFill="1" applyBorder="1" applyAlignment="1">
      <alignment horizontal="center" vertical="center" wrapText="1"/>
    </xf>
    <xf numFmtId="0" fontId="9" fillId="13" borderId="25" xfId="22" applyFont="1" applyFill="1" applyBorder="1" applyAlignment="1">
      <alignment horizontal="center" vertical="center" wrapText="1"/>
    </xf>
    <xf numFmtId="0" fontId="9" fillId="13" borderId="26" xfId="22" applyFont="1" applyFill="1" applyBorder="1" applyAlignment="1">
      <alignment horizontal="center" vertical="center" wrapText="1"/>
    </xf>
    <xf numFmtId="173" fontId="18" fillId="0" borderId="5" xfId="10" applyNumberFormat="1" applyFont="1" applyBorder="1" applyAlignment="1">
      <alignment vertical="center"/>
    </xf>
    <xf numFmtId="9" fontId="18" fillId="0" borderId="28" xfId="28" applyFont="1" applyBorder="1" applyAlignment="1">
      <alignment vertical="center"/>
    </xf>
    <xf numFmtId="0" fontId="8" fillId="0" borderId="1" xfId="22" applyFont="1" applyBorder="1" applyAlignment="1">
      <alignment horizontal="left" vertical="center" wrapText="1"/>
    </xf>
    <xf numFmtId="3" fontId="9" fillId="0" borderId="0" xfId="22" applyNumberFormat="1" applyFont="1" applyAlignment="1">
      <alignment horizontal="center" vertical="center" wrapText="1"/>
    </xf>
    <xf numFmtId="169" fontId="9" fillId="0" borderId="0" xfId="11" applyFont="1" applyFill="1" applyBorder="1" applyAlignment="1" applyProtection="1">
      <alignment horizontal="center" vertical="center" wrapText="1"/>
    </xf>
    <xf numFmtId="0" fontId="31" fillId="0" borderId="0" xfId="22" applyFont="1" applyAlignment="1">
      <alignment horizontal="center" vertical="center" wrapText="1"/>
    </xf>
    <xf numFmtId="0" fontId="31" fillId="0" borderId="2" xfId="22" applyFont="1" applyBorder="1" applyAlignment="1">
      <alignment horizontal="center" vertical="center" wrapText="1"/>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center" vertical="center"/>
    </xf>
    <xf numFmtId="0" fontId="15" fillId="0" borderId="22" xfId="0" applyFont="1" applyBorder="1" applyAlignment="1">
      <alignment horizontal="left" vertical="center" wrapText="1"/>
    </xf>
    <xf numFmtId="0" fontId="15" fillId="0" borderId="16" xfId="0" applyFont="1" applyBorder="1" applyAlignment="1">
      <alignment horizontal="left" vertical="center" wrapText="1"/>
    </xf>
    <xf numFmtId="0" fontId="36" fillId="0" borderId="28" xfId="0" applyFont="1" applyBorder="1" applyAlignment="1">
      <alignment horizontal="left" vertical="center" wrapText="1"/>
    </xf>
    <xf numFmtId="0" fontId="0" fillId="0" borderId="6" xfId="0" applyBorder="1"/>
    <xf numFmtId="0" fontId="0" fillId="0" borderId="13" xfId="0" applyBorder="1"/>
    <xf numFmtId="0" fontId="0" fillId="0" borderId="23" xfId="0" applyBorder="1"/>
    <xf numFmtId="0" fontId="0" fillId="0" borderId="5" xfId="0" applyBorder="1"/>
    <xf numFmtId="0" fontId="9" fillId="13" borderId="23" xfId="22" applyFont="1" applyFill="1" applyBorder="1" applyAlignment="1">
      <alignment horizontal="center" vertical="center" wrapText="1"/>
    </xf>
    <xf numFmtId="0" fontId="9" fillId="13" borderId="5" xfId="22" applyFont="1" applyFill="1" applyBorder="1" applyAlignment="1">
      <alignment horizontal="center" vertical="center" wrapText="1"/>
    </xf>
    <xf numFmtId="0" fontId="9" fillId="13" borderId="20" xfId="22" applyFont="1" applyFill="1" applyBorder="1" applyAlignment="1">
      <alignment vertical="center" wrapText="1"/>
    </xf>
    <xf numFmtId="0" fontId="9" fillId="13" borderId="13" xfId="22" applyFont="1" applyFill="1" applyBorder="1" applyAlignment="1">
      <alignment vertical="center" wrapText="1"/>
    </xf>
    <xf numFmtId="0" fontId="9" fillId="13" borderId="23" xfId="22" applyFont="1" applyFill="1" applyBorder="1" applyAlignment="1">
      <alignment vertical="center" wrapText="1"/>
    </xf>
    <xf numFmtId="0" fontId="9" fillId="13" borderId="31" xfId="22" applyFont="1" applyFill="1" applyBorder="1" applyAlignment="1">
      <alignment horizontal="center" vertical="center" wrapText="1"/>
    </xf>
    <xf numFmtId="0" fontId="9" fillId="12" borderId="0" xfId="22" applyFont="1" applyFill="1" applyAlignment="1">
      <alignment vertical="center" wrapText="1"/>
    </xf>
    <xf numFmtId="0" fontId="14" fillId="0" borderId="6" xfId="0" applyFont="1" applyBorder="1" applyAlignment="1">
      <alignment horizontal="center" vertical="center" wrapText="1"/>
    </xf>
    <xf numFmtId="9" fontId="9" fillId="0" borderId="3" xfId="28" applyFont="1" applyFill="1" applyBorder="1" applyAlignment="1" applyProtection="1">
      <alignment horizontal="center" vertical="center" wrapText="1"/>
    </xf>
    <xf numFmtId="1" fontId="9" fillId="10" borderId="5" xfId="28" applyNumberFormat="1" applyFont="1" applyFill="1" applyBorder="1" applyAlignment="1" applyProtection="1">
      <alignment horizontal="center" vertical="center" wrapText="1"/>
    </xf>
    <xf numFmtId="9" fontId="0" fillId="0" borderId="0" xfId="28" applyFont="1"/>
    <xf numFmtId="9" fontId="30" fillId="0" borderId="6" xfId="28" applyFont="1" applyBorder="1" applyAlignment="1">
      <alignment horizontal="center" vertical="center" wrapText="1"/>
    </xf>
    <xf numFmtId="9" fontId="9" fillId="0" borderId="3" xfId="22" applyNumberFormat="1" applyFont="1" applyBorder="1" applyAlignment="1">
      <alignment horizontal="center" vertical="center" wrapText="1"/>
    </xf>
    <xf numFmtId="0" fontId="9" fillId="0" borderId="5" xfId="22" applyFont="1" applyBorder="1" applyAlignment="1">
      <alignment horizontal="center" vertical="center" wrapText="1"/>
    </xf>
    <xf numFmtId="173" fontId="18" fillId="0" borderId="20" xfId="10" applyNumberFormat="1" applyFont="1" applyFill="1" applyBorder="1" applyAlignment="1">
      <alignment vertical="center"/>
    </xf>
    <xf numFmtId="173" fontId="18" fillId="0" borderId="21" xfId="10" applyNumberFormat="1" applyFont="1" applyFill="1" applyBorder="1" applyAlignment="1">
      <alignment vertical="center"/>
    </xf>
    <xf numFmtId="173" fontId="18" fillId="0" borderId="13" xfId="10" applyNumberFormat="1" applyFont="1" applyFill="1" applyBorder="1" applyAlignment="1">
      <alignment vertical="center"/>
    </xf>
    <xf numFmtId="173" fontId="18" fillId="0" borderId="6" xfId="10" applyNumberFormat="1" applyFont="1" applyFill="1" applyBorder="1" applyAlignment="1">
      <alignment vertical="center"/>
    </xf>
    <xf numFmtId="173" fontId="18" fillId="0" borderId="23" xfId="10" applyNumberFormat="1" applyFont="1" applyFill="1" applyBorder="1" applyAlignment="1">
      <alignment vertical="center"/>
    </xf>
    <xf numFmtId="173" fontId="18" fillId="0" borderId="5" xfId="10" applyNumberFormat="1" applyFont="1" applyFill="1" applyBorder="1" applyAlignment="1">
      <alignment vertical="center"/>
    </xf>
    <xf numFmtId="173" fontId="18" fillId="0" borderId="14" xfId="10" applyNumberFormat="1" applyFont="1" applyFill="1" applyBorder="1" applyAlignment="1">
      <alignment vertical="center"/>
    </xf>
    <xf numFmtId="173" fontId="18" fillId="0" borderId="4" xfId="10" applyNumberFormat="1" applyFont="1" applyFill="1" applyBorder="1" applyAlignment="1">
      <alignment vertical="center"/>
    </xf>
    <xf numFmtId="3" fontId="9" fillId="0" borderId="1" xfId="22" applyNumberFormat="1" applyFont="1" applyBorder="1" applyAlignment="1">
      <alignment vertical="center" wrapText="1"/>
    </xf>
    <xf numFmtId="173" fontId="39" fillId="0" borderId="6" xfId="10" applyNumberFormat="1" applyFont="1" applyFill="1" applyBorder="1" applyAlignment="1">
      <alignment horizontal="right" vertical="center"/>
    </xf>
    <xf numFmtId="173" fontId="9" fillId="0" borderId="1" xfId="22" applyNumberFormat="1" applyFont="1" applyBorder="1" applyAlignment="1">
      <alignment vertical="center" wrapText="1"/>
    </xf>
    <xf numFmtId="9" fontId="9" fillId="0" borderId="3" xfId="28" applyFont="1" applyBorder="1" applyAlignment="1">
      <alignment horizontal="center" vertical="center" wrapText="1"/>
    </xf>
    <xf numFmtId="9" fontId="30" fillId="0" borderId="6" xfId="28" applyFont="1" applyFill="1" applyBorder="1" applyAlignment="1">
      <alignment vertical="center" wrapText="1"/>
    </xf>
    <xf numFmtId="0" fontId="30" fillId="0" borderId="6" xfId="0" applyFont="1" applyBorder="1" applyAlignment="1">
      <alignment vertical="center" wrapText="1"/>
    </xf>
    <xf numFmtId="9" fontId="30" fillId="0" borderId="6" xfId="28"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horizontal="left" vertical="center" wrapText="1"/>
    </xf>
    <xf numFmtId="173" fontId="9" fillId="0" borderId="3" xfId="10" applyNumberFormat="1" applyFont="1" applyBorder="1" applyAlignment="1">
      <alignment horizontal="center" vertical="center" wrapText="1"/>
    </xf>
    <xf numFmtId="173" fontId="9" fillId="0" borderId="3" xfId="10" applyNumberFormat="1" applyFont="1" applyFill="1" applyBorder="1" applyAlignment="1" applyProtection="1">
      <alignment horizontal="center" vertical="center" wrapText="1"/>
    </xf>
    <xf numFmtId="173" fontId="9" fillId="10" borderId="5" xfId="10" applyNumberFormat="1" applyFont="1" applyFill="1" applyBorder="1" applyAlignment="1" applyProtection="1">
      <alignment vertical="center" wrapText="1"/>
    </xf>
    <xf numFmtId="9" fontId="8" fillId="10" borderId="5" xfId="30" applyFont="1" applyFill="1" applyBorder="1" applyAlignment="1" applyProtection="1">
      <alignment horizontal="center" vertical="center" wrapText="1"/>
    </xf>
    <xf numFmtId="174" fontId="9" fillId="10" borderId="5" xfId="28" applyNumberFormat="1" applyFont="1" applyFill="1" applyBorder="1" applyAlignment="1" applyProtection="1">
      <alignment horizontal="center" vertical="center" wrapText="1"/>
    </xf>
    <xf numFmtId="173" fontId="8" fillId="10" borderId="5" xfId="10" applyNumberFormat="1" applyFont="1" applyFill="1" applyBorder="1" applyAlignment="1" applyProtection="1">
      <alignment vertical="center" wrapText="1"/>
    </xf>
    <xf numFmtId="173" fontId="40" fillId="0" borderId="6" xfId="10" applyNumberFormat="1" applyFont="1" applyFill="1" applyBorder="1" applyAlignment="1">
      <alignment horizontal="right" vertical="center"/>
    </xf>
    <xf numFmtId="173" fontId="8" fillId="10" borderId="5" xfId="10" applyNumberFormat="1" applyFont="1" applyFill="1" applyBorder="1" applyAlignment="1" applyProtection="1">
      <alignment horizontal="center" vertical="center" wrapText="1"/>
    </xf>
    <xf numFmtId="9" fontId="9" fillId="0" borderId="4" xfId="28" applyFont="1" applyFill="1" applyBorder="1" applyAlignment="1" applyProtection="1">
      <alignment horizontal="center" vertical="center" wrapText="1"/>
      <protection locked="0"/>
    </xf>
    <xf numFmtId="0" fontId="0" fillId="0" borderId="0" xfId="0" applyAlignment="1">
      <alignment horizontal="left" vertical="center"/>
    </xf>
    <xf numFmtId="0" fontId="29" fillId="0" borderId="0" xfId="0" applyFont="1" applyAlignment="1">
      <alignment horizontal="left" vertical="center"/>
    </xf>
    <xf numFmtId="0" fontId="8" fillId="0" borderId="6" xfId="28" applyNumberFormat="1" applyFont="1" applyBorder="1" applyAlignment="1">
      <alignment vertical="center" wrapText="1"/>
    </xf>
    <xf numFmtId="0" fontId="8" fillId="0" borderId="6" xfId="0" applyFont="1" applyBorder="1" applyAlignment="1">
      <alignment vertical="center" wrapText="1"/>
    </xf>
    <xf numFmtId="9" fontId="8" fillId="0" borderId="6" xfId="28" applyFont="1" applyBorder="1" applyAlignment="1">
      <alignment vertical="center" wrapText="1"/>
    </xf>
    <xf numFmtId="173" fontId="9" fillId="10" borderId="5" xfId="10" applyNumberFormat="1" applyFont="1" applyFill="1" applyBorder="1" applyAlignment="1" applyProtection="1">
      <alignment horizontal="center" vertical="center" wrapText="1"/>
    </xf>
    <xf numFmtId="170" fontId="8" fillId="10" borderId="5" xfId="10" applyFont="1" applyFill="1" applyBorder="1" applyAlignment="1" applyProtection="1">
      <alignment vertical="center" wrapText="1"/>
    </xf>
    <xf numFmtId="9" fontId="9" fillId="0" borderId="15" xfId="22" applyNumberFormat="1" applyFont="1" applyBorder="1" applyAlignment="1">
      <alignment horizontal="center" vertical="center" wrapText="1"/>
    </xf>
    <xf numFmtId="174" fontId="9" fillId="0" borderId="12" xfId="22" applyNumberFormat="1" applyFont="1" applyBorder="1" applyAlignment="1">
      <alignment horizontal="center" vertical="center" wrapText="1"/>
    </xf>
    <xf numFmtId="9" fontId="9" fillId="0" borderId="12" xfId="22" applyNumberFormat="1" applyFont="1" applyBorder="1" applyAlignment="1">
      <alignment horizontal="center" vertical="center" wrapText="1"/>
    </xf>
    <xf numFmtId="9" fontId="8" fillId="10" borderId="12" xfId="28" applyFont="1" applyFill="1" applyBorder="1" applyAlignment="1" applyProtection="1">
      <alignment horizontal="center" vertical="center" wrapText="1"/>
      <protection locked="0"/>
    </xf>
    <xf numFmtId="9" fontId="8" fillId="10" borderId="27" xfId="28" applyFont="1" applyFill="1" applyBorder="1" applyAlignment="1" applyProtection="1">
      <alignment horizontal="center" vertical="center" wrapText="1"/>
      <protection locked="0"/>
    </xf>
    <xf numFmtId="174" fontId="9" fillId="0" borderId="5" xfId="22" applyNumberFormat="1" applyFont="1" applyBorder="1" applyAlignment="1">
      <alignment horizontal="center" vertical="center" wrapText="1"/>
    </xf>
    <xf numFmtId="173" fontId="39" fillId="0" borderId="39" xfId="10" applyNumberFormat="1" applyFont="1" applyFill="1" applyBorder="1" applyAlignment="1">
      <alignment horizontal="right" vertical="center"/>
    </xf>
    <xf numFmtId="0" fontId="9" fillId="13" borderId="69" xfId="22" applyFont="1" applyFill="1" applyBorder="1" applyAlignment="1">
      <alignment vertical="center" wrapText="1"/>
    </xf>
    <xf numFmtId="169" fontId="30" fillId="0" borderId="6" xfId="11" applyFont="1" applyFill="1" applyBorder="1" applyAlignment="1">
      <alignment horizontal="center" vertical="center" wrapText="1"/>
    </xf>
    <xf numFmtId="178" fontId="14" fillId="0" borderId="6" xfId="0" applyNumberFormat="1" applyFont="1" applyBorder="1" applyAlignment="1">
      <alignment vertical="center"/>
    </xf>
    <xf numFmtId="179" fontId="14" fillId="0" borderId="6" xfId="14" applyNumberFormat="1" applyFont="1" applyFill="1" applyBorder="1" applyAlignment="1">
      <alignment vertical="center"/>
    </xf>
    <xf numFmtId="14" fontId="42" fillId="0" borderId="14" xfId="0" applyNumberFormat="1" applyFont="1" applyBorder="1" applyAlignment="1">
      <alignment vertical="center"/>
    </xf>
    <xf numFmtId="0" fontId="42" fillId="0" borderId="4" xfId="0" applyFont="1" applyBorder="1" applyAlignment="1">
      <alignment vertical="center" wrapText="1"/>
    </xf>
    <xf numFmtId="0" fontId="31" fillId="0" borderId="6" xfId="0" applyFont="1" applyBorder="1" applyAlignment="1">
      <alignment vertical="center" wrapText="1"/>
    </xf>
    <xf numFmtId="180" fontId="10" fillId="11" borderId="6" xfId="15" applyNumberFormat="1" applyFont="1" applyFill="1" applyBorder="1" applyAlignment="1">
      <alignment horizontal="center" vertical="center"/>
    </xf>
    <xf numFmtId="181" fontId="10" fillId="11" borderId="6" xfId="14" applyNumberFormat="1" applyFont="1" applyFill="1" applyBorder="1" applyAlignment="1">
      <alignment horizontal="center" vertical="center"/>
    </xf>
    <xf numFmtId="9" fontId="18" fillId="0" borderId="6" xfId="28" applyFont="1" applyBorder="1" applyAlignment="1">
      <alignment vertical="center"/>
    </xf>
    <xf numFmtId="9" fontId="18" fillId="0" borderId="5" xfId="28" applyFont="1" applyBorder="1" applyAlignment="1">
      <alignment vertical="center"/>
    </xf>
    <xf numFmtId="0" fontId="41" fillId="0" borderId="6" xfId="34" applyNumberFormat="1" applyFill="1" applyBorder="1" applyAlignment="1">
      <alignment vertical="center" wrapText="1"/>
    </xf>
    <xf numFmtId="0" fontId="41" fillId="0" borderId="6" xfId="34" applyNumberFormat="1" applyBorder="1" applyAlignment="1">
      <alignment vertical="center" wrapText="1"/>
    </xf>
    <xf numFmtId="9" fontId="41" fillId="0" borderId="6" xfId="34" applyNumberFormat="1" applyBorder="1" applyAlignment="1">
      <alignment vertical="center" wrapText="1"/>
    </xf>
    <xf numFmtId="9" fontId="18" fillId="0" borderId="27" xfId="28" applyFont="1" applyBorder="1" applyAlignment="1">
      <alignment vertical="center"/>
    </xf>
    <xf numFmtId="0" fontId="8" fillId="0" borderId="35"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47" xfId="22" applyFont="1" applyBorder="1" applyAlignment="1">
      <alignment horizontal="center" vertical="center" wrapText="1"/>
    </xf>
    <xf numFmtId="0" fontId="9" fillId="0" borderId="24" xfId="22" applyFont="1" applyBorder="1" applyAlignment="1">
      <alignment horizontal="center" vertical="center"/>
    </xf>
    <xf numFmtId="0" fontId="9" fillId="0" borderId="25" xfId="22" applyFont="1" applyBorder="1" applyAlignment="1">
      <alignment horizontal="center" vertical="center"/>
    </xf>
    <xf numFmtId="0" fontId="9" fillId="0" borderId="26" xfId="22" applyFont="1" applyBorder="1" applyAlignment="1">
      <alignment horizontal="center" vertical="center"/>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9" fillId="0" borderId="20" xfId="22" applyFont="1" applyBorder="1" applyAlignment="1">
      <alignment horizontal="center" vertical="center" wrapText="1"/>
    </xf>
    <xf numFmtId="0" fontId="9" fillId="0" borderId="21" xfId="22" applyFont="1" applyBorder="1" applyAlignment="1">
      <alignment horizontal="center" vertical="center" wrapText="1"/>
    </xf>
    <xf numFmtId="0" fontId="9" fillId="0" borderId="22" xfId="22" applyFont="1" applyBorder="1" applyAlignment="1">
      <alignment horizontal="center" vertical="center" wrapText="1"/>
    </xf>
    <xf numFmtId="0" fontId="9" fillId="0" borderId="23" xfId="22" applyFont="1" applyBorder="1" applyAlignment="1">
      <alignment horizontal="center" vertical="center" wrapText="1"/>
    </xf>
    <xf numFmtId="0" fontId="9" fillId="0" borderId="5" xfId="22" applyFont="1" applyBorder="1" applyAlignment="1">
      <alignment horizontal="center" vertical="center" wrapText="1"/>
    </xf>
    <xf numFmtId="0" fontId="9" fillId="0" borderId="28" xfId="22" applyFont="1" applyBorder="1" applyAlignment="1">
      <alignment horizontal="center" vertical="center" wrapText="1"/>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36" fillId="0" borderId="34" xfId="0" applyFont="1" applyBorder="1" applyAlignment="1">
      <alignment horizontal="left" vertical="center" wrapText="1"/>
    </xf>
    <xf numFmtId="0" fontId="9" fillId="13" borderId="35" xfId="22" applyFont="1" applyFill="1" applyBorder="1" applyAlignment="1">
      <alignment horizontal="left" vertical="center" wrapText="1"/>
    </xf>
    <xf numFmtId="0" fontId="9" fillId="13" borderId="37" xfId="22" applyFont="1" applyFill="1" applyBorder="1" applyAlignment="1">
      <alignment horizontal="left" vertical="center" wrapText="1"/>
    </xf>
    <xf numFmtId="0" fontId="9" fillId="13" borderId="1" xfId="22" applyFont="1" applyFill="1" applyBorder="1" applyAlignment="1">
      <alignment horizontal="left" vertical="center" wrapText="1"/>
    </xf>
    <xf numFmtId="0" fontId="9" fillId="13" borderId="2" xfId="22" applyFont="1" applyFill="1" applyBorder="1" applyAlignment="1">
      <alignment horizontal="left" vertical="center" wrapText="1"/>
    </xf>
    <xf numFmtId="0" fontId="9" fillId="13" borderId="47" xfId="22" applyFont="1" applyFill="1" applyBorder="1" applyAlignment="1">
      <alignment horizontal="left" vertical="center" wrapText="1"/>
    </xf>
    <xf numFmtId="0" fontId="9" fillId="13" borderId="48" xfId="22" applyFont="1" applyFill="1" applyBorder="1" applyAlignment="1">
      <alignment horizontal="left" vertical="center" wrapText="1"/>
    </xf>
    <xf numFmtId="0" fontId="9" fillId="0" borderId="35" xfId="22" applyFont="1" applyBorder="1" applyAlignment="1">
      <alignment horizontal="center" vertical="center" wrapText="1"/>
    </xf>
    <xf numFmtId="0" fontId="9" fillId="0" borderId="36" xfId="22" applyFont="1" applyBorder="1" applyAlignment="1">
      <alignment horizontal="center" vertical="center" wrapText="1"/>
    </xf>
    <xf numFmtId="0" fontId="9" fillId="0" borderId="37" xfId="22" applyFont="1" applyBorder="1" applyAlignment="1">
      <alignment horizontal="center" vertical="center" wrapText="1"/>
    </xf>
    <xf numFmtId="0" fontId="9" fillId="0" borderId="1" xfId="22" applyFont="1" applyBorder="1" applyAlignment="1">
      <alignment horizontal="center" vertical="center" wrapText="1"/>
    </xf>
    <xf numFmtId="0" fontId="9" fillId="0" borderId="0" xfId="22" applyFont="1" applyAlignment="1">
      <alignment horizontal="center" vertical="center" wrapText="1"/>
    </xf>
    <xf numFmtId="0" fontId="9" fillId="0" borderId="2" xfId="22" applyFont="1" applyBorder="1" applyAlignment="1">
      <alignment horizontal="center" vertical="center" wrapText="1"/>
    </xf>
    <xf numFmtId="0" fontId="9" fillId="0" borderId="47" xfId="22" applyFont="1" applyBorder="1" applyAlignment="1">
      <alignment horizontal="center" vertical="center" wrapText="1"/>
    </xf>
    <xf numFmtId="0" fontId="9" fillId="0" borderId="45" xfId="22" applyFont="1" applyBorder="1" applyAlignment="1">
      <alignment horizontal="center" vertical="center" wrapText="1"/>
    </xf>
    <xf numFmtId="0" fontId="9" fillId="0" borderId="48" xfId="22" applyFont="1" applyBorder="1" applyAlignment="1">
      <alignment horizontal="center" vertical="center" wrapText="1"/>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0" borderId="57" xfId="0" applyFont="1" applyBorder="1" applyAlignment="1">
      <alignment horizontal="center" vertical="center"/>
    </xf>
    <xf numFmtId="0" fontId="9" fillId="13" borderId="36" xfId="22" applyFont="1" applyFill="1" applyBorder="1" applyAlignment="1">
      <alignment horizontal="left" vertical="center" wrapText="1"/>
    </xf>
    <xf numFmtId="0" fontId="9" fillId="13" borderId="0" xfId="22" applyFont="1" applyFill="1" applyAlignment="1">
      <alignment horizontal="left" vertical="center" wrapText="1"/>
    </xf>
    <xf numFmtId="0" fontId="9" fillId="13" borderId="45" xfId="22" applyFont="1" applyFill="1" applyBorder="1" applyAlignment="1">
      <alignment horizontal="left" vertical="center" wrapText="1"/>
    </xf>
    <xf numFmtId="14" fontId="35" fillId="0" borderId="35" xfId="0" applyNumberFormat="1" applyFont="1" applyBorder="1" applyAlignment="1">
      <alignment horizontal="center" vertical="center"/>
    </xf>
    <xf numFmtId="0" fontId="35" fillId="0" borderId="37" xfId="0" applyFont="1" applyBorder="1" applyAlignment="1">
      <alignment horizontal="center"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9" fillId="0" borderId="32" xfId="22" applyFont="1" applyBorder="1" applyAlignment="1">
      <alignment horizontal="center" vertical="center" wrapText="1"/>
    </xf>
    <xf numFmtId="0" fontId="9" fillId="0" borderId="33" xfId="22" applyFont="1" applyBorder="1" applyAlignment="1">
      <alignment horizontal="center" vertical="center" wrapText="1"/>
    </xf>
    <xf numFmtId="0" fontId="9" fillId="0" borderId="34" xfId="22" applyFont="1"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29" fillId="0" borderId="53" xfId="0" applyFont="1" applyBorder="1" applyAlignment="1">
      <alignment horizontal="center" vertical="center" wrapText="1"/>
    </xf>
    <xf numFmtId="0" fontId="29" fillId="0" borderId="54"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9" fillId="13" borderId="32" xfId="22" applyFont="1" applyFill="1" applyBorder="1" applyAlignment="1">
      <alignment horizontal="left" vertical="center" wrapText="1"/>
    </xf>
    <xf numFmtId="0" fontId="9" fillId="13" borderId="34" xfId="22" applyFont="1" applyFill="1" applyBorder="1" applyAlignment="1">
      <alignment horizontal="left" vertical="center" wrapText="1"/>
    </xf>
    <xf numFmtId="0" fontId="12" fillId="0" borderId="32" xfId="22" applyFont="1" applyBorder="1" applyAlignment="1">
      <alignment horizontal="center" vertical="center" wrapText="1"/>
    </xf>
    <xf numFmtId="0" fontId="12" fillId="0" borderId="33" xfId="22" applyFont="1" applyBorder="1" applyAlignment="1">
      <alignment horizontal="center" vertical="center" wrapText="1"/>
    </xf>
    <xf numFmtId="0" fontId="12" fillId="0" borderId="34" xfId="22" applyFont="1" applyBorder="1" applyAlignment="1">
      <alignment horizontal="center" vertical="center" wrapText="1"/>
    </xf>
    <xf numFmtId="0" fontId="9" fillId="13" borderId="32" xfId="22" applyFont="1" applyFill="1" applyBorder="1" applyAlignment="1">
      <alignment horizontal="center" vertical="center" wrapText="1"/>
    </xf>
    <xf numFmtId="0" fontId="9" fillId="13" borderId="33" xfId="22" applyFont="1" applyFill="1" applyBorder="1" applyAlignment="1">
      <alignment horizontal="center" vertical="center" wrapText="1"/>
    </xf>
    <xf numFmtId="0" fontId="9" fillId="13" borderId="34" xfId="22" applyFont="1" applyFill="1" applyBorder="1" applyAlignment="1">
      <alignment horizontal="center" vertical="center" wrapText="1"/>
    </xf>
    <xf numFmtId="0" fontId="9" fillId="0" borderId="24" xfId="22" applyFont="1" applyBorder="1" applyAlignment="1">
      <alignment horizontal="center" vertical="center" wrapText="1"/>
    </xf>
    <xf numFmtId="0" fontId="9" fillId="0" borderId="25" xfId="22" applyFont="1" applyBorder="1" applyAlignment="1">
      <alignment horizontal="center" vertical="center" wrapText="1"/>
    </xf>
    <xf numFmtId="0" fontId="9" fillId="0" borderId="26" xfId="22" applyFont="1" applyBorder="1" applyAlignment="1">
      <alignment horizontal="center" vertical="center" wrapText="1"/>
    </xf>
    <xf numFmtId="0" fontId="9" fillId="9" borderId="45" xfId="22" applyFont="1" applyFill="1" applyBorder="1" applyAlignment="1">
      <alignment horizontal="left" vertical="center" wrapText="1"/>
    </xf>
    <xf numFmtId="0" fontId="9" fillId="13" borderId="47" xfId="22" applyFont="1" applyFill="1" applyBorder="1" applyAlignment="1">
      <alignment horizontal="center" vertical="center" wrapText="1"/>
    </xf>
    <xf numFmtId="0" fontId="9" fillId="13" borderId="45" xfId="22" applyFont="1" applyFill="1" applyBorder="1" applyAlignment="1">
      <alignment horizontal="center" vertical="center" wrapText="1"/>
    </xf>
    <xf numFmtId="0" fontId="9" fillId="13" borderId="48" xfId="22" applyFont="1" applyFill="1" applyBorder="1" applyAlignment="1">
      <alignment horizontal="center" vertical="center" wrapText="1"/>
    </xf>
    <xf numFmtId="0" fontId="9" fillId="9" borderId="20" xfId="22" applyFont="1" applyFill="1" applyBorder="1" applyAlignment="1">
      <alignment horizontal="center" vertical="center" wrapText="1"/>
    </xf>
    <xf numFmtId="0" fontId="9" fillId="9" borderId="21" xfId="22" applyFont="1" applyFill="1" applyBorder="1" applyAlignment="1">
      <alignment horizontal="center" vertical="center" wrapText="1"/>
    </xf>
    <xf numFmtId="0" fontId="9" fillId="9" borderId="22" xfId="22" applyFont="1" applyFill="1" applyBorder="1" applyAlignment="1">
      <alignment horizontal="center" vertical="center" wrapText="1"/>
    </xf>
    <xf numFmtId="0" fontId="9" fillId="13" borderId="13" xfId="22" applyFont="1" applyFill="1" applyBorder="1" applyAlignment="1">
      <alignment horizontal="center" vertical="center" wrapText="1"/>
    </xf>
    <xf numFmtId="0" fontId="9" fillId="13" borderId="6" xfId="22" applyFont="1" applyFill="1" applyBorder="1" applyAlignment="1">
      <alignment horizontal="center" vertical="center" wrapText="1"/>
    </xf>
    <xf numFmtId="0" fontId="9" fillId="13" borderId="16" xfId="22" applyFont="1" applyFill="1" applyBorder="1" applyAlignment="1">
      <alignment horizontal="center" vertical="center" wrapText="1"/>
    </xf>
    <xf numFmtId="3" fontId="9" fillId="0" borderId="5" xfId="22" applyNumberFormat="1" applyFont="1" applyBorder="1" applyAlignment="1">
      <alignment horizontal="center" vertical="center" wrapText="1"/>
    </xf>
    <xf numFmtId="0" fontId="31" fillId="0" borderId="5" xfId="22" applyFont="1" applyBorder="1" applyAlignment="1">
      <alignment horizontal="center" vertical="center" wrapText="1"/>
    </xf>
    <xf numFmtId="0" fontId="31" fillId="0" borderId="28" xfId="22" applyFont="1" applyBorder="1" applyAlignment="1">
      <alignment horizontal="center" vertical="center" wrapText="1"/>
    </xf>
    <xf numFmtId="0" fontId="8" fillId="13" borderId="6" xfId="22" applyFont="1" applyFill="1" applyBorder="1" applyAlignment="1">
      <alignment horizontal="center" vertical="center" wrapText="1"/>
    </xf>
    <xf numFmtId="0" fontId="9" fillId="13" borderId="12" xfId="22" applyFont="1" applyFill="1" applyBorder="1" applyAlignment="1">
      <alignment horizontal="center" vertical="center" wrapText="1"/>
    </xf>
    <xf numFmtId="0" fontId="9" fillId="13" borderId="38" xfId="22" applyFont="1" applyFill="1" applyBorder="1" applyAlignment="1">
      <alignment horizontal="center" vertical="center" wrapText="1"/>
    </xf>
    <xf numFmtId="0" fontId="9" fillId="13" borderId="39" xfId="22" applyFont="1" applyFill="1" applyBorder="1" applyAlignment="1">
      <alignment horizontal="center" vertical="center" wrapText="1"/>
    </xf>
    <xf numFmtId="9" fontId="8" fillId="0" borderId="6" xfId="30" applyFont="1" applyFill="1" applyBorder="1" applyAlignment="1" applyProtection="1">
      <alignment horizontal="left" vertical="center" wrapText="1"/>
    </xf>
    <xf numFmtId="9" fontId="8" fillId="0" borderId="16" xfId="30" applyFont="1" applyFill="1" applyBorder="1" applyAlignment="1" applyProtection="1">
      <alignment horizontal="left" vertical="center" wrapText="1"/>
    </xf>
    <xf numFmtId="9" fontId="8" fillId="0" borderId="5" xfId="30" applyFont="1" applyFill="1" applyBorder="1" applyAlignment="1" applyProtection="1">
      <alignment horizontal="left" vertical="center" wrapText="1"/>
    </xf>
    <xf numFmtId="9" fontId="8" fillId="0" borderId="28" xfId="30" applyFont="1" applyFill="1" applyBorder="1" applyAlignment="1" applyProtection="1">
      <alignment horizontal="left" vertical="center" wrapText="1"/>
    </xf>
    <xf numFmtId="0" fontId="9" fillId="13" borderId="20" xfId="22" applyFont="1" applyFill="1" applyBorder="1" applyAlignment="1">
      <alignment horizontal="center" vertical="center" wrapText="1"/>
    </xf>
    <xf numFmtId="0" fontId="9" fillId="13" borderId="21" xfId="22" applyFont="1" applyFill="1" applyBorder="1" applyAlignment="1">
      <alignment horizontal="center" vertical="center" wrapText="1"/>
    </xf>
    <xf numFmtId="0" fontId="9" fillId="13" borderId="40" xfId="22" applyFont="1" applyFill="1" applyBorder="1" applyAlignment="1">
      <alignment horizontal="center" vertical="center" wrapText="1"/>
    </xf>
    <xf numFmtId="0" fontId="9" fillId="13" borderId="4" xfId="22" applyFont="1" applyFill="1" applyBorder="1" applyAlignment="1">
      <alignment horizontal="center" vertical="center" wrapText="1"/>
    </xf>
    <xf numFmtId="0" fontId="9" fillId="13" borderId="41" xfId="22" applyFont="1" applyFill="1" applyBorder="1" applyAlignment="1">
      <alignment horizontal="center" vertical="center" wrapText="1"/>
    </xf>
    <xf numFmtId="0" fontId="9" fillId="13" borderId="42" xfId="22" applyFont="1" applyFill="1" applyBorder="1" applyAlignment="1">
      <alignment horizontal="center" vertical="center" wrapText="1"/>
    </xf>
    <xf numFmtId="0" fontId="9" fillId="13" borderId="43" xfId="22" applyFont="1" applyFill="1" applyBorder="1" applyAlignment="1">
      <alignment horizontal="center" vertical="center" wrapText="1"/>
    </xf>
    <xf numFmtId="0" fontId="9" fillId="13" borderId="22" xfId="22" applyFont="1" applyFill="1" applyBorder="1" applyAlignment="1">
      <alignment horizontal="center" vertical="center" wrapText="1"/>
    </xf>
    <xf numFmtId="0" fontId="9" fillId="13" borderId="52" xfId="22" applyFont="1" applyFill="1" applyBorder="1" applyAlignment="1">
      <alignment horizontal="center" vertical="center" wrapText="1"/>
    </xf>
    <xf numFmtId="0" fontId="9" fillId="0" borderId="58" xfId="22" applyFont="1" applyBorder="1" applyAlignment="1">
      <alignment horizontal="center" vertical="center" wrapText="1"/>
    </xf>
    <xf numFmtId="0" fontId="9" fillId="0" borderId="18" xfId="22" applyFont="1" applyBorder="1" applyAlignment="1">
      <alignment horizontal="center" vertical="center" wrapText="1"/>
    </xf>
    <xf numFmtId="9" fontId="9" fillId="0" borderId="3" xfId="22" applyNumberFormat="1" applyFont="1" applyBorder="1" applyAlignment="1">
      <alignment horizontal="center" vertical="center" wrapText="1"/>
    </xf>
    <xf numFmtId="0" fontId="9" fillId="0" borderId="19" xfId="22" applyFont="1" applyBorder="1" applyAlignment="1">
      <alignment horizontal="center" vertical="center" wrapText="1"/>
    </xf>
    <xf numFmtId="9" fontId="8" fillId="0" borderId="29" xfId="30" applyFont="1" applyFill="1" applyBorder="1" applyAlignment="1" applyProtection="1">
      <alignment horizontal="left" vertical="center" wrapText="1"/>
    </xf>
    <xf numFmtId="9" fontId="8" fillId="0" borderId="7" xfId="30" applyFont="1" applyFill="1" applyBorder="1" applyAlignment="1" applyProtection="1">
      <alignment horizontal="left" vertical="center" wrapText="1"/>
    </xf>
    <xf numFmtId="9" fontId="8" fillId="0" borderId="8" xfId="30" applyFont="1" applyFill="1" applyBorder="1" applyAlignment="1" applyProtection="1">
      <alignment horizontal="left" vertical="center" wrapText="1"/>
    </xf>
    <xf numFmtId="9" fontId="8" fillId="0" borderId="44" xfId="30" applyFont="1" applyFill="1" applyBorder="1" applyAlignment="1" applyProtection="1">
      <alignment horizontal="left" vertical="center" wrapText="1"/>
    </xf>
    <xf numFmtId="9" fontId="8" fillId="0" borderId="45" xfId="30" applyFont="1" applyFill="1" applyBorder="1" applyAlignment="1" applyProtection="1">
      <alignment horizontal="left" vertical="center" wrapText="1"/>
    </xf>
    <xf numFmtId="9" fontId="8" fillId="0" borderId="46" xfId="30" applyFont="1" applyFill="1" applyBorder="1" applyAlignment="1" applyProtection="1">
      <alignment horizontal="left" vertical="center" wrapText="1"/>
    </xf>
    <xf numFmtId="2" fontId="8" fillId="0" borderId="58" xfId="22" applyNumberFormat="1" applyFont="1" applyBorder="1" applyAlignment="1">
      <alignment horizontal="left" vertical="center" wrapText="1"/>
    </xf>
    <xf numFmtId="2" fontId="8" fillId="0" borderId="18" xfId="22" applyNumberFormat="1" applyFont="1" applyBorder="1" applyAlignment="1">
      <alignment horizontal="left" vertical="center" wrapText="1"/>
    </xf>
    <xf numFmtId="9" fontId="8" fillId="0" borderId="3" xfId="28" applyFont="1" applyFill="1" applyBorder="1" applyAlignment="1" applyProtection="1">
      <alignment horizontal="left" vertical="center" wrapText="1"/>
    </xf>
    <xf numFmtId="9" fontId="8" fillId="0" borderId="19" xfId="28" applyFont="1" applyFill="1" applyBorder="1" applyAlignment="1" applyProtection="1">
      <alignment horizontal="left" vertical="center" wrapText="1"/>
    </xf>
    <xf numFmtId="9" fontId="8" fillId="0" borderId="29" xfId="22" applyNumberFormat="1" applyFont="1" applyBorder="1" applyAlignment="1">
      <alignment horizontal="left" vertical="center" wrapText="1"/>
    </xf>
    <xf numFmtId="9" fontId="8" fillId="0" borderId="7" xfId="22" applyNumberFormat="1" applyFont="1" applyBorder="1" applyAlignment="1">
      <alignment horizontal="left" vertical="center" wrapText="1"/>
    </xf>
    <xf numFmtId="9" fontId="8" fillId="0" borderId="8" xfId="22" applyNumberFormat="1" applyFont="1" applyBorder="1" applyAlignment="1">
      <alignment horizontal="left" vertical="center" wrapText="1"/>
    </xf>
    <xf numFmtId="9" fontId="8" fillId="0" borderId="44" xfId="22" applyNumberFormat="1" applyFont="1" applyBorder="1" applyAlignment="1">
      <alignment horizontal="left" vertical="center" wrapText="1"/>
    </xf>
    <xf numFmtId="9" fontId="8" fillId="0" borderId="45" xfId="22" applyNumberFormat="1" applyFont="1" applyBorder="1" applyAlignment="1">
      <alignment horizontal="left" vertical="center" wrapText="1"/>
    </xf>
    <xf numFmtId="9" fontId="8" fillId="0" borderId="46" xfId="22" applyNumberFormat="1" applyFont="1" applyBorder="1" applyAlignment="1">
      <alignment horizontal="left" vertical="center" wrapText="1"/>
    </xf>
    <xf numFmtId="9" fontId="41" fillId="0" borderId="29" xfId="34" applyNumberFormat="1" applyBorder="1" applyAlignment="1">
      <alignment horizontal="left" vertical="center" wrapText="1"/>
    </xf>
    <xf numFmtId="9" fontId="8" fillId="0" borderId="59" xfId="22" applyNumberFormat="1" applyFont="1" applyBorder="1" applyAlignment="1">
      <alignment horizontal="left" vertical="center" wrapText="1"/>
    </xf>
    <xf numFmtId="9" fontId="8" fillId="0" borderId="48" xfId="22" applyNumberFormat="1" applyFont="1" applyBorder="1" applyAlignment="1">
      <alignment horizontal="left" vertical="center" wrapText="1"/>
    </xf>
    <xf numFmtId="2" fontId="8" fillId="0" borderId="14" xfId="22" applyNumberFormat="1" applyFont="1" applyBorder="1" applyAlignment="1">
      <alignment horizontal="left" vertical="center" wrapText="1"/>
    </xf>
    <xf numFmtId="2" fontId="8" fillId="0" borderId="13" xfId="22" applyNumberFormat="1" applyFont="1" applyBorder="1" applyAlignment="1">
      <alignment horizontal="left" vertical="center" wrapText="1"/>
    </xf>
    <xf numFmtId="9" fontId="8" fillId="0" borderId="17" xfId="28" applyFont="1" applyFill="1" applyBorder="1" applyAlignment="1" applyProtection="1">
      <alignment horizontal="left" vertical="center" wrapText="1"/>
    </xf>
    <xf numFmtId="9" fontId="8" fillId="0" borderId="4" xfId="28" applyFont="1" applyFill="1" applyBorder="1" applyAlignment="1" applyProtection="1">
      <alignment horizontal="left" vertical="center" wrapText="1"/>
    </xf>
    <xf numFmtId="9" fontId="8" fillId="0" borderId="15" xfId="22" applyNumberFormat="1" applyFont="1" applyBorder="1" applyAlignment="1">
      <alignment horizontal="left" vertical="center" wrapText="1"/>
    </xf>
    <xf numFmtId="9" fontId="8" fillId="0" borderId="10" xfId="22" applyNumberFormat="1" applyFont="1" applyBorder="1" applyAlignment="1">
      <alignment horizontal="left" vertical="center" wrapText="1"/>
    </xf>
    <xf numFmtId="9" fontId="8" fillId="0" borderId="11" xfId="22" applyNumberFormat="1" applyFont="1" applyBorder="1" applyAlignment="1">
      <alignment horizontal="left" vertical="center" wrapText="1"/>
    </xf>
    <xf numFmtId="9" fontId="8" fillId="0" borderId="60" xfId="22" applyNumberFormat="1" applyFont="1" applyBorder="1" applyAlignment="1">
      <alignment horizontal="left" vertical="center" wrapText="1"/>
    </xf>
    <xf numFmtId="2" fontId="8" fillId="0" borderId="13" xfId="22" applyNumberFormat="1" applyFont="1" applyBorder="1" applyAlignment="1">
      <alignment vertical="center" wrapText="1"/>
    </xf>
    <xf numFmtId="2" fontId="8" fillId="0" borderId="23" xfId="22" applyNumberFormat="1" applyFont="1" applyBorder="1" applyAlignment="1">
      <alignment vertical="center" wrapText="1"/>
    </xf>
    <xf numFmtId="9" fontId="8" fillId="0" borderId="3" xfId="28" applyFont="1" applyFill="1" applyBorder="1" applyAlignment="1" applyProtection="1">
      <alignment horizontal="center" vertical="center" wrapText="1"/>
    </xf>
    <xf numFmtId="9" fontId="8" fillId="0" borderId="19" xfId="28" applyFont="1" applyFill="1" applyBorder="1" applyAlignment="1" applyProtection="1">
      <alignment horizontal="center" vertical="center" wrapText="1"/>
    </xf>
    <xf numFmtId="9" fontId="8" fillId="0" borderId="17" xfId="28" applyFont="1" applyFill="1" applyBorder="1" applyAlignment="1" applyProtection="1">
      <alignment horizontal="center" vertical="center" wrapText="1"/>
    </xf>
    <xf numFmtId="9" fontId="8" fillId="0" borderId="4" xfId="28" applyFont="1" applyFill="1" applyBorder="1" applyAlignment="1" applyProtection="1">
      <alignment horizontal="center" vertical="center" wrapText="1"/>
    </xf>
    <xf numFmtId="2" fontId="8" fillId="0" borderId="14" xfId="22" applyNumberFormat="1" applyFont="1" applyBorder="1" applyAlignment="1">
      <alignment vertical="center" wrapText="1"/>
    </xf>
    <xf numFmtId="2" fontId="8" fillId="0" borderId="58" xfId="22" applyNumberFormat="1" applyFont="1" applyBorder="1" applyAlignment="1">
      <alignment vertical="center" wrapText="1"/>
    </xf>
    <xf numFmtId="0" fontId="25" fillId="0" borderId="18" xfId="0" applyFont="1" applyBorder="1" applyAlignment="1">
      <alignment vertical="center" wrapText="1"/>
    </xf>
    <xf numFmtId="9" fontId="8" fillId="0" borderId="15" xfId="30" applyFont="1" applyFill="1" applyBorder="1" applyAlignment="1" applyProtection="1">
      <alignment horizontal="left" vertical="center" wrapText="1"/>
    </xf>
    <xf numFmtId="9" fontId="8" fillId="0" borderId="10" xfId="30" applyFont="1" applyFill="1" applyBorder="1" applyAlignment="1" applyProtection="1">
      <alignment horizontal="left" vertical="center" wrapText="1"/>
    </xf>
    <xf numFmtId="9" fontId="8" fillId="0" borderId="11" xfId="30" applyFont="1" applyFill="1" applyBorder="1" applyAlignment="1" applyProtection="1">
      <alignment horizontal="left" vertical="center" wrapText="1"/>
    </xf>
    <xf numFmtId="0" fontId="0" fillId="0" borderId="18" xfId="0" applyBorder="1" applyAlignment="1">
      <alignment horizontal="left" vertical="center" wrapText="1"/>
    </xf>
    <xf numFmtId="9" fontId="9" fillId="0" borderId="3" xfId="28" applyFont="1" applyBorder="1" applyAlignment="1">
      <alignment horizontal="center" vertical="center" wrapText="1"/>
    </xf>
    <xf numFmtId="9" fontId="9" fillId="0" borderId="19" xfId="28" applyFont="1" applyBorder="1" applyAlignment="1">
      <alignment horizontal="center" vertical="center" wrapText="1"/>
    </xf>
    <xf numFmtId="9" fontId="8" fillId="0" borderId="29" xfId="22" applyNumberFormat="1" applyFont="1" applyBorder="1" applyAlignment="1">
      <alignment vertical="center" wrapText="1"/>
    </xf>
    <xf numFmtId="9" fontId="8" fillId="0" borderId="7" xfId="22" applyNumberFormat="1" applyFont="1" applyBorder="1" applyAlignment="1">
      <alignment vertical="center" wrapText="1"/>
    </xf>
    <xf numFmtId="9" fontId="8" fillId="0" borderId="8" xfId="22" applyNumberFormat="1" applyFont="1" applyBorder="1" applyAlignment="1">
      <alignment vertical="center" wrapText="1"/>
    </xf>
    <xf numFmtId="9" fontId="8" fillId="0" borderId="44" xfId="22" applyNumberFormat="1" applyFont="1" applyBorder="1" applyAlignment="1">
      <alignment vertical="center" wrapText="1"/>
    </xf>
    <xf numFmtId="9" fontId="8" fillId="0" borderId="45" xfId="22" applyNumberFormat="1" applyFont="1" applyBorder="1" applyAlignment="1">
      <alignment vertical="center" wrapText="1"/>
    </xf>
    <xf numFmtId="9" fontId="8" fillId="0" borderId="46" xfId="22" applyNumberFormat="1" applyFont="1" applyBorder="1" applyAlignment="1">
      <alignment vertical="center" wrapText="1"/>
    </xf>
    <xf numFmtId="9" fontId="8" fillId="0" borderId="15" xfId="22" applyNumberFormat="1" applyFont="1" applyBorder="1" applyAlignment="1">
      <alignment vertical="center" wrapText="1"/>
    </xf>
    <xf numFmtId="9" fontId="8" fillId="0" borderId="10" xfId="22" applyNumberFormat="1" applyFont="1" applyBorder="1" applyAlignment="1">
      <alignment vertical="center" wrapText="1"/>
    </xf>
    <xf numFmtId="9" fontId="8" fillId="0" borderId="11" xfId="22" applyNumberFormat="1" applyFont="1" applyBorder="1" applyAlignment="1">
      <alignment vertical="center" wrapText="1"/>
    </xf>
    <xf numFmtId="9" fontId="8" fillId="0" borderId="6" xfId="30" applyFont="1" applyFill="1" applyBorder="1" applyAlignment="1" applyProtection="1">
      <alignment vertical="center" wrapText="1"/>
    </xf>
    <xf numFmtId="9" fontId="8" fillId="0" borderId="16" xfId="30" applyFont="1" applyFill="1" applyBorder="1" applyAlignment="1" applyProtection="1">
      <alignment vertical="center" wrapText="1"/>
    </xf>
    <xf numFmtId="9" fontId="8" fillId="0" borderId="5" xfId="30" applyFont="1" applyFill="1" applyBorder="1" applyAlignment="1" applyProtection="1">
      <alignment vertical="center" wrapText="1"/>
    </xf>
    <xf numFmtId="9" fontId="8" fillId="0" borderId="28" xfId="30" applyFont="1" applyFill="1" applyBorder="1" applyAlignment="1" applyProtection="1">
      <alignment vertical="center" wrapText="1"/>
    </xf>
    <xf numFmtId="9" fontId="8" fillId="0" borderId="29" xfId="30" applyFont="1" applyFill="1" applyBorder="1" applyAlignment="1" applyProtection="1">
      <alignment vertical="center" wrapText="1"/>
    </xf>
    <xf numFmtId="9" fontId="8" fillId="0" borderId="7" xfId="30" applyFont="1" applyFill="1" applyBorder="1" applyAlignment="1" applyProtection="1">
      <alignment vertical="center" wrapText="1"/>
    </xf>
    <xf numFmtId="9" fontId="8" fillId="0" borderId="8" xfId="30" applyFont="1" applyFill="1" applyBorder="1" applyAlignment="1" applyProtection="1">
      <alignment vertical="center" wrapText="1"/>
    </xf>
    <xf numFmtId="9" fontId="8" fillId="0" borderId="44" xfId="30" applyFont="1" applyFill="1" applyBorder="1" applyAlignment="1" applyProtection="1">
      <alignment vertical="center" wrapText="1"/>
    </xf>
    <xf numFmtId="9" fontId="8" fillId="0" borderId="45" xfId="30" applyFont="1" applyFill="1" applyBorder="1" applyAlignment="1" applyProtection="1">
      <alignment vertical="center" wrapText="1"/>
    </xf>
    <xf numFmtId="9" fontId="8" fillId="0" borderId="46" xfId="30" applyFont="1" applyFill="1" applyBorder="1" applyAlignment="1" applyProtection="1">
      <alignment vertical="center" wrapText="1"/>
    </xf>
    <xf numFmtId="0" fontId="32" fillId="10" borderId="29" xfId="0" applyFont="1" applyFill="1" applyBorder="1" applyAlignment="1">
      <alignment horizontal="center" vertical="center"/>
    </xf>
    <xf numFmtId="0" fontId="32" fillId="10" borderId="7" xfId="0" applyFont="1" applyFill="1" applyBorder="1" applyAlignment="1">
      <alignment horizontal="center" vertical="center"/>
    </xf>
    <xf numFmtId="0" fontId="32" fillId="10" borderId="30" xfId="0" applyFont="1" applyFill="1" applyBorder="1" applyAlignment="1">
      <alignment horizontal="center" vertical="center"/>
    </xf>
    <xf numFmtId="0" fontId="32" fillId="10" borderId="0" xfId="0" applyFont="1" applyFill="1" applyAlignment="1">
      <alignment horizontal="center" vertical="center"/>
    </xf>
    <xf numFmtId="0" fontId="32" fillId="10" borderId="15" xfId="0" applyFont="1" applyFill="1" applyBorder="1" applyAlignment="1">
      <alignment horizontal="center" vertical="center"/>
    </xf>
    <xf numFmtId="0" fontId="32" fillId="10" borderId="10" xfId="0" applyFont="1" applyFill="1" applyBorder="1" applyAlignment="1">
      <alignment horizontal="center" vertical="center"/>
    </xf>
    <xf numFmtId="0" fontId="9" fillId="9" borderId="6" xfId="22" applyFont="1" applyFill="1" applyBorder="1" applyAlignment="1">
      <alignment horizontal="left" vertical="center" wrapText="1"/>
    </xf>
    <xf numFmtId="0" fontId="30" fillId="0" borderId="12" xfId="0" applyFont="1" applyBorder="1" applyAlignment="1">
      <alignment horizontal="left" vertical="center"/>
    </xf>
    <xf numFmtId="0" fontId="30" fillId="0" borderId="38" xfId="0" applyFont="1" applyBorder="1" applyAlignment="1">
      <alignment horizontal="left" vertical="center"/>
    </xf>
    <xf numFmtId="0" fontId="30" fillId="0" borderId="39" xfId="0" applyFont="1" applyBorder="1" applyAlignment="1">
      <alignment horizontal="left" vertical="center"/>
    </xf>
    <xf numFmtId="0" fontId="32" fillId="10" borderId="12" xfId="0" applyFont="1" applyFill="1" applyBorder="1" applyAlignment="1">
      <alignment horizontal="center" vertical="center" wrapText="1"/>
    </xf>
    <xf numFmtId="0" fontId="32" fillId="10" borderId="39" xfId="0" applyFont="1" applyFill="1" applyBorder="1" applyAlignment="1">
      <alignment horizontal="center" vertical="center" wrapText="1"/>
    </xf>
    <xf numFmtId="0" fontId="32" fillId="10" borderId="3" xfId="0" applyFont="1" applyFill="1" applyBorder="1" applyAlignment="1">
      <alignment horizontal="center" vertical="center" wrapText="1"/>
    </xf>
    <xf numFmtId="0" fontId="32" fillId="10" borderId="17"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32" fillId="10" borderId="12"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9" xfId="0" applyFont="1" applyFill="1" applyBorder="1" applyAlignment="1">
      <alignment horizontal="center" vertical="center"/>
    </xf>
    <xf numFmtId="0" fontId="32" fillId="10" borderId="8" xfId="0" applyFont="1" applyFill="1" applyBorder="1" applyAlignment="1">
      <alignment horizontal="center" vertical="center"/>
    </xf>
    <xf numFmtId="0" fontId="32" fillId="10" borderId="9" xfId="0" applyFont="1" applyFill="1" applyBorder="1" applyAlignment="1">
      <alignment horizontal="center" vertical="center"/>
    </xf>
    <xf numFmtId="0" fontId="32" fillId="10" borderId="11" xfId="0" applyFont="1" applyFill="1" applyBorder="1" applyAlignment="1">
      <alignment horizontal="center" vertical="center"/>
    </xf>
    <xf numFmtId="0" fontId="32" fillId="10" borderId="6" xfId="0" applyFont="1" applyFill="1" applyBorder="1" applyAlignment="1">
      <alignment horizontal="center" vertical="center" wrapText="1"/>
    </xf>
    <xf numFmtId="0" fontId="32" fillId="0" borderId="6" xfId="0" applyFont="1" applyBorder="1" applyAlignment="1">
      <alignment horizontal="center" vertical="center" wrapText="1"/>
    </xf>
    <xf numFmtId="14" fontId="38" fillId="0" borderId="6" xfId="0" applyNumberFormat="1" applyFont="1" applyBorder="1" applyAlignment="1">
      <alignment horizontal="center" vertical="center"/>
    </xf>
    <xf numFmtId="0" fontId="38" fillId="0" borderId="6" xfId="0" applyFont="1" applyBorder="1" applyAlignment="1">
      <alignment horizontal="center" vertical="center"/>
    </xf>
    <xf numFmtId="0" fontId="32" fillId="10" borderId="38" xfId="0" applyFont="1" applyFill="1" applyBorder="1" applyAlignment="1">
      <alignment horizontal="center" vertical="center" wrapText="1"/>
    </xf>
    <xf numFmtId="0" fontId="32" fillId="12" borderId="6" xfId="22" applyFont="1" applyFill="1" applyBorder="1" applyAlignment="1">
      <alignment horizontal="center" vertical="center" wrapText="1"/>
    </xf>
    <xf numFmtId="0" fontId="9" fillId="12" borderId="6" xfId="22" applyFont="1" applyFill="1" applyBorder="1" applyAlignment="1">
      <alignment horizontal="center" vertical="center" wrapText="1"/>
    </xf>
    <xf numFmtId="0" fontId="9" fillId="0" borderId="43" xfId="0" applyFont="1" applyBorder="1" applyAlignment="1">
      <alignment horizontal="left" vertical="center" wrapText="1"/>
    </xf>
    <xf numFmtId="0" fontId="9" fillId="0" borderId="21" xfId="0" applyFont="1" applyBorder="1" applyAlignment="1">
      <alignment horizontal="left" vertical="center" wrapText="1"/>
    </xf>
    <xf numFmtId="0" fontId="9" fillId="0" borderId="39" xfId="0" applyFont="1" applyBorder="1" applyAlignment="1">
      <alignment horizontal="left" vertical="center" wrapText="1"/>
    </xf>
    <xf numFmtId="0" fontId="9" fillId="0" borderId="6" xfId="0" applyFont="1" applyBorder="1" applyAlignment="1">
      <alignment horizontal="left" vertical="center" wrapText="1"/>
    </xf>
    <xf numFmtId="0" fontId="32" fillId="0" borderId="6" xfId="0" applyFont="1" applyBorder="1" applyAlignment="1">
      <alignment horizontal="left" vertical="center" wrapText="1"/>
    </xf>
    <xf numFmtId="0" fontId="32" fillId="0" borderId="15"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32" fillId="0" borderId="29"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0" fillId="0" borderId="6" xfId="0" applyFont="1" applyBorder="1" applyAlignment="1">
      <alignment horizontal="center" vertical="center"/>
    </xf>
    <xf numFmtId="0" fontId="9" fillId="10" borderId="12"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3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10" fillId="9" borderId="4" xfId="0" applyFont="1" applyFill="1" applyBorder="1" applyAlignment="1">
      <alignment horizontal="center" vertical="center"/>
    </xf>
    <xf numFmtId="0" fontId="10" fillId="9" borderId="6" xfId="0" applyFont="1" applyFill="1" applyBorder="1" applyAlignment="1">
      <alignment horizontal="center" vertical="center"/>
    </xf>
    <xf numFmtId="0" fontId="9" fillId="10" borderId="6" xfId="0" applyFont="1" applyFill="1" applyBorder="1" applyAlignment="1">
      <alignment horizontal="center" vertical="center"/>
    </xf>
    <xf numFmtId="0" fontId="32" fillId="0" borderId="29" xfId="0" applyFont="1" applyBorder="1" applyAlignment="1">
      <alignment vertical="center" wrapText="1"/>
    </xf>
    <xf numFmtId="0" fontId="32" fillId="0" borderId="7" xfId="0" applyFont="1" applyBorder="1" applyAlignment="1">
      <alignment vertical="center" wrapText="1"/>
    </xf>
    <xf numFmtId="0" fontId="32" fillId="0" borderId="8" xfId="0" applyFont="1" applyBorder="1" applyAlignment="1">
      <alignment vertical="center" wrapText="1"/>
    </xf>
    <xf numFmtId="0" fontId="32" fillId="0" borderId="6" xfId="0" applyFont="1" applyBorder="1" applyAlignment="1">
      <alignment horizontal="center" vertical="center"/>
    </xf>
    <xf numFmtId="0" fontId="9" fillId="0" borderId="6" xfId="0" applyFont="1" applyBorder="1" applyAlignment="1">
      <alignment vertical="center" wrapText="1"/>
    </xf>
    <xf numFmtId="0" fontId="8" fillId="0" borderId="20" xfId="22" applyFont="1" applyBorder="1" applyAlignment="1">
      <alignment horizontal="center" vertical="center" wrapText="1"/>
    </xf>
    <xf numFmtId="0" fontId="8" fillId="0" borderId="13" xfId="22" applyFont="1" applyBorder="1" applyAlignment="1">
      <alignment horizontal="center" vertical="center" wrapText="1"/>
    </xf>
    <xf numFmtId="0" fontId="8" fillId="0" borderId="23" xfId="22" applyFont="1" applyBorder="1" applyAlignment="1">
      <alignment horizontal="center" vertical="center" wrapText="1"/>
    </xf>
    <xf numFmtId="0" fontId="9" fillId="0" borderId="21" xfId="22" applyFont="1" applyBorder="1" applyAlignment="1">
      <alignment horizontal="center" vertical="center"/>
    </xf>
    <xf numFmtId="0" fontId="9" fillId="0" borderId="6" xfId="22" applyFont="1" applyBorder="1" applyAlignment="1">
      <alignment horizontal="center" vertical="center"/>
    </xf>
    <xf numFmtId="0" fontId="9" fillId="0" borderId="6" xfId="22" applyFont="1" applyBorder="1" applyAlignment="1">
      <alignment horizontal="center" vertical="center" wrapText="1"/>
    </xf>
    <xf numFmtId="0" fontId="9" fillId="13" borderId="5" xfId="22" applyFont="1" applyFill="1" applyBorder="1" applyAlignment="1">
      <alignment horizontal="center" vertical="center" wrapText="1"/>
    </xf>
    <xf numFmtId="0" fontId="9" fillId="13" borderId="28" xfId="22" applyFont="1" applyFill="1" applyBorder="1" applyAlignment="1">
      <alignment horizontal="center" vertical="center" wrapText="1"/>
    </xf>
    <xf numFmtId="0" fontId="0" fillId="0" borderId="12" xfId="0" applyBorder="1" applyAlignment="1">
      <alignment horizontal="center"/>
    </xf>
    <xf numFmtId="0" fontId="0" fillId="0" borderId="38" xfId="0" applyBorder="1" applyAlignment="1">
      <alignment horizontal="center"/>
    </xf>
    <xf numFmtId="0" fontId="0" fillId="0" borderId="52" xfId="0" applyBorder="1" applyAlignment="1">
      <alignment horizontal="center"/>
    </xf>
    <xf numFmtId="0" fontId="42" fillId="0" borderId="15" xfId="0" applyFont="1" applyBorder="1" applyAlignment="1">
      <alignment horizontal="left" vertical="center" wrapText="1"/>
    </xf>
    <xf numFmtId="0" fontId="42" fillId="0" borderId="10" xfId="0" applyFont="1" applyBorder="1" applyAlignment="1">
      <alignment horizontal="left" vertical="center"/>
    </xf>
    <xf numFmtId="0" fontId="42" fillId="0" borderId="60" xfId="0" applyFont="1" applyBorder="1" applyAlignment="1">
      <alignment horizontal="left" vertical="center"/>
    </xf>
    <xf numFmtId="0" fontId="0" fillId="0" borderId="27" xfId="0" applyBorder="1" applyAlignment="1">
      <alignment horizontal="center"/>
    </xf>
    <xf numFmtId="0" fontId="0" fillId="0" borderId="61" xfId="0" applyBorder="1" applyAlignment="1">
      <alignment horizontal="center"/>
    </xf>
    <xf numFmtId="0" fontId="0" fillId="0" borderId="54" xfId="0" applyBorder="1" applyAlignment="1">
      <alignment horizontal="center"/>
    </xf>
    <xf numFmtId="0" fontId="9" fillId="13" borderId="49" xfId="22" applyFont="1" applyFill="1" applyBorder="1" applyAlignment="1">
      <alignment horizontal="center" vertical="center" wrapText="1"/>
    </xf>
    <xf numFmtId="0" fontId="9" fillId="13" borderId="50" xfId="22" applyFont="1" applyFill="1" applyBorder="1" applyAlignment="1">
      <alignment horizontal="center" vertical="center" wrapText="1"/>
    </xf>
    <xf numFmtId="164" fontId="30" fillId="0" borderId="29" xfId="12" applyFont="1" applyFill="1" applyBorder="1" applyAlignment="1">
      <alignment horizontal="left" vertical="center"/>
    </xf>
    <xf numFmtId="164" fontId="30" fillId="0" borderId="30" xfId="12" applyFont="1" applyFill="1" applyBorder="1" applyAlignment="1">
      <alignment horizontal="left" vertical="center"/>
    </xf>
    <xf numFmtId="164" fontId="30" fillId="0" borderId="15" xfId="12" applyFont="1" applyFill="1" applyBorder="1" applyAlignment="1">
      <alignment horizontal="left" vertical="center"/>
    </xf>
  </cellXfs>
  <cellStyles count="35">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Comma" xfId="10" builtinId="3"/>
    <cellStyle name="Comma [0]" xfId="11" builtinId="6"/>
    <cellStyle name="Currency" xfId="14" builtinId="4"/>
    <cellStyle name="Currency [0]" xfId="15" builtinId="7"/>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yperlink" xfId="34" builtinId="8"/>
    <cellStyle name="Millares [0] 2" xfId="12" xr:uid="{00000000-0005-0000-0000-00000B000000}"/>
    <cellStyle name="Millares 2" xfId="13" xr:uid="{00000000-0005-0000-0000-00000C000000}"/>
    <cellStyle name="Moneda 130" xfId="16" xr:uid="{00000000-0005-0000-0000-00000F000000}"/>
    <cellStyle name="Moneda 2" xfId="17" xr:uid="{00000000-0005-0000-0000-000010000000}"/>
    <cellStyle name="Moneda 2 2" xfId="18" xr:uid="{00000000-0005-0000-0000-000011000000}"/>
    <cellStyle name="Moneda 23" xfId="19" xr:uid="{00000000-0005-0000-0000-000012000000}"/>
    <cellStyle name="Moneda 3" xfId="20" xr:uid="{00000000-0005-0000-0000-000013000000}"/>
    <cellStyle name="Neutral 2" xfId="21" xr:uid="{00000000-0005-0000-0000-000014000000}"/>
    <cellStyle name="Normal" xfId="0" builtinId="0"/>
    <cellStyle name="Normal 2" xfId="22" xr:uid="{00000000-0005-0000-0000-000016000000}"/>
    <cellStyle name="Normal 2 2" xfId="23" xr:uid="{00000000-0005-0000-0000-000017000000}"/>
    <cellStyle name="Normal 2 3" xfId="24" xr:uid="{00000000-0005-0000-0000-000018000000}"/>
    <cellStyle name="Normal 3" xfId="25" xr:uid="{00000000-0005-0000-0000-000019000000}"/>
    <cellStyle name="Normal 3 2" xfId="26" xr:uid="{00000000-0005-0000-0000-00001A000000}"/>
    <cellStyle name="Normal 6 2" xfId="27" xr:uid="{00000000-0005-0000-0000-00001B000000}"/>
    <cellStyle name="Percent" xfId="28" builtinId="5"/>
    <cellStyle name="Porcentaje 2" xfId="29" xr:uid="{00000000-0005-0000-0000-00001D000000}"/>
    <cellStyle name="Porcentual 2" xfId="30" xr:uid="{00000000-0005-0000-0000-00001E000000}"/>
    <cellStyle name="Texto de inicio" xfId="31" xr:uid="{00000000-0005-0000-0000-00001F000000}"/>
    <cellStyle name="Texto de la columna A" xfId="32" xr:uid="{00000000-0005-0000-0000-000020000000}"/>
    <cellStyle name="Título 4" xfId="33"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F1011DF-3FAF-4839-8C4D-190EC09A02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62735B58-1724-3686-B4E6-7472C0689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040CFD2-5E05-4799-AE35-459CA1F41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B8F5B2F-0CDE-415C-B626-ABD8E5AE1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7511DA5-907A-4834-A578-776F723AB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ECA5A71-59DA-41D8-99FB-9A77B6E4A4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0318E78-733F-4A2B-B1CD-6A58163E6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270BD6B3-8F96-4D16-9942-6DDFCFF2C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C36EE94-553B-469E-8AA1-F56A5033B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87B74DD-227F-444D-A8E7-15D3511BA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dew24/AppData/Local/:f:/g/personal/dmgomez_sdmujer_gov_co/Emh9oyCINUREpsgmauO9oB0BH2gK9MFSx5we_cBMCVtDFA%3fe=wkgbLP" TargetMode="External"/><Relationship Id="rId7" Type="http://schemas.openxmlformats.org/officeDocument/2006/relationships/comments" Target="../comments1.xml"/><Relationship Id="rId2" Type="http://schemas.openxmlformats.org/officeDocument/2006/relationships/hyperlink" Target="../../dew24/AppData/Local/:f:/g/personal/dmgomez_sdmujer_gov_co/ElsMgl6ldS9AscU_db-JYNYBK4ejWvAMLkM53dadQByHUQ%3fe=DbjnmE" TargetMode="External"/><Relationship Id="rId1" Type="http://schemas.openxmlformats.org/officeDocument/2006/relationships/hyperlink" Target="../../dew24/AppData/Local/:f:/g/personal/dmgomez_sdmujer_gov_co/EnGGaB02tsdGqdUW9y-DpZEBWrA2AuFRdVot6XLymlQUkA%3fe=tRzdO1"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3" Type="http://schemas.openxmlformats.org/officeDocument/2006/relationships/hyperlink" Target="../../dew24/AppData/Local/:f:/g/personal/dmgomez_sdmujer_gov_co/Emh9oyCINUREpsgmauO9oB0BH2gK9MFSx5we_cBMCVtDFA%3fe=t1LJjA" TargetMode="External"/><Relationship Id="rId18" Type="http://schemas.openxmlformats.org/officeDocument/2006/relationships/hyperlink" Target="../../dew24/AppData/Local/:f:/g/personal/dmgomez_sdmujer_gov_co/Ek5ekdaSvOpKsyzB-ZOXAvwBm0vxo5YcjnWnqMuHa0QSCQ%3fe=bGziKg" TargetMode="External"/><Relationship Id="rId26" Type="http://schemas.openxmlformats.org/officeDocument/2006/relationships/hyperlink" Target="../../dew24/AppData/Local/:f:/g/personal/dmgomez_sdmujer_gov_co/EmaNX-H59FdKitjRfx4kk9EBtLxni0SZkTs8_834Wt07nQ%3fe=G0PPTH" TargetMode="External"/><Relationship Id="rId39" Type="http://schemas.openxmlformats.org/officeDocument/2006/relationships/comments" Target="../comments10.xml"/><Relationship Id="rId21" Type="http://schemas.openxmlformats.org/officeDocument/2006/relationships/hyperlink" Target="../../dew24/AppData/Local/:f:/g/personal/dmgomez_sdmujer_gov_co/EuqiR4ig8mpMj84ugn_chRMBDpTiAP4WMz7zM90UNyEpZA%3fe=20PGbu" TargetMode="External"/><Relationship Id="rId34" Type="http://schemas.openxmlformats.org/officeDocument/2006/relationships/hyperlink" Target="../../dew24/AppData/Local/:f:/g/personal/dmgomez_sdmujer_gov_co/Egi0uz2V0QlAqj1P--dZSbYBtyf5BLvjMeJQFEYhjQHX4Q%3fe=O6IfYF" TargetMode="External"/><Relationship Id="rId7" Type="http://schemas.openxmlformats.org/officeDocument/2006/relationships/hyperlink" Target="../../dew24/AppData/Local/:f:/g/personal/dmgomez_sdmujer_gov_co/Ephi37rObTVNo7GHbTIHJ1ABWbTUDbljZpuNFQyxGTuJwA%3fe=NJMwr8" TargetMode="External"/><Relationship Id="rId12" Type="http://schemas.openxmlformats.org/officeDocument/2006/relationships/hyperlink" Target="../../dew24/AppData/Local/:f:/g/personal/dmgomez_sdmujer_gov_co/Emh9oyCINUREpsgmauO9oB0BH2gK9MFSx5we_cBMCVtDFA%3fe=t1LJjA" TargetMode="External"/><Relationship Id="rId17" Type="http://schemas.openxmlformats.org/officeDocument/2006/relationships/hyperlink" Target="../../dew24/AppData/Local/:f:/g/personal/dmgomez_sdmujer_gov_co/EubNoZk03h5Npc1wo1YT-jIBhj_hlUTNAupFxCcxrnK0bQ%3fe=6UznXD" TargetMode="External"/><Relationship Id="rId25" Type="http://schemas.openxmlformats.org/officeDocument/2006/relationships/hyperlink" Target="../../dew24/AppData/Local/:f:/g/personal/dmgomez_sdmujer_gov_co/EqzDbTC3sHRBsVR2AsHEdWQBitd7CgQ7nzEBRZSMD2gHAA%3fe=QhwdMg" TargetMode="External"/><Relationship Id="rId33" Type="http://schemas.openxmlformats.org/officeDocument/2006/relationships/hyperlink" Target="../../dew24/AppData/Local/:f:/g/personal/dmgomez_sdmujer_gov_co/Egi0uz2V0QlAqj1P--dZSbYBtyf5BLvjMeJQFEYhjQHX4Q%3fe=O6IfYF" TargetMode="External"/><Relationship Id="rId38" Type="http://schemas.openxmlformats.org/officeDocument/2006/relationships/vmlDrawing" Target="../drawings/vmlDrawing10.vml"/><Relationship Id="rId2" Type="http://schemas.openxmlformats.org/officeDocument/2006/relationships/hyperlink" Target="../../dew24/AppData/Local/:f:/g/personal/dmgomez_sdmujer_gov_co/Ev_Sab3puOtEkt3aahqTHkIBK9mGJwk3GKSuNys3NxcJqQ%3fe=jpbLm3" TargetMode="External"/><Relationship Id="rId16" Type="http://schemas.openxmlformats.org/officeDocument/2006/relationships/hyperlink" Target="../../dew24/AppData/Local/:f:/g/personal/dmgomez_sdmujer_gov_co/ErBf8-im8IRFoCEb-VGdjCUBS5rKrbFSxp19Jt2U-rboyg%3fe=KlAjWY" TargetMode="External"/><Relationship Id="rId20" Type="http://schemas.openxmlformats.org/officeDocument/2006/relationships/hyperlink" Target="../../dew24/AppData/Local/:f:/g/personal/dmgomez_sdmujer_gov_co/EjMU3mt_LDJNup2tI7U0seoB5gxMWYaCH0Kb3MzNm3JS1A%3fe=TxGK7F" TargetMode="External"/><Relationship Id="rId29" Type="http://schemas.openxmlformats.org/officeDocument/2006/relationships/hyperlink" Target="../../dew24/AppData/Local/:f:/g/personal/dmgomez_sdmujer_gov_co/EtSsPU0uhW1PgmC6enSZ0pIBqZQ42AlX8X_ybd6nPmkPMg%3fe=1as54u" TargetMode="External"/><Relationship Id="rId1" Type="http://schemas.openxmlformats.org/officeDocument/2006/relationships/hyperlink" Target="../../dew24/AppData/Local/:f:/g/personal/dmgomez_sdmujer_gov_co/Ev_Sab3puOtEkt3aahqTHkIBK9mGJwk3GKSuNys3NxcJqQ%3fe=jpbLm3" TargetMode="External"/><Relationship Id="rId6" Type="http://schemas.openxmlformats.org/officeDocument/2006/relationships/hyperlink" Target="../../dew24/AppData/Local/:f:/g/personal/dmgomez_sdmujer_gov_co/Ephi37rObTVNo7GHbTIHJ1ABWbTUDbljZpuNFQyxGTuJwA%3fe=NJMwr8" TargetMode="External"/><Relationship Id="rId11" Type="http://schemas.openxmlformats.org/officeDocument/2006/relationships/hyperlink" Target="../../dew24/AppData/Local/:f:/g/personal/dmgomez_sdmujer_gov_co/ElsMgl6ldS9AscU_db-JYNYBK4ejWvAMLkM53dadQByHUQ%3fe=6PiDQM" TargetMode="External"/><Relationship Id="rId24" Type="http://schemas.openxmlformats.org/officeDocument/2006/relationships/hyperlink" Target="../../dew24/AppData/Local/:f:/g/personal/dmgomez_sdmujer_gov_co/EuqiR4ig8mpMj84ugn_chRMBDpTiAP4WMz7zM90UNyEpZA%3fe=20PGbu" TargetMode="External"/><Relationship Id="rId32" Type="http://schemas.openxmlformats.org/officeDocument/2006/relationships/hyperlink" Target="../../dew24/AppData/Local/:f:/g/personal/dmgomez_sdmujer_gov_co/EnCl9ww3B9hMjGQSaUZhfHwBW3CJGTyBMjqun40TbKXxLg%3fe=iPhMgx" TargetMode="External"/><Relationship Id="rId37" Type="http://schemas.openxmlformats.org/officeDocument/2006/relationships/printerSettings" Target="../printerSettings/printerSettings11.bin"/><Relationship Id="rId5" Type="http://schemas.openxmlformats.org/officeDocument/2006/relationships/hyperlink" Target="../../dew24/AppData/Local/:f:/g/personal/dmgomez_sdmujer_gov_co/Ephi37rObTVNo7GHbTIHJ1ABWbTUDbljZpuNFQyxGTuJwA%3fe=NJMwr8" TargetMode="External"/><Relationship Id="rId15" Type="http://schemas.openxmlformats.org/officeDocument/2006/relationships/hyperlink" Target="../../dew24/AppData/Local/:f:/g/personal/dmgomez_sdmujer_gov_co/ErBf8-im8IRFoCEb-VGdjCUBS5rKrbFSxp19Jt2U-rboyg%3fe=KlAjWY" TargetMode="External"/><Relationship Id="rId23" Type="http://schemas.openxmlformats.org/officeDocument/2006/relationships/hyperlink" Target="../../dew24/AppData/Local/:f:/g/personal/dmgomez_sdmujer_gov_co/EuqiR4ig8mpMj84ugn_chRMBDpTiAP4WMz7zM90UNyEpZA%3fe=20PGbu" TargetMode="External"/><Relationship Id="rId28" Type="http://schemas.openxmlformats.org/officeDocument/2006/relationships/hyperlink" Target="../../dew24/AppData/Local/:f:/g/personal/dmgomez_sdmujer_gov_co/EnjXwIXkWbFMgAdmJuXae7sBfn5XQ2Og8pE72FsgTJUMPw%3fe=mgGrOB" TargetMode="External"/><Relationship Id="rId36" Type="http://schemas.openxmlformats.org/officeDocument/2006/relationships/hyperlink" Target="../../dew24/AppData/Local/:f:/g/personal/dmgomez_sdmujer_gov_co/ElLlrJSKDqlDi_qHPkE2OTgBNldUPpLEjdfiMSMoMKt4_A%3fe=crjZSJ" TargetMode="External"/><Relationship Id="rId10" Type="http://schemas.openxmlformats.org/officeDocument/2006/relationships/hyperlink" Target="../../dew24/AppData/Local/:f:/g/personal/dmgomez_sdmujer_gov_co/ElsMgl6ldS9AscU_db-JYNYBK4ejWvAMLkM53dadQByHUQ%3fe=6PiDQM" TargetMode="External"/><Relationship Id="rId19" Type="http://schemas.openxmlformats.org/officeDocument/2006/relationships/hyperlink" Target="../../dew24/AppData/Local/:f:/g/personal/dmgomez_sdmujer_gov_co/EjMU3mt_LDJNup2tI7U0seoB5gxMWYaCH0Kb3MzNm3JS1A%3fe=TxGK7F" TargetMode="External"/><Relationship Id="rId31" Type="http://schemas.openxmlformats.org/officeDocument/2006/relationships/hyperlink" Target="../../dew24/AppData/Local/:f:/g/personal/dmgomez_sdmujer_gov_co/Ek9dKXbQn6FDq9M0UtrFdvQBBXB0y_I3LSjHbZjXG1AIDA%3fe=arftZC" TargetMode="External"/><Relationship Id="rId4" Type="http://schemas.openxmlformats.org/officeDocument/2006/relationships/hyperlink" Target="../../dew24/AppData/Local/:f:/g/personal/dmgomez_sdmujer_gov_co/Ephi37rObTVNo7GHbTIHJ1ABWbTUDbljZpuNFQyxGTuJwA%3fe=NJMwr8" TargetMode="External"/><Relationship Id="rId9" Type="http://schemas.openxmlformats.org/officeDocument/2006/relationships/hyperlink" Target="../../dew24/AppData/Local/:f:/g/personal/dmgomez_sdmujer_gov_co/EnGGaB02tsdGqdUW9y-DpZEBWrA2AuFRdVot6XLymlQUkA%3fe=WTWu1w" TargetMode="External"/><Relationship Id="rId14" Type="http://schemas.openxmlformats.org/officeDocument/2006/relationships/hyperlink" Target="../../dew24/AppData/Local/:f:/g/personal/dmgomez_sdmujer_gov_co/Emh9oyCINUREpsgmauO9oB0BH2gK9MFSx5we_cBMCVtDFA%3fe=t1LJjA" TargetMode="External"/><Relationship Id="rId22" Type="http://schemas.openxmlformats.org/officeDocument/2006/relationships/hyperlink" Target="../../dew24/AppData/Local/:f:/g/personal/dmgomez_sdmujer_gov_co/EuqiR4ig8mpMj84ugn_chRMBDpTiAP4WMz7zM90UNyEpZA%3fe=20PGbu" TargetMode="External"/><Relationship Id="rId27" Type="http://schemas.openxmlformats.org/officeDocument/2006/relationships/hyperlink" Target="../../dew24/AppData/Local/:f:/g/personal/dmgomez_sdmujer_gov_co/EowqCRVuO_5PiTJSUMnB1xQBGu_LakFA1naZJXuylMbopg%3fe=13bJVE" TargetMode="External"/><Relationship Id="rId30" Type="http://schemas.openxmlformats.org/officeDocument/2006/relationships/hyperlink" Target="../../dew24/AppData/Local/:f:/g/personal/dmgomez_sdmujer_gov_co/EtzPTIjdne5JilEqI6_seO0B4Lq-Sn_Mydm65OsQgFpR5A%3fe=qVREMs" TargetMode="External"/><Relationship Id="rId35" Type="http://schemas.openxmlformats.org/officeDocument/2006/relationships/hyperlink" Target="../../dew24/AppData/Local/:f:/g/personal/dmgomez_sdmujer_gov_co/ErFx6455qkNBvFyaScRIKo0BKb3PQVZ4MJc1jKEgtUjMNg%3fe=EI16HM" TargetMode="External"/><Relationship Id="rId8" Type="http://schemas.openxmlformats.org/officeDocument/2006/relationships/hyperlink" Target="../../dew24/AppData/Local/:f:/g/personal/dmgomez_sdmujer_gov_co/Ephi37rObTVNo7GHbTIHJ1ABWbTUDbljZpuNFQyxGTuJwA%3fe=NJMwr8" TargetMode="External"/><Relationship Id="rId3" Type="http://schemas.openxmlformats.org/officeDocument/2006/relationships/hyperlink" Target="../../dew24/AppData/Local/:f:/g/personal/dmgomez_sdmujer_gov_co/Ev_Sab3puOtEkt3aahqTHkIBK9mGJwk3GKSuNys3NxcJqQ%3fe=jpbLm3"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dew24/AppData/Local/:f:/g/personal/dmgomez_sdmujer_gov_co/ErBf8-im8IRFoCEb-VGdjCUBS5rKrbFSxp19Jt2U-rboyg%3fe=uO2EEy"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dew24/AppData/Local/:f:/g/personal/dmgomez_sdmujer_gov_co/Ek5ekdaSvOpKsyzB-ZOXAvwBm0vxo5YcjnWnqMuHa0QSCQ%3fe=prANxj" TargetMode="External"/><Relationship Id="rId1" Type="http://schemas.openxmlformats.org/officeDocument/2006/relationships/hyperlink" Target="../../dew24/AppData/Local/:f:/g/personal/dmgomez_sdmujer_gov_co/EubNoZk03h5Npc1wo1YT-jIBhj_hlUTNAupFxCcxrnK0bQ%3fe=ZlXsvn"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dew24/AppData/Local/:f:/g/personal/dmgomez_sdmujer_gov_co/EuqiR4ig8mpMj84ugn_chRMBDpTiAP4WMz7zM90UNyEpZA%3fe=kJwZbL" TargetMode="External"/><Relationship Id="rId1" Type="http://schemas.openxmlformats.org/officeDocument/2006/relationships/hyperlink" Target="../../dew24/AppData/Local/:f:/g/personal/dmgomez_sdmujer_gov_co/EjMU3mt_LDJNup2tI7U0seoB5gxMWYaCH0Kb3MzNm3JS1A%3fe=OxRabb"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f:/r/personal/dmgomez_sdmujer_gov_co/Documents/Diana%20Gomez%20Rojas%20-%20Planeacion/Plan%20de%20accion/2024/2.%20Febrero/Soportes%20plan%20de%20accion%207734%20-%20Febrero%202024/Meta%205/9.%20Sensibilizacion?csf=1&amp;web=1&amp;e=kg39HT" TargetMode="External"/><Relationship Id="rId7" Type="http://schemas.openxmlformats.org/officeDocument/2006/relationships/comments" Target="../comments5.xml"/><Relationship Id="rId2" Type="http://schemas.openxmlformats.org/officeDocument/2006/relationships/hyperlink" Target="../../dew24/AppData/Local/:f:/g/personal/dmgomez_sdmujer_gov_co/EowqCRVuO_5PiTJSUMnB1xQBGu_LakFA1naZJXuylMbopg%3fe=GlKRX6" TargetMode="External"/><Relationship Id="rId1" Type="http://schemas.openxmlformats.org/officeDocument/2006/relationships/hyperlink" Target="../../dew24/AppData/Local/:f:/g/personal/dmgomez_sdmujer_gov_co/EmaNX-H59FdKitjRfx4kk9EBtLxni0SZkTs8_834Wt07nQ%3fe=gKEgMA"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dew24\AppData\Local\:f:\g\personal\dmgomez_sdmujer_gov_co\EnjXwIXkWbFMgAdmJuXae7sBfn5XQ2Og8pE72FsgTJUMPw?e=B6VKyZ"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hyperlink" Target="../../dew24/AppData/Local/:f:/g/personal/dmgomez_sdmujer_gov_co/EtzPTIjdne5JilEqI6_seO0B4Lq-Sn_Mydm65OsQgFpR5A%3fe=7MsmWo" TargetMode="External"/><Relationship Id="rId7" Type="http://schemas.openxmlformats.org/officeDocument/2006/relationships/comments" Target="../comments7.xml"/><Relationship Id="rId2" Type="http://schemas.openxmlformats.org/officeDocument/2006/relationships/hyperlink" Target="../../dew24/AppData/Local/:f:/g/personal/dmgomez_sdmujer_gov_co/EtSsPU0uhW1PgmC6enSZ0pIBqZQ42AlX8X_ybd6nPmkPMg%3fe=yF6v6C" TargetMode="External"/><Relationship Id="rId1" Type="http://schemas.openxmlformats.org/officeDocument/2006/relationships/hyperlink" Target="../../dew24/AppData/Local/:f:/g/personal/dmgomez_sdmujer_gov_co/Eh1T_L2uMSZFj0h5y9txbyABl8p4HjvM8vQiSSgxYgUgyg%3fe=2mLODh" TargetMode="External"/><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dew24/AppData/Local/:f:/g/personal/dmgomez_sdmujer_gov_co/EnCl9ww3B9hMjGQSaUZhfHwBW3CJGTyBMjqun40TbKXxLg%3fe=8cU4En" TargetMode="External"/><Relationship Id="rId1" Type="http://schemas.openxmlformats.org/officeDocument/2006/relationships/hyperlink" Target="../../dew24/AppData/Local/:f:/g/personal/dmgomez_sdmujer_gov_co/Ek9dKXbQn6FDq9M0UtrFdvQBBXB0y_I3LSjHbZjXG1AIDA%3fe=HNtV5Q"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hyperlink" Target="../../dew24/AppData/Local/:f:/g/personal/dmgomez_sdmujer_gov_co/ElLlrJSKDqlDi_qHPkE2OTgBNldUPpLEjdfiMSMoMKt4_A%3fe=WjmXYl" TargetMode="External"/><Relationship Id="rId7" Type="http://schemas.openxmlformats.org/officeDocument/2006/relationships/comments" Target="../comments9.xml"/><Relationship Id="rId2" Type="http://schemas.openxmlformats.org/officeDocument/2006/relationships/hyperlink" Target="../../dew24/AppData/Local/:f:/g/personal/dmgomez_sdmujer_gov_co/ErFx6455qkNBvFyaScRIKo0BKb3PQVZ4MJc1jKEgtUjMNg%3fe=WDi78m" TargetMode="External"/><Relationship Id="rId1" Type="http://schemas.openxmlformats.org/officeDocument/2006/relationships/hyperlink" Target="../../dew24/AppData/Local/:f:/g/personal/dmgomez_sdmujer_gov_co/Egi0uz2V0QlAqj1P--dZSbYBtyf5BLvjMeJQFEYhjQHX4Q%3fe=bceXYy" TargetMode="External"/><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A573F-0BDE-48BD-914E-FCFDE80ADD5B}">
  <sheetPr>
    <tabColor theme="7" tint="0.39997558519241921"/>
    <pageSetUpPr fitToPage="1"/>
  </sheetPr>
  <dimension ref="A1:AO46"/>
  <sheetViews>
    <sheetView showGridLines="0" zoomScale="60" zoomScaleNormal="60" workbookViewId="0">
      <selection activeCell="A7" sqref="A7:B9"/>
    </sheetView>
  </sheetViews>
  <sheetFormatPr defaultColWidth="10.85546875" defaultRowHeight="15" x14ac:dyDescent="0.25"/>
  <cols>
    <col min="1" max="1" width="38.42578125" style="2" customWidth="1"/>
    <col min="2" max="2" width="20.5703125" style="2" customWidth="1"/>
    <col min="3" max="14" width="20.7109375" style="2" customWidth="1"/>
    <col min="15" max="15" width="20.5703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5703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198"/>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3"/>
      <c r="AB1" s="204" t="s">
        <v>1</v>
      </c>
      <c r="AC1" s="205"/>
      <c r="AD1" s="205"/>
      <c r="AE1" s="206"/>
    </row>
    <row r="2" spans="1:31" ht="30.75" customHeight="1" thickBot="1" x14ac:dyDescent="0.3">
      <c r="A2" s="199"/>
      <c r="B2" s="201" t="s">
        <v>2</v>
      </c>
      <c r="C2" s="202"/>
      <c r="D2" s="202"/>
      <c r="E2" s="202"/>
      <c r="F2" s="202"/>
      <c r="G2" s="202"/>
      <c r="H2" s="202"/>
      <c r="I2" s="202"/>
      <c r="J2" s="202"/>
      <c r="K2" s="202"/>
      <c r="L2" s="202"/>
      <c r="M2" s="202"/>
      <c r="N2" s="202"/>
      <c r="O2" s="202"/>
      <c r="P2" s="202"/>
      <c r="Q2" s="202"/>
      <c r="R2" s="202"/>
      <c r="S2" s="202"/>
      <c r="T2" s="202"/>
      <c r="U2" s="202"/>
      <c r="V2" s="202"/>
      <c r="W2" s="202"/>
      <c r="X2" s="202"/>
      <c r="Y2" s="202"/>
      <c r="Z2" s="202"/>
      <c r="AA2" s="203"/>
      <c r="AB2" s="204" t="s">
        <v>326</v>
      </c>
      <c r="AC2" s="205"/>
      <c r="AD2" s="205"/>
      <c r="AE2" s="206"/>
    </row>
    <row r="3" spans="1:31" ht="24" customHeight="1" thickBot="1" x14ac:dyDescent="0.3">
      <c r="A3" s="199"/>
      <c r="B3" s="207" t="s">
        <v>3</v>
      </c>
      <c r="C3" s="208"/>
      <c r="D3" s="208"/>
      <c r="E3" s="208"/>
      <c r="F3" s="208"/>
      <c r="G3" s="208"/>
      <c r="H3" s="208"/>
      <c r="I3" s="208"/>
      <c r="J3" s="208"/>
      <c r="K3" s="208"/>
      <c r="L3" s="208"/>
      <c r="M3" s="208"/>
      <c r="N3" s="208"/>
      <c r="O3" s="208"/>
      <c r="P3" s="208"/>
      <c r="Q3" s="208"/>
      <c r="R3" s="208"/>
      <c r="S3" s="208"/>
      <c r="T3" s="208"/>
      <c r="U3" s="208"/>
      <c r="V3" s="208"/>
      <c r="W3" s="208"/>
      <c r="X3" s="208"/>
      <c r="Y3" s="208"/>
      <c r="Z3" s="208"/>
      <c r="AA3" s="209"/>
      <c r="AB3" s="204" t="s">
        <v>349</v>
      </c>
      <c r="AC3" s="205"/>
      <c r="AD3" s="205"/>
      <c r="AE3" s="206"/>
    </row>
    <row r="4" spans="1:31" ht="21.75" customHeight="1" thickBot="1" x14ac:dyDescent="0.3">
      <c r="A4" s="200"/>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213" t="s">
        <v>4</v>
      </c>
      <c r="AC4" s="214"/>
      <c r="AD4" s="214"/>
      <c r="AE4" s="215"/>
    </row>
    <row r="5" spans="1:31" ht="9" customHeight="1" thickBot="1" x14ac:dyDescent="0.3">
      <c r="A5" s="3"/>
      <c r="B5" s="98"/>
      <c r="C5" s="99"/>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5">
      <c r="A7" s="216" t="s">
        <v>5</v>
      </c>
      <c r="B7" s="217"/>
      <c r="C7" s="231" t="s">
        <v>21</v>
      </c>
      <c r="D7" s="216" t="s">
        <v>6</v>
      </c>
      <c r="E7" s="234"/>
      <c r="F7" s="234"/>
      <c r="G7" s="234"/>
      <c r="H7" s="217"/>
      <c r="I7" s="237">
        <v>45358</v>
      </c>
      <c r="J7" s="238"/>
      <c r="K7" s="216" t="s">
        <v>7</v>
      </c>
      <c r="L7" s="217"/>
      <c r="M7" s="243" t="s">
        <v>8</v>
      </c>
      <c r="N7" s="244"/>
      <c r="O7" s="248"/>
      <c r="P7" s="249"/>
      <c r="Q7" s="4"/>
      <c r="R7" s="4"/>
      <c r="S7" s="4"/>
      <c r="T7" s="4"/>
      <c r="U7" s="4"/>
      <c r="V7" s="4"/>
      <c r="W7" s="4"/>
      <c r="X7" s="4"/>
      <c r="Y7" s="4"/>
      <c r="Z7" s="5"/>
      <c r="AA7" s="4"/>
      <c r="AB7" s="4"/>
      <c r="AD7" s="7"/>
      <c r="AE7" s="8"/>
    </row>
    <row r="8" spans="1:31" x14ac:dyDescent="0.25">
      <c r="A8" s="218"/>
      <c r="B8" s="219"/>
      <c r="C8" s="232"/>
      <c r="D8" s="218"/>
      <c r="E8" s="235"/>
      <c r="F8" s="235"/>
      <c r="G8" s="235"/>
      <c r="H8" s="219"/>
      <c r="I8" s="239"/>
      <c r="J8" s="240"/>
      <c r="K8" s="218"/>
      <c r="L8" s="219"/>
      <c r="M8" s="250" t="s">
        <v>9</v>
      </c>
      <c r="N8" s="251"/>
      <c r="O8" s="252"/>
      <c r="P8" s="253"/>
      <c r="Q8" s="4"/>
      <c r="R8" s="4"/>
      <c r="S8" s="4"/>
      <c r="T8" s="4"/>
      <c r="U8" s="4"/>
      <c r="V8" s="4"/>
      <c r="W8" s="4"/>
      <c r="X8" s="4"/>
      <c r="Y8" s="4"/>
      <c r="Z8" s="5"/>
      <c r="AA8" s="4"/>
      <c r="AB8" s="4"/>
      <c r="AD8" s="7"/>
      <c r="AE8" s="8"/>
    </row>
    <row r="9" spans="1:31" ht="15.75" thickBot="1" x14ac:dyDescent="0.3">
      <c r="A9" s="220"/>
      <c r="B9" s="221"/>
      <c r="C9" s="233"/>
      <c r="D9" s="220"/>
      <c r="E9" s="236"/>
      <c r="F9" s="236"/>
      <c r="G9" s="236"/>
      <c r="H9" s="221"/>
      <c r="I9" s="241"/>
      <c r="J9" s="242"/>
      <c r="K9" s="220"/>
      <c r="L9" s="221"/>
      <c r="M9" s="254" t="s">
        <v>10</v>
      </c>
      <c r="N9" s="255"/>
      <c r="O9" s="256" t="s">
        <v>351</v>
      </c>
      <c r="P9" s="257"/>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16" t="s">
        <v>11</v>
      </c>
      <c r="B11" s="217"/>
      <c r="C11" s="222" t="s">
        <v>352</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5" customHeight="1" x14ac:dyDescent="0.25">
      <c r="A12" s="218"/>
      <c r="B12" s="219"/>
      <c r="C12" s="225"/>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7"/>
    </row>
    <row r="13" spans="1:31" ht="15" customHeight="1" thickBot="1" x14ac:dyDescent="0.3">
      <c r="A13" s="220"/>
      <c r="B13" s="221"/>
      <c r="C13" s="228"/>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58" t="s">
        <v>12</v>
      </c>
      <c r="B15" s="259"/>
      <c r="C15" s="260" t="s">
        <v>353</v>
      </c>
      <c r="D15" s="261"/>
      <c r="E15" s="261"/>
      <c r="F15" s="261"/>
      <c r="G15" s="261"/>
      <c r="H15" s="261"/>
      <c r="I15" s="261"/>
      <c r="J15" s="261"/>
      <c r="K15" s="262"/>
      <c r="L15" s="263" t="s">
        <v>13</v>
      </c>
      <c r="M15" s="264"/>
      <c r="N15" s="264"/>
      <c r="O15" s="264"/>
      <c r="P15" s="264"/>
      <c r="Q15" s="265"/>
      <c r="R15" s="266" t="s">
        <v>354</v>
      </c>
      <c r="S15" s="267"/>
      <c r="T15" s="267"/>
      <c r="U15" s="267"/>
      <c r="V15" s="267"/>
      <c r="W15" s="267"/>
      <c r="X15" s="268"/>
      <c r="Y15" s="263" t="s">
        <v>14</v>
      </c>
      <c r="Z15" s="265"/>
      <c r="AA15" s="245" t="s">
        <v>355</v>
      </c>
      <c r="AB15" s="246"/>
      <c r="AC15" s="246"/>
      <c r="AD15" s="246"/>
      <c r="AE15" s="247"/>
    </row>
    <row r="16" spans="1:31" ht="9" customHeight="1" thickBot="1" x14ac:dyDescent="0.3">
      <c r="A16" s="6"/>
      <c r="B16" s="4"/>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D16" s="7"/>
      <c r="AE16" s="8"/>
    </row>
    <row r="17" spans="1:32" s="16" customFormat="1" ht="37.5" customHeight="1" thickBot="1" x14ac:dyDescent="0.3">
      <c r="A17" s="258" t="s">
        <v>15</v>
      </c>
      <c r="B17" s="259"/>
      <c r="C17" s="245" t="s">
        <v>356</v>
      </c>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7"/>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63" t="s">
        <v>16</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5"/>
      <c r="AF19" s="20"/>
    </row>
    <row r="20" spans="1:32" ht="32.1" customHeight="1" thickBot="1" x14ac:dyDescent="0.3">
      <c r="A20" s="100" t="s">
        <v>17</v>
      </c>
      <c r="B20" s="270" t="s">
        <v>18</v>
      </c>
      <c r="C20" s="271"/>
      <c r="D20" s="271"/>
      <c r="E20" s="271"/>
      <c r="F20" s="271"/>
      <c r="G20" s="271"/>
      <c r="H20" s="271"/>
      <c r="I20" s="271"/>
      <c r="J20" s="271"/>
      <c r="K20" s="271"/>
      <c r="L20" s="271"/>
      <c r="M20" s="271"/>
      <c r="N20" s="271"/>
      <c r="O20" s="272"/>
      <c r="P20" s="263" t="s">
        <v>19</v>
      </c>
      <c r="Q20" s="264"/>
      <c r="R20" s="264"/>
      <c r="S20" s="264"/>
      <c r="T20" s="264"/>
      <c r="U20" s="264"/>
      <c r="V20" s="264"/>
      <c r="W20" s="264"/>
      <c r="X20" s="264"/>
      <c r="Y20" s="264"/>
      <c r="Z20" s="264"/>
      <c r="AA20" s="264"/>
      <c r="AB20" s="264"/>
      <c r="AC20" s="264"/>
      <c r="AD20" s="264"/>
      <c r="AE20" s="265"/>
      <c r="AF20" s="20"/>
    </row>
    <row r="21" spans="1:32" ht="32.1" customHeight="1" thickBot="1" x14ac:dyDescent="0.3">
      <c r="A21" s="151">
        <v>2041627027</v>
      </c>
      <c r="B21" s="109" t="s">
        <v>20</v>
      </c>
      <c r="C21" s="110" t="s">
        <v>21</v>
      </c>
      <c r="D21" s="110" t="s">
        <v>22</v>
      </c>
      <c r="E21" s="110" t="s">
        <v>23</v>
      </c>
      <c r="F21" s="110" t="s">
        <v>24</v>
      </c>
      <c r="G21" s="110" t="s">
        <v>25</v>
      </c>
      <c r="H21" s="110" t="s">
        <v>26</v>
      </c>
      <c r="I21" s="110" t="s">
        <v>27</v>
      </c>
      <c r="J21" s="110" t="s">
        <v>28</v>
      </c>
      <c r="K21" s="110" t="s">
        <v>29</v>
      </c>
      <c r="L21" s="110" t="s">
        <v>30</v>
      </c>
      <c r="M21" s="110" t="s">
        <v>31</v>
      </c>
      <c r="N21" s="110" t="s">
        <v>32</v>
      </c>
      <c r="O21" s="111" t="s">
        <v>33</v>
      </c>
      <c r="P21" s="135"/>
      <c r="Q21" s="100" t="s">
        <v>20</v>
      </c>
      <c r="R21" s="101" t="s">
        <v>21</v>
      </c>
      <c r="S21" s="101" t="s">
        <v>22</v>
      </c>
      <c r="T21" s="101" t="s">
        <v>23</v>
      </c>
      <c r="U21" s="101" t="s">
        <v>24</v>
      </c>
      <c r="V21" s="101" t="s">
        <v>25</v>
      </c>
      <c r="W21" s="101" t="s">
        <v>26</v>
      </c>
      <c r="X21" s="101" t="s">
        <v>27</v>
      </c>
      <c r="Y21" s="101" t="s">
        <v>28</v>
      </c>
      <c r="Z21" s="101" t="s">
        <v>29</v>
      </c>
      <c r="AA21" s="101" t="s">
        <v>30</v>
      </c>
      <c r="AB21" s="101" t="s">
        <v>31</v>
      </c>
      <c r="AC21" s="101" t="s">
        <v>32</v>
      </c>
      <c r="AD21" s="134" t="s">
        <v>34</v>
      </c>
      <c r="AE21" s="134" t="s">
        <v>35</v>
      </c>
      <c r="AF21" s="1"/>
    </row>
    <row r="22" spans="1:32" ht="32.1" customHeight="1" x14ac:dyDescent="0.25">
      <c r="A22" s="131" t="s">
        <v>36</v>
      </c>
      <c r="B22" s="149">
        <v>876445728</v>
      </c>
      <c r="C22" s="150">
        <v>876445728</v>
      </c>
      <c r="D22" s="150">
        <v>288735571</v>
      </c>
      <c r="E22" s="150"/>
      <c r="F22" s="150"/>
      <c r="G22" s="150"/>
      <c r="H22" s="150"/>
      <c r="I22" s="150"/>
      <c r="J22" s="150"/>
      <c r="K22" s="150"/>
      <c r="L22" s="150"/>
      <c r="M22" s="150"/>
      <c r="N22" s="80">
        <f>SUM(B22:M22)</f>
        <v>2041627027</v>
      </c>
      <c r="O22" s="82"/>
      <c r="P22" s="131" t="s">
        <v>37</v>
      </c>
      <c r="Q22" s="143">
        <v>3620819689</v>
      </c>
      <c r="R22" s="144"/>
      <c r="S22" s="144"/>
      <c r="T22" s="144"/>
      <c r="U22" s="144">
        <v>6455061511</v>
      </c>
      <c r="V22" s="144"/>
      <c r="W22" s="144"/>
      <c r="X22" s="144"/>
      <c r="Y22" s="144"/>
      <c r="Z22" s="144"/>
      <c r="AA22" s="144"/>
      <c r="AB22" s="144"/>
      <c r="AC22" s="102">
        <f>SUM(Q22:AB22)</f>
        <v>10075881200</v>
      </c>
      <c r="AE22" s="103"/>
      <c r="AF22" s="1"/>
    </row>
    <row r="23" spans="1:32" ht="32.1" customHeight="1" x14ac:dyDescent="0.25">
      <c r="A23" s="132" t="s">
        <v>38</v>
      </c>
      <c r="B23" s="145"/>
      <c r="C23" s="146"/>
      <c r="D23" s="146"/>
      <c r="E23" s="146"/>
      <c r="F23" s="146"/>
      <c r="G23" s="146"/>
      <c r="H23" s="146"/>
      <c r="I23" s="146"/>
      <c r="J23" s="146"/>
      <c r="K23" s="146"/>
      <c r="L23" s="146"/>
      <c r="M23" s="146"/>
      <c r="N23" s="79">
        <f>SUM(B23:M23)</f>
        <v>0</v>
      </c>
      <c r="O23" s="91" t="str">
        <f>IFERROR(N23/(SUMIF(B23:M23,"&gt;0",B22:M22))," ")</f>
        <v xml:space="preserve"> </v>
      </c>
      <c r="P23" s="132" t="s">
        <v>39</v>
      </c>
      <c r="Q23" s="145">
        <v>3620819689</v>
      </c>
      <c r="R23" s="146">
        <v>0</v>
      </c>
      <c r="S23" s="146"/>
      <c r="T23" s="146"/>
      <c r="U23" s="146"/>
      <c r="V23" s="146"/>
      <c r="W23" s="146"/>
      <c r="X23" s="146"/>
      <c r="Y23" s="146"/>
      <c r="Z23" s="146"/>
      <c r="AA23" s="146"/>
      <c r="AB23" s="146"/>
      <c r="AC23" s="79">
        <f>SUM(Q23:AB23)</f>
        <v>3620819689</v>
      </c>
      <c r="AD23" s="192">
        <f>AC23/SUM(Q22:R22)</f>
        <v>1</v>
      </c>
      <c r="AE23" s="83">
        <f>AC23/AC22</f>
        <v>0.35935513898278199</v>
      </c>
      <c r="AF23" s="1"/>
    </row>
    <row r="24" spans="1:32" ht="32.1" customHeight="1" x14ac:dyDescent="0.25">
      <c r="A24" s="132" t="s">
        <v>40</v>
      </c>
      <c r="B24" s="145">
        <f>+A21-B23</f>
        <v>2041627027</v>
      </c>
      <c r="C24" s="146">
        <f>+B24-C23</f>
        <v>2041627027</v>
      </c>
      <c r="D24" s="146"/>
      <c r="E24" s="146"/>
      <c r="F24" s="146"/>
      <c r="G24" s="146"/>
      <c r="H24" s="146"/>
      <c r="I24" s="146"/>
      <c r="J24" s="146"/>
      <c r="K24" s="146"/>
      <c r="L24" s="146"/>
      <c r="M24" s="146"/>
      <c r="N24" s="79">
        <f>MIN(B24:M24)</f>
        <v>2041627027</v>
      </c>
      <c r="O24" s="81"/>
      <c r="P24" s="132" t="s">
        <v>36</v>
      </c>
      <c r="Q24" s="145"/>
      <c r="R24" s="146"/>
      <c r="S24" s="146">
        <v>688653244</v>
      </c>
      <c r="T24" s="146">
        <v>977388815</v>
      </c>
      <c r="U24" s="146">
        <v>977388815</v>
      </c>
      <c r="V24" s="146">
        <v>977388815</v>
      </c>
      <c r="W24" s="146">
        <v>977388815</v>
      </c>
      <c r="X24" s="146">
        <v>977388815</v>
      </c>
      <c r="Y24" s="146">
        <v>977388815</v>
      </c>
      <c r="Z24" s="146">
        <v>977388815</v>
      </c>
      <c r="AA24" s="146">
        <v>977388815</v>
      </c>
      <c r="AB24" s="146">
        <v>1568117436</v>
      </c>
      <c r="AC24" s="79">
        <f>SUM(Q24:AB24)</f>
        <v>10075881200</v>
      </c>
      <c r="AD24" s="79"/>
      <c r="AE24" s="104"/>
      <c r="AF24" s="1"/>
    </row>
    <row r="25" spans="1:32" ht="32.1" customHeight="1" thickBot="1" x14ac:dyDescent="0.3">
      <c r="A25" s="133" t="s">
        <v>41</v>
      </c>
      <c r="B25" s="147">
        <v>876445728</v>
      </c>
      <c r="C25" s="148">
        <v>876445728</v>
      </c>
      <c r="D25" s="148"/>
      <c r="E25" s="148"/>
      <c r="F25" s="148"/>
      <c r="G25" s="148"/>
      <c r="H25" s="148"/>
      <c r="I25" s="148"/>
      <c r="J25" s="148"/>
      <c r="K25" s="148"/>
      <c r="L25" s="148"/>
      <c r="M25" s="148"/>
      <c r="N25" s="112">
        <f>SUM(B25:M25)</f>
        <v>1752891456</v>
      </c>
      <c r="O25" s="197">
        <f>+N25/N24</f>
        <v>0.85857575003585607</v>
      </c>
      <c r="P25" s="133" t="s">
        <v>41</v>
      </c>
      <c r="Q25" s="147">
        <v>0</v>
      </c>
      <c r="R25" s="148">
        <v>0</v>
      </c>
      <c r="S25" s="148"/>
      <c r="T25" s="148"/>
      <c r="U25" s="148"/>
      <c r="V25" s="148"/>
      <c r="W25" s="148"/>
      <c r="X25" s="148"/>
      <c r="Y25" s="148"/>
      <c r="Z25" s="148"/>
      <c r="AA25" s="148"/>
      <c r="AB25" s="148"/>
      <c r="AC25" s="112">
        <f>SUM(Q25:AB25)</f>
        <v>0</v>
      </c>
      <c r="AD25" s="193" t="e">
        <f>AC25/SUM(Q24:R24)</f>
        <v>#DIV/0!</v>
      </c>
      <c r="AE25" s="113">
        <f>AC25/AC24</f>
        <v>0</v>
      </c>
      <c r="AF25" s="1"/>
    </row>
    <row r="26" spans="1:32" customFormat="1" ht="16.5" customHeight="1" thickBot="1" x14ac:dyDescent="0.3"/>
    <row r="27" spans="1:32" ht="33.950000000000003" customHeight="1" x14ac:dyDescent="0.25">
      <c r="A27" s="273" t="s">
        <v>42</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5"/>
    </row>
    <row r="28" spans="1:32" ht="15" customHeight="1" x14ac:dyDescent="0.25">
      <c r="A28" s="276" t="s">
        <v>43</v>
      </c>
      <c r="B28" s="277" t="s">
        <v>44</v>
      </c>
      <c r="C28" s="277"/>
      <c r="D28" s="277" t="s">
        <v>45</v>
      </c>
      <c r="E28" s="277"/>
      <c r="F28" s="277"/>
      <c r="G28" s="277"/>
      <c r="H28" s="277"/>
      <c r="I28" s="277"/>
      <c r="J28" s="277"/>
      <c r="K28" s="277"/>
      <c r="L28" s="277"/>
      <c r="M28" s="277"/>
      <c r="N28" s="277"/>
      <c r="O28" s="277"/>
      <c r="P28" s="277" t="s">
        <v>32</v>
      </c>
      <c r="Q28" s="277" t="s">
        <v>46</v>
      </c>
      <c r="R28" s="277"/>
      <c r="S28" s="277"/>
      <c r="T28" s="277"/>
      <c r="U28" s="277"/>
      <c r="V28" s="277"/>
      <c r="W28" s="277"/>
      <c r="X28" s="277"/>
      <c r="Y28" s="277" t="s">
        <v>47</v>
      </c>
      <c r="Z28" s="277"/>
      <c r="AA28" s="277"/>
      <c r="AB28" s="277"/>
      <c r="AC28" s="277"/>
      <c r="AD28" s="277"/>
      <c r="AE28" s="278"/>
    </row>
    <row r="29" spans="1:32" ht="27" customHeight="1" x14ac:dyDescent="0.25">
      <c r="A29" s="276"/>
      <c r="B29" s="277"/>
      <c r="C29" s="277"/>
      <c r="D29" s="97" t="s">
        <v>20</v>
      </c>
      <c r="E29" s="97" t="s">
        <v>21</v>
      </c>
      <c r="F29" s="97" t="s">
        <v>22</v>
      </c>
      <c r="G29" s="97" t="s">
        <v>23</v>
      </c>
      <c r="H29" s="97" t="s">
        <v>24</v>
      </c>
      <c r="I29" s="97" t="s">
        <v>25</v>
      </c>
      <c r="J29" s="97" t="s">
        <v>26</v>
      </c>
      <c r="K29" s="97" t="s">
        <v>27</v>
      </c>
      <c r="L29" s="97" t="s">
        <v>28</v>
      </c>
      <c r="M29" s="97" t="s">
        <v>29</v>
      </c>
      <c r="N29" s="97" t="s">
        <v>30</v>
      </c>
      <c r="O29" s="97" t="s">
        <v>31</v>
      </c>
      <c r="P29" s="277"/>
      <c r="Q29" s="277"/>
      <c r="R29" s="277"/>
      <c r="S29" s="277"/>
      <c r="T29" s="277"/>
      <c r="U29" s="277"/>
      <c r="V29" s="277"/>
      <c r="W29" s="277"/>
      <c r="X29" s="277"/>
      <c r="Y29" s="277"/>
      <c r="Z29" s="277"/>
      <c r="AA29" s="277"/>
      <c r="AB29" s="277"/>
      <c r="AC29" s="277"/>
      <c r="AD29" s="277"/>
      <c r="AE29" s="278"/>
    </row>
    <row r="30" spans="1:32" ht="42" customHeight="1" thickBot="1" x14ac:dyDescent="0.3">
      <c r="A30" s="105" t="s">
        <v>356</v>
      </c>
      <c r="B30" s="279"/>
      <c r="C30" s="279"/>
      <c r="D30" s="142"/>
      <c r="E30" s="142"/>
      <c r="F30" s="142"/>
      <c r="G30" s="142"/>
      <c r="H30" s="142"/>
      <c r="I30" s="142"/>
      <c r="J30" s="142"/>
      <c r="K30" s="142"/>
      <c r="L30" s="142"/>
      <c r="M30" s="142"/>
      <c r="N30" s="142"/>
      <c r="O30" s="142"/>
      <c r="P30" s="106">
        <f>SUM(D30:O30)</f>
        <v>0</v>
      </c>
      <c r="Q30" s="280"/>
      <c r="R30" s="280"/>
      <c r="S30" s="280"/>
      <c r="T30" s="280"/>
      <c r="U30" s="280"/>
      <c r="V30" s="280"/>
      <c r="W30" s="280"/>
      <c r="X30" s="280"/>
      <c r="Y30" s="280"/>
      <c r="Z30" s="280"/>
      <c r="AA30" s="280"/>
      <c r="AB30" s="280"/>
      <c r="AC30" s="280"/>
      <c r="AD30" s="280"/>
      <c r="AE30" s="281"/>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22" t="s">
        <v>48</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41" ht="23.1" customHeight="1" x14ac:dyDescent="0.25">
      <c r="A33" s="276" t="s">
        <v>49</v>
      </c>
      <c r="B33" s="277" t="s">
        <v>50</v>
      </c>
      <c r="C33" s="277" t="s">
        <v>44</v>
      </c>
      <c r="D33" s="277" t="s">
        <v>51</v>
      </c>
      <c r="E33" s="277"/>
      <c r="F33" s="277"/>
      <c r="G33" s="277"/>
      <c r="H33" s="277"/>
      <c r="I33" s="277"/>
      <c r="J33" s="277"/>
      <c r="K33" s="277"/>
      <c r="L33" s="277"/>
      <c r="M33" s="277"/>
      <c r="N33" s="277"/>
      <c r="O33" s="277"/>
      <c r="P33" s="277"/>
      <c r="Q33" s="277" t="s">
        <v>52</v>
      </c>
      <c r="R33" s="277"/>
      <c r="S33" s="277"/>
      <c r="T33" s="277"/>
      <c r="U33" s="277"/>
      <c r="V33" s="277"/>
      <c r="W33" s="277"/>
      <c r="X33" s="277"/>
      <c r="Y33" s="277"/>
      <c r="Z33" s="277"/>
      <c r="AA33" s="277"/>
      <c r="AB33" s="277"/>
      <c r="AC33" s="277"/>
      <c r="AD33" s="277"/>
      <c r="AE33" s="278"/>
      <c r="AG33" s="21"/>
      <c r="AH33" s="21"/>
      <c r="AI33" s="21"/>
      <c r="AJ33" s="21"/>
      <c r="AK33" s="21"/>
      <c r="AL33" s="21"/>
      <c r="AM33" s="21"/>
      <c r="AN33" s="21"/>
      <c r="AO33" s="21"/>
    </row>
    <row r="34" spans="1:41" ht="27" customHeight="1" x14ac:dyDescent="0.25">
      <c r="A34" s="276"/>
      <c r="B34" s="277"/>
      <c r="C34" s="282"/>
      <c r="D34" s="97" t="s">
        <v>20</v>
      </c>
      <c r="E34" s="97" t="s">
        <v>21</v>
      </c>
      <c r="F34" s="97" t="s">
        <v>22</v>
      </c>
      <c r="G34" s="97" t="s">
        <v>23</v>
      </c>
      <c r="H34" s="97" t="s">
        <v>24</v>
      </c>
      <c r="I34" s="97" t="s">
        <v>25</v>
      </c>
      <c r="J34" s="97" t="s">
        <v>26</v>
      </c>
      <c r="K34" s="97" t="s">
        <v>27</v>
      </c>
      <c r="L34" s="97" t="s">
        <v>28</v>
      </c>
      <c r="M34" s="97" t="s">
        <v>29</v>
      </c>
      <c r="N34" s="97" t="s">
        <v>30</v>
      </c>
      <c r="O34" s="97" t="s">
        <v>31</v>
      </c>
      <c r="P34" s="97" t="s">
        <v>32</v>
      </c>
      <c r="Q34" s="283" t="s">
        <v>53</v>
      </c>
      <c r="R34" s="284"/>
      <c r="S34" s="284"/>
      <c r="T34" s="285"/>
      <c r="U34" s="277" t="s">
        <v>54</v>
      </c>
      <c r="V34" s="277"/>
      <c r="W34" s="277"/>
      <c r="X34" s="277"/>
      <c r="Y34" s="277" t="s">
        <v>55</v>
      </c>
      <c r="Z34" s="277"/>
      <c r="AA34" s="277"/>
      <c r="AB34" s="277"/>
      <c r="AC34" s="277" t="s">
        <v>56</v>
      </c>
      <c r="AD34" s="277"/>
      <c r="AE34" s="278"/>
      <c r="AG34" s="21"/>
      <c r="AH34" s="21"/>
      <c r="AI34" s="21"/>
      <c r="AJ34" s="21"/>
      <c r="AK34" s="21"/>
      <c r="AL34" s="21"/>
      <c r="AM34" s="21"/>
      <c r="AN34" s="21"/>
      <c r="AO34" s="21"/>
    </row>
    <row r="35" spans="1:41" ht="170.45" customHeight="1" x14ac:dyDescent="0.25">
      <c r="A35" s="299" t="s">
        <v>356</v>
      </c>
      <c r="B35" s="301">
        <f>SUM(B41:B46)</f>
        <v>0.1</v>
      </c>
      <c r="C35" s="23" t="s">
        <v>57</v>
      </c>
      <c r="D35" s="160">
        <v>2000</v>
      </c>
      <c r="E35" s="160">
        <v>3000</v>
      </c>
      <c r="F35" s="160">
        <v>3000</v>
      </c>
      <c r="G35" s="160">
        <f t="shared" ref="G35:H35" si="0">12000/4</f>
        <v>3000</v>
      </c>
      <c r="H35" s="160">
        <f t="shared" si="0"/>
        <v>3000</v>
      </c>
      <c r="I35" s="160">
        <v>0</v>
      </c>
      <c r="J35" s="160">
        <v>0</v>
      </c>
      <c r="K35" s="160">
        <v>0</v>
      </c>
      <c r="L35" s="160">
        <v>0</v>
      </c>
      <c r="M35" s="160">
        <v>0</v>
      </c>
      <c r="N35" s="160">
        <v>0</v>
      </c>
      <c r="O35" s="160">
        <v>0</v>
      </c>
      <c r="P35" s="161">
        <f>SUM(D35:O35)</f>
        <v>14000</v>
      </c>
      <c r="Q35" s="303" t="s">
        <v>683</v>
      </c>
      <c r="R35" s="304"/>
      <c r="S35" s="304"/>
      <c r="T35" s="305"/>
      <c r="U35" s="286" t="s">
        <v>624</v>
      </c>
      <c r="V35" s="286"/>
      <c r="W35" s="286"/>
      <c r="X35" s="286"/>
      <c r="Y35" s="286" t="s">
        <v>492</v>
      </c>
      <c r="Z35" s="286"/>
      <c r="AA35" s="286"/>
      <c r="AB35" s="286"/>
      <c r="AC35" s="286" t="s">
        <v>493</v>
      </c>
      <c r="AD35" s="286"/>
      <c r="AE35" s="287"/>
      <c r="AG35" s="21"/>
      <c r="AH35" s="21"/>
      <c r="AI35" s="21"/>
      <c r="AJ35" s="21"/>
      <c r="AK35" s="21"/>
      <c r="AL35" s="21"/>
      <c r="AM35" s="21"/>
      <c r="AN35" s="21"/>
      <c r="AO35" s="21"/>
    </row>
    <row r="36" spans="1:41" ht="170.45" customHeight="1" thickBot="1" x14ac:dyDescent="0.3">
      <c r="A36" s="300"/>
      <c r="B36" s="302"/>
      <c r="C36" s="24" t="s">
        <v>58</v>
      </c>
      <c r="D36" s="165">
        <v>3248</v>
      </c>
      <c r="E36" s="165">
        <v>3423</v>
      </c>
      <c r="F36" s="165"/>
      <c r="G36" s="162"/>
      <c r="H36" s="162"/>
      <c r="I36" s="162"/>
      <c r="J36" s="162"/>
      <c r="K36" s="162"/>
      <c r="L36" s="162"/>
      <c r="M36" s="162"/>
      <c r="N36" s="162"/>
      <c r="O36" s="162"/>
      <c r="P36" s="162">
        <f>SUM(D36:O36)</f>
        <v>6671</v>
      </c>
      <c r="Q36" s="306"/>
      <c r="R36" s="307"/>
      <c r="S36" s="307"/>
      <c r="T36" s="308"/>
      <c r="U36" s="288"/>
      <c r="V36" s="288"/>
      <c r="W36" s="288"/>
      <c r="X36" s="288"/>
      <c r="Y36" s="288"/>
      <c r="Z36" s="288"/>
      <c r="AA36" s="288"/>
      <c r="AB36" s="288"/>
      <c r="AC36" s="288"/>
      <c r="AD36" s="288"/>
      <c r="AE36" s="289"/>
      <c r="AG36" s="21"/>
      <c r="AH36" s="21"/>
      <c r="AI36" s="21"/>
      <c r="AJ36" s="21"/>
      <c r="AK36" s="21"/>
      <c r="AL36" s="21"/>
      <c r="AM36" s="21"/>
      <c r="AN36" s="21"/>
      <c r="AO36" s="21"/>
    </row>
    <row r="37" spans="1:41" customFormat="1" ht="17.25" customHeight="1" thickBot="1" x14ac:dyDescent="0.3"/>
    <row r="38" spans="1:41" ht="45" customHeight="1" thickBot="1" x14ac:dyDescent="0.3">
      <c r="A38" s="222" t="s">
        <v>59</v>
      </c>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G38" s="21"/>
      <c r="AH38" s="21"/>
      <c r="AI38" s="21"/>
      <c r="AJ38" s="21"/>
      <c r="AK38" s="21"/>
      <c r="AL38" s="21"/>
      <c r="AM38" s="21"/>
      <c r="AN38" s="21"/>
      <c r="AO38" s="21"/>
    </row>
    <row r="39" spans="1:41" ht="26.1" customHeight="1" x14ac:dyDescent="0.25">
      <c r="A39" s="290" t="s">
        <v>60</v>
      </c>
      <c r="B39" s="291" t="s">
        <v>61</v>
      </c>
      <c r="C39" s="292" t="s">
        <v>62</v>
      </c>
      <c r="D39" s="294" t="s">
        <v>63</v>
      </c>
      <c r="E39" s="295"/>
      <c r="F39" s="295"/>
      <c r="G39" s="295"/>
      <c r="H39" s="295"/>
      <c r="I39" s="295"/>
      <c r="J39" s="295"/>
      <c r="K39" s="295"/>
      <c r="L39" s="295"/>
      <c r="M39" s="295"/>
      <c r="N39" s="295"/>
      <c r="O39" s="295"/>
      <c r="P39" s="296"/>
      <c r="Q39" s="291" t="s">
        <v>64</v>
      </c>
      <c r="R39" s="291"/>
      <c r="S39" s="291"/>
      <c r="T39" s="291"/>
      <c r="U39" s="291"/>
      <c r="V39" s="291"/>
      <c r="W39" s="291"/>
      <c r="X39" s="291"/>
      <c r="Y39" s="291"/>
      <c r="Z39" s="291"/>
      <c r="AA39" s="291"/>
      <c r="AB39" s="291"/>
      <c r="AC39" s="291"/>
      <c r="AD39" s="291"/>
      <c r="AE39" s="297"/>
      <c r="AG39" s="21"/>
      <c r="AH39" s="21"/>
      <c r="AI39" s="21"/>
      <c r="AJ39" s="21"/>
      <c r="AK39" s="21"/>
      <c r="AL39" s="21"/>
      <c r="AM39" s="21"/>
      <c r="AN39" s="21"/>
      <c r="AO39" s="21"/>
    </row>
    <row r="40" spans="1:41" ht="26.1" customHeight="1" x14ac:dyDescent="0.25">
      <c r="A40" s="276"/>
      <c r="B40" s="277"/>
      <c r="C40" s="293"/>
      <c r="D40" s="97" t="s">
        <v>65</v>
      </c>
      <c r="E40" s="97" t="s">
        <v>66</v>
      </c>
      <c r="F40" s="97" t="s">
        <v>67</v>
      </c>
      <c r="G40" s="97" t="s">
        <v>68</v>
      </c>
      <c r="H40" s="97" t="s">
        <v>69</v>
      </c>
      <c r="I40" s="97" t="s">
        <v>70</v>
      </c>
      <c r="J40" s="97" t="s">
        <v>71</v>
      </c>
      <c r="K40" s="97" t="s">
        <v>72</v>
      </c>
      <c r="L40" s="97" t="s">
        <v>73</v>
      </c>
      <c r="M40" s="97" t="s">
        <v>74</v>
      </c>
      <c r="N40" s="97" t="s">
        <v>75</v>
      </c>
      <c r="O40" s="97" t="s">
        <v>76</v>
      </c>
      <c r="P40" s="97" t="s">
        <v>77</v>
      </c>
      <c r="Q40" s="283" t="s">
        <v>78</v>
      </c>
      <c r="R40" s="284"/>
      <c r="S40" s="284"/>
      <c r="T40" s="284"/>
      <c r="U40" s="284"/>
      <c r="V40" s="284"/>
      <c r="W40" s="284"/>
      <c r="X40" s="285"/>
      <c r="Y40" s="283" t="s">
        <v>79</v>
      </c>
      <c r="Z40" s="284"/>
      <c r="AA40" s="284"/>
      <c r="AB40" s="284"/>
      <c r="AC40" s="284"/>
      <c r="AD40" s="284"/>
      <c r="AE40" s="298"/>
      <c r="AG40" s="25"/>
      <c r="AH40" s="25"/>
      <c r="AI40" s="25"/>
      <c r="AJ40" s="25"/>
      <c r="AK40" s="25"/>
      <c r="AL40" s="25"/>
      <c r="AM40" s="25"/>
      <c r="AN40" s="25"/>
      <c r="AO40" s="25"/>
    </row>
    <row r="41" spans="1:41" s="169" customFormat="1" ht="117" customHeight="1" x14ac:dyDescent="0.25">
      <c r="A41" s="322" t="s">
        <v>357</v>
      </c>
      <c r="B41" s="324">
        <v>0.03</v>
      </c>
      <c r="C41" s="23" t="s">
        <v>57</v>
      </c>
      <c r="D41" s="168">
        <v>0.2</v>
      </c>
      <c r="E41" s="168">
        <v>0.2</v>
      </c>
      <c r="F41" s="168">
        <v>0.2</v>
      </c>
      <c r="G41" s="168">
        <v>0.2</v>
      </c>
      <c r="H41" s="168">
        <v>0.2</v>
      </c>
      <c r="I41" s="154">
        <v>0</v>
      </c>
      <c r="J41" s="154">
        <v>0</v>
      </c>
      <c r="K41" s="154">
        <v>0</v>
      </c>
      <c r="L41" s="154">
        <v>0</v>
      </c>
      <c r="M41" s="154">
        <v>0</v>
      </c>
      <c r="N41" s="154">
        <v>0</v>
      </c>
      <c r="O41" s="154">
        <v>0</v>
      </c>
      <c r="P41" s="176">
        <f t="shared" ref="P41:P46" si="1">SUM(D41:O41)</f>
        <v>1</v>
      </c>
      <c r="Q41" s="313" t="s">
        <v>625</v>
      </c>
      <c r="R41" s="314"/>
      <c r="S41" s="314"/>
      <c r="T41" s="314"/>
      <c r="U41" s="314"/>
      <c r="V41" s="314"/>
      <c r="W41" s="314"/>
      <c r="X41" s="315"/>
      <c r="Y41" s="319" t="s">
        <v>689</v>
      </c>
      <c r="Z41" s="314"/>
      <c r="AA41" s="314"/>
      <c r="AB41" s="314"/>
      <c r="AC41" s="314"/>
      <c r="AD41" s="314"/>
      <c r="AE41" s="320"/>
      <c r="AG41" s="170"/>
      <c r="AH41" s="170"/>
      <c r="AI41" s="170"/>
      <c r="AJ41" s="170"/>
      <c r="AK41" s="170"/>
      <c r="AL41" s="170"/>
      <c r="AM41" s="170"/>
      <c r="AN41" s="170"/>
      <c r="AO41" s="170"/>
    </row>
    <row r="42" spans="1:41" s="169" customFormat="1" ht="117" customHeight="1" x14ac:dyDescent="0.25">
      <c r="A42" s="323"/>
      <c r="B42" s="325"/>
      <c r="C42" s="27" t="s">
        <v>58</v>
      </c>
      <c r="D42" s="28">
        <v>0.2</v>
      </c>
      <c r="E42" s="28">
        <v>0.2</v>
      </c>
      <c r="F42" s="28"/>
      <c r="G42" s="28"/>
      <c r="H42" s="28"/>
      <c r="I42" s="28"/>
      <c r="J42" s="28"/>
      <c r="K42" s="28"/>
      <c r="L42" s="28"/>
      <c r="M42" s="28"/>
      <c r="N42" s="28"/>
      <c r="O42" s="28"/>
      <c r="P42" s="177">
        <f t="shared" si="1"/>
        <v>0.4</v>
      </c>
      <c r="Q42" s="326"/>
      <c r="R42" s="327"/>
      <c r="S42" s="327"/>
      <c r="T42" s="327"/>
      <c r="U42" s="327"/>
      <c r="V42" s="327"/>
      <c r="W42" s="327"/>
      <c r="X42" s="328"/>
      <c r="Y42" s="326"/>
      <c r="Z42" s="327"/>
      <c r="AA42" s="327"/>
      <c r="AB42" s="327"/>
      <c r="AC42" s="327"/>
      <c r="AD42" s="327"/>
      <c r="AE42" s="329"/>
    </row>
    <row r="43" spans="1:41" s="169" customFormat="1" ht="139.5" customHeight="1" x14ac:dyDescent="0.25">
      <c r="A43" s="309" t="s">
        <v>358</v>
      </c>
      <c r="B43" s="311">
        <v>0.04</v>
      </c>
      <c r="C43" s="29" t="s">
        <v>57</v>
      </c>
      <c r="D43" s="168">
        <v>0.2</v>
      </c>
      <c r="E43" s="168">
        <v>0.2</v>
      </c>
      <c r="F43" s="168">
        <v>0.2</v>
      </c>
      <c r="G43" s="168">
        <v>0.2</v>
      </c>
      <c r="H43" s="168">
        <v>0.2</v>
      </c>
      <c r="I43" s="154">
        <v>0</v>
      </c>
      <c r="J43" s="154">
        <v>0</v>
      </c>
      <c r="K43" s="154">
        <v>0</v>
      </c>
      <c r="L43" s="154">
        <v>0</v>
      </c>
      <c r="M43" s="154">
        <v>0</v>
      </c>
      <c r="N43" s="154">
        <v>0</v>
      </c>
      <c r="O43" s="154">
        <v>0</v>
      </c>
      <c r="P43" s="178">
        <f t="shared" si="1"/>
        <v>1</v>
      </c>
      <c r="Q43" s="313" t="s">
        <v>626</v>
      </c>
      <c r="R43" s="314"/>
      <c r="S43" s="314"/>
      <c r="T43" s="314"/>
      <c r="U43" s="314"/>
      <c r="V43" s="314"/>
      <c r="W43" s="314"/>
      <c r="X43" s="315"/>
      <c r="Y43" s="319" t="s">
        <v>690</v>
      </c>
      <c r="Z43" s="314"/>
      <c r="AA43" s="314"/>
      <c r="AB43" s="314"/>
      <c r="AC43" s="314"/>
      <c r="AD43" s="314"/>
      <c r="AE43" s="320"/>
    </row>
    <row r="44" spans="1:41" s="169" customFormat="1" ht="139.5" customHeight="1" x14ac:dyDescent="0.25">
      <c r="A44" s="322"/>
      <c r="B44" s="325"/>
      <c r="C44" s="27" t="s">
        <v>58</v>
      </c>
      <c r="D44" s="28">
        <v>0.2</v>
      </c>
      <c r="E44" s="28">
        <v>0.2</v>
      </c>
      <c r="F44" s="28"/>
      <c r="G44" s="28"/>
      <c r="H44" s="28"/>
      <c r="I44" s="28"/>
      <c r="J44" s="28"/>
      <c r="K44" s="28"/>
      <c r="L44" s="28"/>
      <c r="M44" s="28"/>
      <c r="N44" s="179"/>
      <c r="O44" s="179"/>
      <c r="P44" s="177">
        <f t="shared" si="1"/>
        <v>0.4</v>
      </c>
      <c r="Q44" s="326"/>
      <c r="R44" s="327"/>
      <c r="S44" s="327"/>
      <c r="T44" s="327"/>
      <c r="U44" s="327"/>
      <c r="V44" s="327"/>
      <c r="W44" s="327"/>
      <c r="X44" s="328"/>
      <c r="Y44" s="326"/>
      <c r="Z44" s="327"/>
      <c r="AA44" s="327"/>
      <c r="AB44" s="327"/>
      <c r="AC44" s="327"/>
      <c r="AD44" s="327"/>
      <c r="AE44" s="329"/>
    </row>
    <row r="45" spans="1:41" s="169" customFormat="1" ht="143.25" customHeight="1" x14ac:dyDescent="0.25">
      <c r="A45" s="309" t="s">
        <v>359</v>
      </c>
      <c r="B45" s="311">
        <v>0.03</v>
      </c>
      <c r="C45" s="29" t="s">
        <v>57</v>
      </c>
      <c r="D45" s="168">
        <v>0.2</v>
      </c>
      <c r="E45" s="168">
        <v>0.2</v>
      </c>
      <c r="F45" s="168">
        <v>0.2</v>
      </c>
      <c r="G45" s="168">
        <v>0.2</v>
      </c>
      <c r="H45" s="168">
        <v>0.2</v>
      </c>
      <c r="I45" s="154">
        <v>0</v>
      </c>
      <c r="J45" s="154">
        <v>0</v>
      </c>
      <c r="K45" s="154">
        <v>0</v>
      </c>
      <c r="L45" s="154">
        <v>0</v>
      </c>
      <c r="M45" s="154">
        <v>0</v>
      </c>
      <c r="N45" s="154">
        <v>0</v>
      </c>
      <c r="O45" s="154">
        <v>0</v>
      </c>
      <c r="P45" s="107">
        <f t="shared" si="1"/>
        <v>1</v>
      </c>
      <c r="Q45" s="313" t="s">
        <v>627</v>
      </c>
      <c r="R45" s="314"/>
      <c r="S45" s="314"/>
      <c r="T45" s="314"/>
      <c r="U45" s="314"/>
      <c r="V45" s="314"/>
      <c r="W45" s="314"/>
      <c r="X45" s="315"/>
      <c r="Y45" s="319" t="s">
        <v>691</v>
      </c>
      <c r="Z45" s="314"/>
      <c r="AA45" s="314"/>
      <c r="AB45" s="314"/>
      <c r="AC45" s="314"/>
      <c r="AD45" s="314"/>
      <c r="AE45" s="320"/>
    </row>
    <row r="46" spans="1:41" s="169" customFormat="1" ht="143.25" customHeight="1" thickBot="1" x14ac:dyDescent="0.3">
      <c r="A46" s="310"/>
      <c r="B46" s="312"/>
      <c r="C46" s="24" t="s">
        <v>58</v>
      </c>
      <c r="D46" s="30">
        <v>0.2</v>
      </c>
      <c r="E46" s="30">
        <v>0.2</v>
      </c>
      <c r="F46" s="30"/>
      <c r="G46" s="30"/>
      <c r="H46" s="30"/>
      <c r="I46" s="30"/>
      <c r="J46" s="30"/>
      <c r="K46" s="30"/>
      <c r="L46" s="30"/>
      <c r="M46" s="30"/>
      <c r="N46" s="180"/>
      <c r="O46" s="180"/>
      <c r="P46" s="181">
        <f t="shared" si="1"/>
        <v>0.4</v>
      </c>
      <c r="Q46" s="316"/>
      <c r="R46" s="317"/>
      <c r="S46" s="317"/>
      <c r="T46" s="317"/>
      <c r="U46" s="317"/>
      <c r="V46" s="317"/>
      <c r="W46" s="317"/>
      <c r="X46" s="318"/>
      <c r="Y46" s="316"/>
      <c r="Z46" s="317"/>
      <c r="AA46" s="317"/>
      <c r="AB46" s="317"/>
      <c r="AC46" s="317"/>
      <c r="AD46" s="317"/>
      <c r="AE46" s="321"/>
    </row>
  </sheetData>
  <mergeCells count="79">
    <mergeCell ref="A45:A46"/>
    <mergeCell ref="B45:B46"/>
    <mergeCell ref="Q45:X46"/>
    <mergeCell ref="Y45:AE46"/>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list" allowBlank="1" showInputMessage="1" showErrorMessage="1" sqref="C7:C9" xr:uid="{68224685-F434-4407-8755-A2A2DC5C2D2B}">
      <formula1>$B$21:$M$21</formula1>
    </dataValidation>
    <dataValidation type="textLength" operator="lessThanOrEqual" allowBlank="1" showInputMessage="1" showErrorMessage="1" errorTitle="Máximo 2.000 caracteres" error="Máximo 2.000 caracteres" promptTitle="2.000 caracteres" sqref="Q30:Q31" xr:uid="{0F04455A-ADC4-46FB-8C3E-223C1068CD1A}">
      <formula1>2000</formula1>
    </dataValidation>
    <dataValidation type="textLength" operator="lessThanOrEqual" allowBlank="1" showInputMessage="1" showErrorMessage="1" errorTitle="Máximo 2.000 caracteres" error="Máximo 2.000 caracteres" sqref="AC35 Q45 Y35 Q43 Q41 Q35" xr:uid="{67AEA296-B5AB-442B-9674-67DDB60DE3DB}">
      <formula1>2000</formula1>
    </dataValidation>
  </dataValidations>
  <hyperlinks>
    <hyperlink ref="Y41" r:id="rId1" xr:uid="{692C7074-B7C5-4CDF-8EC8-2BF3D3223607}"/>
    <hyperlink ref="Y43" r:id="rId2" xr:uid="{BB39858D-5C2B-43FF-846A-FB8F28FC03BE}"/>
    <hyperlink ref="Y45" r:id="rId3" xr:uid="{9FC255E9-713D-4E9F-BAB4-4C89DD3B5043}"/>
  </hyperlinks>
  <pageMargins left="0.25" right="0.25" top="0.75" bottom="0.75" header="0.3" footer="0.3"/>
  <pageSetup scale="20" orientation="landscape"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149B-F447-4E4F-A9F2-C336364BF0D7}">
  <sheetPr>
    <tabColor theme="7" tint="0.39997558519241921"/>
  </sheetPr>
  <dimension ref="A1:B13"/>
  <sheetViews>
    <sheetView workbookViewId="0">
      <selection activeCell="B3" sqref="B3"/>
    </sheetView>
  </sheetViews>
  <sheetFormatPr defaultColWidth="10.85546875" defaultRowHeight="15" x14ac:dyDescent="0.25"/>
  <sheetData>
    <row r="1" spans="1:2" x14ac:dyDescent="0.25">
      <c r="A1" t="s">
        <v>329</v>
      </c>
      <c r="B1" t="s">
        <v>330</v>
      </c>
    </row>
    <row r="2" spans="1:2" x14ac:dyDescent="0.25">
      <c r="A2" t="s">
        <v>331</v>
      </c>
      <c r="B2" t="s">
        <v>343</v>
      </c>
    </row>
    <row r="3" spans="1:2" x14ac:dyDescent="0.25">
      <c r="A3" t="s">
        <v>332</v>
      </c>
      <c r="B3" t="s">
        <v>344</v>
      </c>
    </row>
    <row r="4" spans="1:2" x14ac:dyDescent="0.25">
      <c r="A4" t="s">
        <v>333</v>
      </c>
    </row>
    <row r="5" spans="1:2" x14ac:dyDescent="0.25">
      <c r="A5" t="s">
        <v>334</v>
      </c>
    </row>
    <row r="6" spans="1:2" x14ac:dyDescent="0.25">
      <c r="A6" t="s">
        <v>335</v>
      </c>
    </row>
    <row r="7" spans="1:2" x14ac:dyDescent="0.25">
      <c r="A7" t="s">
        <v>336</v>
      </c>
    </row>
    <row r="8" spans="1:2" x14ac:dyDescent="0.25">
      <c r="A8" t="s">
        <v>337</v>
      </c>
    </row>
    <row r="9" spans="1:2" x14ac:dyDescent="0.25">
      <c r="A9" t="s">
        <v>338</v>
      </c>
    </row>
    <row r="10" spans="1:2" x14ac:dyDescent="0.25">
      <c r="A10" t="s">
        <v>339</v>
      </c>
    </row>
    <row r="11" spans="1:2" x14ac:dyDescent="0.25">
      <c r="A11" t="s">
        <v>340</v>
      </c>
    </row>
    <row r="12" spans="1:2" x14ac:dyDescent="0.25">
      <c r="A12" t="s">
        <v>341</v>
      </c>
    </row>
    <row r="13" spans="1:2" x14ac:dyDescent="0.25">
      <c r="A13" t="s">
        <v>342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BK58"/>
  <sheetViews>
    <sheetView topLeftCell="AD1" zoomScale="70" zoomScaleNormal="70" workbookViewId="0">
      <selection activeCell="AG9" sqref="AG9:AG10"/>
    </sheetView>
  </sheetViews>
  <sheetFormatPr defaultColWidth="19.42578125" defaultRowHeight="15" x14ac:dyDescent="0.25"/>
  <cols>
    <col min="1" max="1" width="29.5703125" style="31" bestFit="1" customWidth="1"/>
    <col min="2" max="4" width="11" style="31" customWidth="1"/>
    <col min="5" max="5" width="21.28515625" style="31" customWidth="1"/>
    <col min="6" max="17" width="11" style="31" customWidth="1"/>
    <col min="18" max="18" width="12.140625" style="31" customWidth="1"/>
    <col min="19" max="19" width="23.5703125" style="31" customWidth="1"/>
    <col min="20" max="23" width="8.140625" style="31" customWidth="1"/>
    <col min="24" max="24" width="9.42578125" style="31" customWidth="1"/>
    <col min="25" max="25" width="8.140625" style="31" customWidth="1"/>
    <col min="26" max="30" width="7.85546875" style="31" customWidth="1"/>
    <col min="31" max="31" width="11.28515625" style="31" customWidth="1"/>
    <col min="32" max="32" width="2.28515625" style="31" customWidth="1"/>
    <col min="33" max="33" width="19.42578125" style="31" customWidth="1"/>
    <col min="34" max="51" width="11.28515625" style="31" customWidth="1"/>
    <col min="52" max="63" width="8.85546875" style="31" customWidth="1"/>
    <col min="64" max="16384" width="19.42578125" style="31"/>
  </cols>
  <sheetData>
    <row r="1" spans="1:63" ht="15.95" customHeight="1" x14ac:dyDescent="0.25">
      <c r="A1" s="418" t="s">
        <v>0</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8"/>
      <c r="AN1" s="418"/>
      <c r="AO1" s="418"/>
      <c r="AP1" s="418"/>
      <c r="AQ1" s="418"/>
      <c r="AR1" s="418"/>
      <c r="AS1" s="418"/>
      <c r="AT1" s="418"/>
      <c r="AU1" s="418"/>
      <c r="AV1" s="418"/>
      <c r="AW1" s="418"/>
      <c r="AX1" s="418"/>
      <c r="AY1" s="418"/>
      <c r="AZ1" s="418"/>
      <c r="BA1" s="418"/>
      <c r="BB1" s="418"/>
      <c r="BC1" s="418"/>
      <c r="BD1" s="418"/>
      <c r="BE1" s="418"/>
      <c r="BF1" s="418"/>
      <c r="BG1" s="418"/>
      <c r="BH1" s="418"/>
      <c r="BI1" s="419" t="s">
        <v>116</v>
      </c>
      <c r="BJ1" s="419"/>
      <c r="BK1" s="419"/>
    </row>
    <row r="2" spans="1:63" ht="15.95" customHeight="1" x14ac:dyDescent="0.25">
      <c r="A2" s="418" t="s">
        <v>2</v>
      </c>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9" t="s">
        <v>326</v>
      </c>
      <c r="BJ2" s="419"/>
      <c r="BK2" s="419"/>
    </row>
    <row r="3" spans="1:63" ht="26.1" customHeight="1" x14ac:dyDescent="0.25">
      <c r="A3" s="418" t="s">
        <v>117</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9" t="s">
        <v>349</v>
      </c>
      <c r="BJ3" s="419"/>
      <c r="BK3" s="419"/>
    </row>
    <row r="4" spans="1:63" ht="15.95" customHeight="1" x14ac:dyDescent="0.25">
      <c r="A4" s="418" t="s">
        <v>118</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5" t="s">
        <v>119</v>
      </c>
      <c r="BJ4" s="416"/>
      <c r="BK4" s="417"/>
    </row>
    <row r="5" spans="1:63" ht="26.1" customHeight="1" x14ac:dyDescent="0.25">
      <c r="A5" s="412" t="s">
        <v>490</v>
      </c>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G5" s="412" t="s">
        <v>120</v>
      </c>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3"/>
      <c r="BJ5" s="413"/>
      <c r="BK5" s="413"/>
    </row>
    <row r="6" spans="1:63" ht="31.5" customHeight="1" x14ac:dyDescent="0.25">
      <c r="A6" s="66" t="s">
        <v>121</v>
      </c>
      <c r="B6" s="414"/>
      <c r="C6" s="414"/>
      <c r="D6" s="414"/>
      <c r="E6" s="414"/>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414"/>
      <c r="AZ6" s="414"/>
      <c r="BA6" s="414"/>
      <c r="BB6" s="414"/>
      <c r="BC6" s="414"/>
      <c r="BD6" s="414"/>
      <c r="BE6" s="414"/>
      <c r="BF6" s="414"/>
      <c r="BG6" s="414"/>
      <c r="BH6" s="414"/>
      <c r="BI6" s="414"/>
      <c r="BJ6" s="414"/>
      <c r="BK6" s="414"/>
    </row>
    <row r="7" spans="1:63" ht="31.5" customHeight="1" x14ac:dyDescent="0.25">
      <c r="A7" s="67" t="s">
        <v>122</v>
      </c>
      <c r="B7" s="407"/>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8"/>
    </row>
    <row r="8" spans="1:63" ht="18.75" customHeight="1" x14ac:dyDescent="0.25">
      <c r="A8" s="58"/>
      <c r="B8" s="58"/>
      <c r="C8" s="58"/>
      <c r="D8" s="58"/>
      <c r="E8" s="58"/>
      <c r="F8" s="58"/>
      <c r="G8" s="58"/>
      <c r="H8" s="58"/>
      <c r="I8" s="58"/>
      <c r="J8" s="58"/>
      <c r="K8" s="59"/>
      <c r="L8" s="59"/>
      <c r="M8" s="59"/>
      <c r="N8" s="59"/>
      <c r="O8" s="59"/>
      <c r="P8" s="59"/>
      <c r="Q8" s="59"/>
      <c r="R8" s="59"/>
      <c r="S8" s="59"/>
      <c r="T8" s="59"/>
      <c r="U8" s="59"/>
      <c r="V8" s="59"/>
      <c r="W8" s="59"/>
      <c r="X8" s="59"/>
      <c r="Y8" s="59"/>
      <c r="Z8" s="59"/>
      <c r="AA8" s="59"/>
      <c r="AB8" s="59"/>
      <c r="AC8" s="59"/>
      <c r="AD8" s="59"/>
      <c r="AE8" s="59"/>
      <c r="AG8" s="58"/>
      <c r="AH8" s="59"/>
      <c r="AI8" s="59"/>
      <c r="AJ8" s="59"/>
      <c r="AK8" s="59"/>
      <c r="AL8" s="59"/>
      <c r="AM8" s="59"/>
      <c r="AN8" s="59"/>
      <c r="AO8" s="59"/>
    </row>
    <row r="9" spans="1:63" ht="30" customHeight="1" x14ac:dyDescent="0.25">
      <c r="A9" s="410" t="s">
        <v>123</v>
      </c>
      <c r="B9" s="92" t="s">
        <v>20</v>
      </c>
      <c r="C9" s="92" t="s">
        <v>21</v>
      </c>
      <c r="D9" s="407" t="s">
        <v>22</v>
      </c>
      <c r="E9" s="408"/>
      <c r="F9" s="92" t="s">
        <v>23</v>
      </c>
      <c r="G9" s="92" t="s">
        <v>24</v>
      </c>
      <c r="H9" s="407" t="s">
        <v>25</v>
      </c>
      <c r="I9" s="408"/>
      <c r="J9" s="92" t="s">
        <v>26</v>
      </c>
      <c r="K9" s="92" t="s">
        <v>27</v>
      </c>
      <c r="L9" s="407" t="s">
        <v>28</v>
      </c>
      <c r="M9" s="408"/>
      <c r="N9" s="92" t="s">
        <v>29</v>
      </c>
      <c r="O9" s="92" t="s">
        <v>30</v>
      </c>
      <c r="P9" s="407" t="s">
        <v>31</v>
      </c>
      <c r="Q9" s="408"/>
      <c r="R9" s="407" t="s">
        <v>124</v>
      </c>
      <c r="S9" s="408"/>
      <c r="T9" s="407" t="s">
        <v>125</v>
      </c>
      <c r="U9" s="409"/>
      <c r="V9" s="409"/>
      <c r="W9" s="409"/>
      <c r="X9" s="409"/>
      <c r="Y9" s="408"/>
      <c r="Z9" s="407" t="s">
        <v>126</v>
      </c>
      <c r="AA9" s="409"/>
      <c r="AB9" s="409"/>
      <c r="AC9" s="409"/>
      <c r="AD9" s="409"/>
      <c r="AE9" s="408"/>
      <c r="AG9" s="410" t="s">
        <v>123</v>
      </c>
      <c r="AH9" s="92" t="s">
        <v>20</v>
      </c>
      <c r="AI9" s="92" t="s">
        <v>21</v>
      </c>
      <c r="AJ9" s="407" t="s">
        <v>22</v>
      </c>
      <c r="AK9" s="408"/>
      <c r="AL9" s="92" t="s">
        <v>23</v>
      </c>
      <c r="AM9" s="92" t="s">
        <v>24</v>
      </c>
      <c r="AN9" s="407" t="s">
        <v>25</v>
      </c>
      <c r="AO9" s="408"/>
      <c r="AP9" s="92" t="s">
        <v>26</v>
      </c>
      <c r="AQ9" s="92" t="s">
        <v>27</v>
      </c>
      <c r="AR9" s="407" t="s">
        <v>28</v>
      </c>
      <c r="AS9" s="408"/>
      <c r="AT9" s="92" t="s">
        <v>29</v>
      </c>
      <c r="AU9" s="92" t="s">
        <v>30</v>
      </c>
      <c r="AV9" s="407" t="s">
        <v>31</v>
      </c>
      <c r="AW9" s="408"/>
      <c r="AX9" s="407" t="s">
        <v>124</v>
      </c>
      <c r="AY9" s="408"/>
      <c r="AZ9" s="407" t="s">
        <v>125</v>
      </c>
      <c r="BA9" s="409"/>
      <c r="BB9" s="409"/>
      <c r="BC9" s="409"/>
      <c r="BD9" s="409"/>
      <c r="BE9" s="408"/>
      <c r="BF9" s="407" t="s">
        <v>126</v>
      </c>
      <c r="BG9" s="409"/>
      <c r="BH9" s="409"/>
      <c r="BI9" s="409"/>
      <c r="BJ9" s="409"/>
      <c r="BK9" s="408"/>
    </row>
    <row r="10" spans="1:63" ht="36" customHeight="1" x14ac:dyDescent="0.25">
      <c r="A10" s="411"/>
      <c r="B10" s="43" t="s">
        <v>127</v>
      </c>
      <c r="C10" s="43" t="s">
        <v>127</v>
      </c>
      <c r="D10" s="43" t="s">
        <v>127</v>
      </c>
      <c r="E10" s="43" t="s">
        <v>128</v>
      </c>
      <c r="F10" s="43" t="s">
        <v>127</v>
      </c>
      <c r="G10" s="43" t="s">
        <v>127</v>
      </c>
      <c r="H10" s="43" t="s">
        <v>127</v>
      </c>
      <c r="I10" s="43" t="s">
        <v>128</v>
      </c>
      <c r="J10" s="43" t="s">
        <v>127</v>
      </c>
      <c r="K10" s="43" t="s">
        <v>127</v>
      </c>
      <c r="L10" s="43" t="s">
        <v>127</v>
      </c>
      <c r="M10" s="43" t="s">
        <v>128</v>
      </c>
      <c r="N10" s="43" t="s">
        <v>127</v>
      </c>
      <c r="O10" s="43" t="s">
        <v>127</v>
      </c>
      <c r="P10" s="43" t="s">
        <v>127</v>
      </c>
      <c r="Q10" s="43" t="s">
        <v>128</v>
      </c>
      <c r="R10" s="43" t="s">
        <v>127</v>
      </c>
      <c r="S10" s="43" t="s">
        <v>128</v>
      </c>
      <c r="T10" s="86" t="s">
        <v>129</v>
      </c>
      <c r="U10" s="86" t="s">
        <v>130</v>
      </c>
      <c r="V10" s="86" t="s">
        <v>131</v>
      </c>
      <c r="W10" s="86" t="s">
        <v>132</v>
      </c>
      <c r="X10" s="87" t="s">
        <v>133</v>
      </c>
      <c r="Y10" s="86" t="s">
        <v>134</v>
      </c>
      <c r="Z10" s="43" t="s">
        <v>135</v>
      </c>
      <c r="AA10" s="60" t="s">
        <v>136</v>
      </c>
      <c r="AB10" s="43" t="s">
        <v>137</v>
      </c>
      <c r="AC10" s="43" t="s">
        <v>138</v>
      </c>
      <c r="AD10" s="43" t="s">
        <v>139</v>
      </c>
      <c r="AE10" s="43" t="s">
        <v>140</v>
      </c>
      <c r="AG10" s="411"/>
      <c r="AH10" s="43" t="s">
        <v>127</v>
      </c>
      <c r="AI10" s="43" t="s">
        <v>127</v>
      </c>
      <c r="AJ10" s="43" t="s">
        <v>127</v>
      </c>
      <c r="AK10" s="43" t="s">
        <v>128</v>
      </c>
      <c r="AL10" s="43" t="s">
        <v>127</v>
      </c>
      <c r="AM10" s="43" t="s">
        <v>127</v>
      </c>
      <c r="AN10" s="43" t="s">
        <v>127</v>
      </c>
      <c r="AO10" s="43" t="s">
        <v>128</v>
      </c>
      <c r="AP10" s="43" t="s">
        <v>127</v>
      </c>
      <c r="AQ10" s="43" t="s">
        <v>127</v>
      </c>
      <c r="AR10" s="43" t="s">
        <v>127</v>
      </c>
      <c r="AS10" s="43" t="s">
        <v>128</v>
      </c>
      <c r="AT10" s="43" t="s">
        <v>127</v>
      </c>
      <c r="AU10" s="43" t="s">
        <v>127</v>
      </c>
      <c r="AV10" s="43" t="s">
        <v>127</v>
      </c>
      <c r="AW10" s="43" t="s">
        <v>128</v>
      </c>
      <c r="AX10" s="43" t="s">
        <v>127</v>
      </c>
      <c r="AY10" s="43" t="s">
        <v>128</v>
      </c>
      <c r="AZ10" s="86" t="s">
        <v>129</v>
      </c>
      <c r="BA10" s="86" t="s">
        <v>130</v>
      </c>
      <c r="BB10" s="86" t="s">
        <v>131</v>
      </c>
      <c r="BC10" s="86" t="s">
        <v>132</v>
      </c>
      <c r="BD10" s="87" t="s">
        <v>133</v>
      </c>
      <c r="BE10" s="86" t="s">
        <v>134</v>
      </c>
      <c r="BF10" s="84" t="s">
        <v>135</v>
      </c>
      <c r="BG10" s="85" t="s">
        <v>136</v>
      </c>
      <c r="BH10" s="84" t="s">
        <v>137</v>
      </c>
      <c r="BI10" s="84" t="s">
        <v>138</v>
      </c>
      <c r="BJ10" s="84" t="s">
        <v>139</v>
      </c>
      <c r="BK10" s="84" t="s">
        <v>140</v>
      </c>
    </row>
    <row r="11" spans="1:63" x14ac:dyDescent="0.25">
      <c r="A11" s="61" t="s">
        <v>141</v>
      </c>
      <c r="B11" s="61"/>
      <c r="C11" s="61">
        <v>0</v>
      </c>
      <c r="D11" s="61">
        <v>0</v>
      </c>
      <c r="E11" s="185">
        <v>0</v>
      </c>
      <c r="F11" s="61">
        <v>0</v>
      </c>
      <c r="G11" s="61">
        <v>0</v>
      </c>
      <c r="H11" s="61">
        <v>0</v>
      </c>
      <c r="I11" s="95">
        <v>0</v>
      </c>
      <c r="J11" s="61">
        <v>0</v>
      </c>
      <c r="K11" s="61">
        <v>0</v>
      </c>
      <c r="L11" s="61">
        <v>0</v>
      </c>
      <c r="M11" s="95">
        <v>0</v>
      </c>
      <c r="N11" s="61">
        <v>0</v>
      </c>
      <c r="O11" s="61">
        <v>0</v>
      </c>
      <c r="P11" s="61">
        <v>0</v>
      </c>
      <c r="Q11" s="95">
        <v>0</v>
      </c>
      <c r="R11" s="89">
        <v>0</v>
      </c>
      <c r="S11" s="190">
        <f>+E11+I11+M11+Q11</f>
        <v>0</v>
      </c>
      <c r="T11" s="88"/>
      <c r="U11" s="88"/>
      <c r="V11" s="88"/>
      <c r="W11" s="88"/>
      <c r="X11" s="88"/>
      <c r="Y11" s="63"/>
      <c r="Z11" s="63"/>
      <c r="AA11" s="63"/>
      <c r="AB11" s="63"/>
      <c r="AC11" s="63"/>
      <c r="AD11" s="63"/>
      <c r="AE11" s="64"/>
      <c r="AG11" s="61" t="s">
        <v>141</v>
      </c>
      <c r="AH11" s="61"/>
      <c r="AI11" s="61"/>
      <c r="AJ11" s="61"/>
      <c r="AK11" s="95"/>
      <c r="AL11" s="61"/>
      <c r="AM11" s="61"/>
      <c r="AN11" s="61"/>
      <c r="AO11" s="95"/>
      <c r="AP11" s="61"/>
      <c r="AQ11" s="61"/>
      <c r="AR11" s="61"/>
      <c r="AS11" s="95"/>
      <c r="AT11" s="61"/>
      <c r="AU11" s="61"/>
      <c r="AV11" s="61"/>
      <c r="AW11" s="95"/>
      <c r="AX11" s="89">
        <v>0</v>
      </c>
      <c r="AY11" s="68">
        <f>+AK11+AO11+AS11+AW11</f>
        <v>0</v>
      </c>
      <c r="AZ11" s="63"/>
      <c r="BA11" s="63"/>
      <c r="BB11" s="63"/>
      <c r="BC11" s="63"/>
      <c r="BD11" s="63"/>
      <c r="BE11" s="63"/>
      <c r="BF11" s="63"/>
      <c r="BG11" s="63"/>
      <c r="BH11" s="63"/>
      <c r="BI11" s="63"/>
      <c r="BJ11" s="63"/>
      <c r="BK11" s="64"/>
    </row>
    <row r="12" spans="1:63" x14ac:dyDescent="0.25">
      <c r="A12" s="61" t="s">
        <v>142</v>
      </c>
      <c r="B12" s="61"/>
      <c r="C12" s="61">
        <v>1</v>
      </c>
      <c r="D12" s="61">
        <v>1</v>
      </c>
      <c r="E12" s="186">
        <v>69609100</v>
      </c>
      <c r="F12" s="61">
        <v>1</v>
      </c>
      <c r="G12" s="61">
        <v>1</v>
      </c>
      <c r="H12" s="61">
        <v>1</v>
      </c>
      <c r="I12" s="95">
        <v>0</v>
      </c>
      <c r="J12" s="61">
        <v>1</v>
      </c>
      <c r="K12" s="61">
        <v>1</v>
      </c>
      <c r="L12" s="61">
        <v>1</v>
      </c>
      <c r="M12" s="95">
        <v>0</v>
      </c>
      <c r="N12" s="61">
        <v>1</v>
      </c>
      <c r="O12" s="61">
        <v>1</v>
      </c>
      <c r="P12" s="61">
        <v>1</v>
      </c>
      <c r="Q12" s="95">
        <v>0</v>
      </c>
      <c r="R12" s="89">
        <v>1</v>
      </c>
      <c r="S12" s="190">
        <f t="shared" ref="S12:S31" si="0">+E12+I12+M12+Q12</f>
        <v>69609100</v>
      </c>
      <c r="T12" s="88"/>
      <c r="U12" s="88"/>
      <c r="V12" s="88"/>
      <c r="W12" s="88"/>
      <c r="X12" s="88"/>
      <c r="Y12" s="63"/>
      <c r="Z12" s="63"/>
      <c r="AA12" s="63"/>
      <c r="AB12" s="63"/>
      <c r="AC12" s="63"/>
      <c r="AD12" s="63"/>
      <c r="AE12" s="63"/>
      <c r="AG12" s="61" t="s">
        <v>142</v>
      </c>
      <c r="AH12" s="61">
        <v>0</v>
      </c>
      <c r="AI12" s="61">
        <v>0</v>
      </c>
      <c r="AJ12" s="61"/>
      <c r="AK12" s="95"/>
      <c r="AL12" s="61"/>
      <c r="AM12" s="61"/>
      <c r="AN12" s="61"/>
      <c r="AO12" s="95"/>
      <c r="AP12" s="61"/>
      <c r="AQ12" s="61"/>
      <c r="AR12" s="61"/>
      <c r="AS12" s="95"/>
      <c r="AT12" s="61"/>
      <c r="AU12" s="61"/>
      <c r="AV12" s="61"/>
      <c r="AW12" s="95"/>
      <c r="AX12" s="89">
        <v>1</v>
      </c>
      <c r="AY12" s="68">
        <f t="shared" ref="AY12:AY31" si="1">+AK12+AO12+AS12+AW12</f>
        <v>0</v>
      </c>
      <c r="AZ12" s="63"/>
      <c r="BA12" s="63"/>
      <c r="BB12" s="63"/>
      <c r="BC12" s="63"/>
      <c r="BD12" s="63"/>
      <c r="BE12" s="63"/>
      <c r="BF12" s="63"/>
      <c r="BG12" s="63"/>
      <c r="BH12" s="63"/>
      <c r="BI12" s="63"/>
      <c r="BJ12" s="63"/>
      <c r="BK12" s="63"/>
    </row>
    <row r="13" spans="1:63" x14ac:dyDescent="0.25">
      <c r="A13" s="61" t="s">
        <v>143</v>
      </c>
      <c r="B13" s="61"/>
      <c r="C13" s="61">
        <v>1</v>
      </c>
      <c r="D13" s="61">
        <v>1</v>
      </c>
      <c r="E13" s="186">
        <v>69609100</v>
      </c>
      <c r="F13" s="61">
        <v>1</v>
      </c>
      <c r="G13" s="61">
        <v>1</v>
      </c>
      <c r="H13" s="61">
        <v>1</v>
      </c>
      <c r="I13" s="95">
        <v>0</v>
      </c>
      <c r="J13" s="61">
        <v>1</v>
      </c>
      <c r="K13" s="61">
        <v>1</v>
      </c>
      <c r="L13" s="61">
        <v>1</v>
      </c>
      <c r="M13" s="95">
        <v>0</v>
      </c>
      <c r="N13" s="61">
        <v>1</v>
      </c>
      <c r="O13" s="61">
        <v>1</v>
      </c>
      <c r="P13" s="61">
        <v>1</v>
      </c>
      <c r="Q13" s="95">
        <v>0</v>
      </c>
      <c r="R13" s="89">
        <v>1</v>
      </c>
      <c r="S13" s="190">
        <f t="shared" si="0"/>
        <v>69609100</v>
      </c>
      <c r="T13" s="88"/>
      <c r="U13" s="88"/>
      <c r="V13" s="88"/>
      <c r="W13" s="88"/>
      <c r="X13" s="88"/>
      <c r="Y13" s="63"/>
      <c r="Z13" s="63"/>
      <c r="AA13" s="63"/>
      <c r="AB13" s="63"/>
      <c r="AC13" s="63"/>
      <c r="AD13" s="63"/>
      <c r="AE13" s="63"/>
      <c r="AG13" s="61" t="s">
        <v>143</v>
      </c>
      <c r="AH13" s="61">
        <v>0</v>
      </c>
      <c r="AI13" s="61">
        <v>1</v>
      </c>
      <c r="AJ13" s="61"/>
      <c r="AK13" s="95"/>
      <c r="AL13" s="61"/>
      <c r="AM13" s="61"/>
      <c r="AN13" s="61"/>
      <c r="AO13" s="95"/>
      <c r="AP13" s="61"/>
      <c r="AQ13" s="61"/>
      <c r="AR13" s="61"/>
      <c r="AS13" s="95"/>
      <c r="AT13" s="61"/>
      <c r="AU13" s="61"/>
      <c r="AV13" s="61"/>
      <c r="AW13" s="95"/>
      <c r="AX13" s="89">
        <v>1</v>
      </c>
      <c r="AY13" s="68">
        <f t="shared" si="1"/>
        <v>0</v>
      </c>
      <c r="AZ13" s="63"/>
      <c r="BA13" s="63"/>
      <c r="BB13" s="63"/>
      <c r="BC13" s="63"/>
      <c r="BD13" s="63"/>
      <c r="BE13" s="63"/>
      <c r="BF13" s="63"/>
      <c r="BG13" s="63"/>
      <c r="BH13" s="63"/>
      <c r="BI13" s="63"/>
      <c r="BJ13" s="63"/>
      <c r="BK13" s="63"/>
    </row>
    <row r="14" spans="1:63" x14ac:dyDescent="0.25">
      <c r="A14" s="61" t="s">
        <v>144</v>
      </c>
      <c r="B14" s="61"/>
      <c r="C14" s="61">
        <v>1</v>
      </c>
      <c r="D14" s="61">
        <v>1</v>
      </c>
      <c r="E14" s="186">
        <v>69609100</v>
      </c>
      <c r="F14" s="61">
        <v>1</v>
      </c>
      <c r="G14" s="61">
        <v>1</v>
      </c>
      <c r="H14" s="61">
        <v>1</v>
      </c>
      <c r="I14" s="95">
        <v>0</v>
      </c>
      <c r="J14" s="61">
        <v>1</v>
      </c>
      <c r="K14" s="61">
        <v>1</v>
      </c>
      <c r="L14" s="61">
        <v>1</v>
      </c>
      <c r="M14" s="95">
        <v>0</v>
      </c>
      <c r="N14" s="61">
        <v>1</v>
      </c>
      <c r="O14" s="61">
        <v>1</v>
      </c>
      <c r="P14" s="61">
        <v>1</v>
      </c>
      <c r="Q14" s="95">
        <v>0</v>
      </c>
      <c r="R14" s="89">
        <v>1</v>
      </c>
      <c r="S14" s="190">
        <f t="shared" si="0"/>
        <v>69609100</v>
      </c>
      <c r="T14" s="88"/>
      <c r="U14" s="88"/>
      <c r="V14" s="88"/>
      <c r="W14" s="88"/>
      <c r="X14" s="88"/>
      <c r="Y14" s="63"/>
      <c r="Z14" s="63"/>
      <c r="AA14" s="63"/>
      <c r="AB14" s="63"/>
      <c r="AC14" s="63"/>
      <c r="AD14" s="63"/>
      <c r="AE14" s="63"/>
      <c r="AG14" s="61" t="s">
        <v>144</v>
      </c>
      <c r="AH14" s="61">
        <v>0</v>
      </c>
      <c r="AI14" s="61">
        <v>0</v>
      </c>
      <c r="AJ14" s="61"/>
      <c r="AK14" s="95"/>
      <c r="AL14" s="61"/>
      <c r="AM14" s="61"/>
      <c r="AN14" s="61"/>
      <c r="AO14" s="95"/>
      <c r="AP14" s="61"/>
      <c r="AQ14" s="61"/>
      <c r="AR14" s="61"/>
      <c r="AS14" s="95"/>
      <c r="AT14" s="61"/>
      <c r="AU14" s="61"/>
      <c r="AV14" s="61"/>
      <c r="AW14" s="95"/>
      <c r="AX14" s="89">
        <v>1</v>
      </c>
      <c r="AY14" s="68">
        <f t="shared" si="1"/>
        <v>0</v>
      </c>
      <c r="AZ14" s="63"/>
      <c r="BA14" s="63"/>
      <c r="BB14" s="63"/>
      <c r="BC14" s="63"/>
      <c r="BD14" s="63"/>
      <c r="BE14" s="63"/>
      <c r="BF14" s="63"/>
      <c r="BG14" s="63"/>
      <c r="BH14" s="63"/>
      <c r="BI14" s="63"/>
      <c r="BJ14" s="63"/>
      <c r="BK14" s="63"/>
    </row>
    <row r="15" spans="1:63" x14ac:dyDescent="0.25">
      <c r="A15" s="61" t="s">
        <v>145</v>
      </c>
      <c r="B15" s="61"/>
      <c r="C15" s="61">
        <v>1</v>
      </c>
      <c r="D15" s="61">
        <v>1</v>
      </c>
      <c r="E15" s="186">
        <v>69609100</v>
      </c>
      <c r="F15" s="61">
        <v>1</v>
      </c>
      <c r="G15" s="61">
        <v>1</v>
      </c>
      <c r="H15" s="61">
        <v>1</v>
      </c>
      <c r="I15" s="95">
        <v>0</v>
      </c>
      <c r="J15" s="61">
        <v>1</v>
      </c>
      <c r="K15" s="61">
        <v>1</v>
      </c>
      <c r="L15" s="61">
        <v>1</v>
      </c>
      <c r="M15" s="95">
        <v>0</v>
      </c>
      <c r="N15" s="61">
        <v>1</v>
      </c>
      <c r="O15" s="61">
        <v>1</v>
      </c>
      <c r="P15" s="61">
        <v>1</v>
      </c>
      <c r="Q15" s="95">
        <v>0</v>
      </c>
      <c r="R15" s="89">
        <v>1</v>
      </c>
      <c r="S15" s="190">
        <f t="shared" si="0"/>
        <v>69609100</v>
      </c>
      <c r="T15" s="88"/>
      <c r="U15" s="88"/>
      <c r="V15" s="88"/>
      <c r="W15" s="88"/>
      <c r="X15" s="88"/>
      <c r="Y15" s="63"/>
      <c r="Z15" s="63"/>
      <c r="AA15" s="63"/>
      <c r="AB15" s="63"/>
      <c r="AC15" s="63"/>
      <c r="AD15" s="63"/>
      <c r="AE15" s="63"/>
      <c r="AG15" s="61" t="s">
        <v>145</v>
      </c>
      <c r="AH15" s="61">
        <v>0</v>
      </c>
      <c r="AI15" s="61">
        <v>1</v>
      </c>
      <c r="AJ15" s="61"/>
      <c r="AK15" s="95"/>
      <c r="AL15" s="61"/>
      <c r="AM15" s="61"/>
      <c r="AN15" s="61"/>
      <c r="AO15" s="95"/>
      <c r="AP15" s="61"/>
      <c r="AQ15" s="61"/>
      <c r="AR15" s="61"/>
      <c r="AS15" s="95"/>
      <c r="AT15" s="61"/>
      <c r="AU15" s="61"/>
      <c r="AV15" s="61"/>
      <c r="AW15" s="95"/>
      <c r="AX15" s="89">
        <v>1</v>
      </c>
      <c r="AY15" s="68">
        <f t="shared" si="1"/>
        <v>0</v>
      </c>
      <c r="AZ15" s="63"/>
      <c r="BA15" s="63"/>
      <c r="BB15" s="63"/>
      <c r="BC15" s="63"/>
      <c r="BD15" s="63"/>
      <c r="BE15" s="63"/>
      <c r="BF15" s="63"/>
      <c r="BG15" s="63"/>
      <c r="BH15" s="63"/>
      <c r="BI15" s="63"/>
      <c r="BJ15" s="63"/>
      <c r="BK15" s="63"/>
    </row>
    <row r="16" spans="1:63" x14ac:dyDescent="0.25">
      <c r="A16" s="61" t="s">
        <v>146</v>
      </c>
      <c r="B16" s="61"/>
      <c r="C16" s="61">
        <v>1</v>
      </c>
      <c r="D16" s="61">
        <v>1</v>
      </c>
      <c r="E16" s="186">
        <v>69609100</v>
      </c>
      <c r="F16" s="61">
        <v>1</v>
      </c>
      <c r="G16" s="61">
        <v>1</v>
      </c>
      <c r="H16" s="61">
        <v>1</v>
      </c>
      <c r="I16" s="95">
        <v>0</v>
      </c>
      <c r="J16" s="61">
        <v>1</v>
      </c>
      <c r="K16" s="61">
        <v>1</v>
      </c>
      <c r="L16" s="61">
        <v>1</v>
      </c>
      <c r="M16" s="95">
        <v>0</v>
      </c>
      <c r="N16" s="61">
        <v>1</v>
      </c>
      <c r="O16" s="61">
        <v>1</v>
      </c>
      <c r="P16" s="61">
        <v>1</v>
      </c>
      <c r="Q16" s="95">
        <v>0</v>
      </c>
      <c r="R16" s="89">
        <v>1</v>
      </c>
      <c r="S16" s="190">
        <f t="shared" si="0"/>
        <v>69609100</v>
      </c>
      <c r="T16" s="88"/>
      <c r="U16" s="88"/>
      <c r="V16" s="88"/>
      <c r="W16" s="88"/>
      <c r="X16" s="88"/>
      <c r="Y16" s="63"/>
      <c r="Z16" s="63"/>
      <c r="AA16" s="63"/>
      <c r="AB16" s="63"/>
      <c r="AC16" s="63"/>
      <c r="AD16" s="63"/>
      <c r="AE16" s="63"/>
      <c r="AG16" s="61" t="s">
        <v>146</v>
      </c>
      <c r="AH16" s="61">
        <v>0</v>
      </c>
      <c r="AI16" s="61">
        <v>1</v>
      </c>
      <c r="AJ16" s="61"/>
      <c r="AK16" s="95"/>
      <c r="AL16" s="61"/>
      <c r="AM16" s="61"/>
      <c r="AN16" s="61"/>
      <c r="AO16" s="95"/>
      <c r="AP16" s="61"/>
      <c r="AQ16" s="61"/>
      <c r="AR16" s="61"/>
      <c r="AS16" s="95"/>
      <c r="AT16" s="61"/>
      <c r="AU16" s="61"/>
      <c r="AV16" s="61"/>
      <c r="AW16" s="95"/>
      <c r="AX16" s="89">
        <v>1</v>
      </c>
      <c r="AY16" s="68">
        <f t="shared" si="1"/>
        <v>0</v>
      </c>
      <c r="AZ16" s="63"/>
      <c r="BA16" s="63"/>
      <c r="BB16" s="63"/>
      <c r="BC16" s="63"/>
      <c r="BD16" s="63"/>
      <c r="BE16" s="63"/>
      <c r="BF16" s="63"/>
      <c r="BG16" s="63"/>
      <c r="BH16" s="63"/>
      <c r="BI16" s="63"/>
      <c r="BJ16" s="63"/>
      <c r="BK16" s="63"/>
    </row>
    <row r="17" spans="1:63" x14ac:dyDescent="0.25">
      <c r="A17" s="61" t="s">
        <v>147</v>
      </c>
      <c r="B17" s="61"/>
      <c r="C17" s="61">
        <v>1</v>
      </c>
      <c r="D17" s="61">
        <v>1</v>
      </c>
      <c r="E17" s="186">
        <v>69609100</v>
      </c>
      <c r="F17" s="61">
        <v>1</v>
      </c>
      <c r="G17" s="61">
        <v>1</v>
      </c>
      <c r="H17" s="61">
        <v>1</v>
      </c>
      <c r="I17" s="95">
        <v>0</v>
      </c>
      <c r="J17" s="61">
        <v>1</v>
      </c>
      <c r="K17" s="61">
        <v>1</v>
      </c>
      <c r="L17" s="61">
        <v>1</v>
      </c>
      <c r="M17" s="95">
        <v>0</v>
      </c>
      <c r="N17" s="61">
        <v>1</v>
      </c>
      <c r="O17" s="61">
        <v>1</v>
      </c>
      <c r="P17" s="61">
        <v>1</v>
      </c>
      <c r="Q17" s="95">
        <v>0</v>
      </c>
      <c r="R17" s="89">
        <v>1</v>
      </c>
      <c r="S17" s="190">
        <f t="shared" si="0"/>
        <v>69609100</v>
      </c>
      <c r="T17" s="88"/>
      <c r="U17" s="88"/>
      <c r="V17" s="88"/>
      <c r="W17" s="88"/>
      <c r="X17" s="88"/>
      <c r="Y17" s="63"/>
      <c r="Z17" s="63"/>
      <c r="AA17" s="63"/>
      <c r="AB17" s="63"/>
      <c r="AC17" s="63"/>
      <c r="AD17" s="63"/>
      <c r="AE17" s="63"/>
      <c r="AG17" s="61" t="s">
        <v>147</v>
      </c>
      <c r="AH17" s="61">
        <v>0</v>
      </c>
      <c r="AI17" s="61">
        <v>0</v>
      </c>
      <c r="AJ17" s="61"/>
      <c r="AK17" s="95"/>
      <c r="AL17" s="61"/>
      <c r="AM17" s="61"/>
      <c r="AN17" s="61"/>
      <c r="AO17" s="95"/>
      <c r="AP17" s="61"/>
      <c r="AQ17" s="61"/>
      <c r="AR17" s="61"/>
      <c r="AS17" s="95"/>
      <c r="AT17" s="61"/>
      <c r="AU17" s="61"/>
      <c r="AV17" s="61"/>
      <c r="AW17" s="95"/>
      <c r="AX17" s="89">
        <v>1</v>
      </c>
      <c r="AY17" s="68">
        <f t="shared" si="1"/>
        <v>0</v>
      </c>
      <c r="AZ17" s="63"/>
      <c r="BA17" s="63"/>
      <c r="BB17" s="63"/>
      <c r="BC17" s="63"/>
      <c r="BD17" s="63"/>
      <c r="BE17" s="63"/>
      <c r="BF17" s="63"/>
      <c r="BG17" s="63"/>
      <c r="BH17" s="63"/>
      <c r="BI17" s="63"/>
      <c r="BJ17" s="63"/>
      <c r="BK17" s="63"/>
    </row>
    <row r="18" spans="1:63" x14ac:dyDescent="0.25">
      <c r="A18" s="61" t="s">
        <v>148</v>
      </c>
      <c r="B18" s="61"/>
      <c r="C18" s="61">
        <v>1</v>
      </c>
      <c r="D18" s="61">
        <v>1</v>
      </c>
      <c r="E18" s="186">
        <v>69609100</v>
      </c>
      <c r="F18" s="61">
        <v>1</v>
      </c>
      <c r="G18" s="61">
        <v>1</v>
      </c>
      <c r="H18" s="61">
        <v>1</v>
      </c>
      <c r="I18" s="95">
        <v>0</v>
      </c>
      <c r="J18" s="61">
        <v>1</v>
      </c>
      <c r="K18" s="61">
        <v>1</v>
      </c>
      <c r="L18" s="61">
        <v>1</v>
      </c>
      <c r="M18" s="95">
        <v>0</v>
      </c>
      <c r="N18" s="61">
        <v>1</v>
      </c>
      <c r="O18" s="61">
        <v>1</v>
      </c>
      <c r="P18" s="61">
        <v>1</v>
      </c>
      <c r="Q18" s="95">
        <v>0</v>
      </c>
      <c r="R18" s="89">
        <v>1</v>
      </c>
      <c r="S18" s="190">
        <f t="shared" si="0"/>
        <v>69609100</v>
      </c>
      <c r="T18" s="88"/>
      <c r="U18" s="88"/>
      <c r="V18" s="88"/>
      <c r="W18" s="88"/>
      <c r="X18" s="88"/>
      <c r="Y18" s="63"/>
      <c r="Z18" s="63"/>
      <c r="AA18" s="63"/>
      <c r="AB18" s="63"/>
      <c r="AC18" s="63"/>
      <c r="AD18" s="63"/>
      <c r="AE18" s="63"/>
      <c r="AG18" s="61" t="s">
        <v>148</v>
      </c>
      <c r="AH18" s="61">
        <v>0</v>
      </c>
      <c r="AI18" s="61">
        <v>0</v>
      </c>
      <c r="AJ18" s="61"/>
      <c r="AK18" s="95"/>
      <c r="AL18" s="61"/>
      <c r="AM18" s="61"/>
      <c r="AN18" s="61"/>
      <c r="AO18" s="95"/>
      <c r="AP18" s="61"/>
      <c r="AQ18" s="61"/>
      <c r="AR18" s="61"/>
      <c r="AS18" s="95"/>
      <c r="AT18" s="61"/>
      <c r="AU18" s="61"/>
      <c r="AV18" s="61"/>
      <c r="AW18" s="95"/>
      <c r="AX18" s="89">
        <v>1</v>
      </c>
      <c r="AY18" s="68">
        <f t="shared" si="1"/>
        <v>0</v>
      </c>
      <c r="AZ18" s="63"/>
      <c r="BA18" s="63"/>
      <c r="BB18" s="63"/>
      <c r="BC18" s="63"/>
      <c r="BD18" s="63"/>
      <c r="BE18" s="63"/>
      <c r="BF18" s="63"/>
      <c r="BG18" s="63"/>
      <c r="BH18" s="63"/>
      <c r="BI18" s="63"/>
      <c r="BJ18" s="63"/>
      <c r="BK18" s="63"/>
    </row>
    <row r="19" spans="1:63" x14ac:dyDescent="0.25">
      <c r="A19" s="61" t="s">
        <v>149</v>
      </c>
      <c r="B19" s="61"/>
      <c r="C19" s="61">
        <v>1</v>
      </c>
      <c r="D19" s="61">
        <v>1</v>
      </c>
      <c r="E19" s="186">
        <v>69609100</v>
      </c>
      <c r="F19" s="61">
        <v>1</v>
      </c>
      <c r="G19" s="61">
        <v>1</v>
      </c>
      <c r="H19" s="61">
        <v>1</v>
      </c>
      <c r="I19" s="95">
        <v>0</v>
      </c>
      <c r="J19" s="61">
        <v>1</v>
      </c>
      <c r="K19" s="61">
        <v>1</v>
      </c>
      <c r="L19" s="61">
        <v>1</v>
      </c>
      <c r="M19" s="95">
        <v>0</v>
      </c>
      <c r="N19" s="61">
        <v>1</v>
      </c>
      <c r="O19" s="61">
        <v>1</v>
      </c>
      <c r="P19" s="61">
        <v>1</v>
      </c>
      <c r="Q19" s="95">
        <v>0</v>
      </c>
      <c r="R19" s="89">
        <v>1</v>
      </c>
      <c r="S19" s="190">
        <f t="shared" si="0"/>
        <v>69609100</v>
      </c>
      <c r="T19" s="88"/>
      <c r="U19" s="88"/>
      <c r="V19" s="88"/>
      <c r="W19" s="88"/>
      <c r="X19" s="88"/>
      <c r="Y19" s="63"/>
      <c r="Z19" s="63"/>
      <c r="AA19" s="63"/>
      <c r="AB19" s="63"/>
      <c r="AC19" s="63"/>
      <c r="AD19" s="63"/>
      <c r="AE19" s="63"/>
      <c r="AG19" s="61" t="s">
        <v>149</v>
      </c>
      <c r="AH19" s="61">
        <v>0</v>
      </c>
      <c r="AI19" s="61">
        <v>1</v>
      </c>
      <c r="AJ19" s="61"/>
      <c r="AK19" s="95"/>
      <c r="AL19" s="61"/>
      <c r="AM19" s="61"/>
      <c r="AN19" s="61"/>
      <c r="AO19" s="95"/>
      <c r="AP19" s="61"/>
      <c r="AQ19" s="61"/>
      <c r="AR19" s="61"/>
      <c r="AS19" s="95"/>
      <c r="AT19" s="61"/>
      <c r="AU19" s="61"/>
      <c r="AV19" s="61"/>
      <c r="AW19" s="95"/>
      <c r="AX19" s="89">
        <v>1</v>
      </c>
      <c r="AY19" s="68">
        <f t="shared" si="1"/>
        <v>0</v>
      </c>
      <c r="AZ19" s="63"/>
      <c r="BA19" s="63"/>
      <c r="BB19" s="63"/>
      <c r="BC19" s="63"/>
      <c r="BD19" s="63"/>
      <c r="BE19" s="63"/>
      <c r="BF19" s="63"/>
      <c r="BG19" s="63"/>
      <c r="BH19" s="63"/>
      <c r="BI19" s="61"/>
      <c r="BJ19" s="61"/>
      <c r="BK19" s="61"/>
    </row>
    <row r="20" spans="1:63" x14ac:dyDescent="0.25">
      <c r="A20" s="61" t="s">
        <v>150</v>
      </c>
      <c r="B20" s="61"/>
      <c r="C20" s="61">
        <v>1</v>
      </c>
      <c r="D20" s="61">
        <v>1</v>
      </c>
      <c r="E20" s="186">
        <v>69609100</v>
      </c>
      <c r="F20" s="61">
        <v>1</v>
      </c>
      <c r="G20" s="61">
        <v>1</v>
      </c>
      <c r="H20" s="61">
        <v>1</v>
      </c>
      <c r="I20" s="95">
        <v>0</v>
      </c>
      <c r="J20" s="61">
        <v>1</v>
      </c>
      <c r="K20" s="61">
        <v>1</v>
      </c>
      <c r="L20" s="61">
        <v>1</v>
      </c>
      <c r="M20" s="95">
        <v>0</v>
      </c>
      <c r="N20" s="61">
        <v>1</v>
      </c>
      <c r="O20" s="61">
        <v>1</v>
      </c>
      <c r="P20" s="61">
        <v>1</v>
      </c>
      <c r="Q20" s="95">
        <v>0</v>
      </c>
      <c r="R20" s="89">
        <v>1</v>
      </c>
      <c r="S20" s="190">
        <f t="shared" si="0"/>
        <v>69609100</v>
      </c>
      <c r="T20" s="88"/>
      <c r="U20" s="88"/>
      <c r="V20" s="88"/>
      <c r="W20" s="88"/>
      <c r="X20" s="88"/>
      <c r="Y20" s="63"/>
      <c r="Z20" s="63"/>
      <c r="AA20" s="63"/>
      <c r="AB20" s="63"/>
      <c r="AC20" s="63"/>
      <c r="AD20" s="63"/>
      <c r="AE20" s="63"/>
      <c r="AG20" s="61" t="s">
        <v>150</v>
      </c>
      <c r="AH20" s="61">
        <v>0</v>
      </c>
      <c r="AI20" s="61">
        <v>0</v>
      </c>
      <c r="AJ20" s="61"/>
      <c r="AK20" s="95"/>
      <c r="AL20" s="61"/>
      <c r="AM20" s="61"/>
      <c r="AN20" s="61"/>
      <c r="AO20" s="95"/>
      <c r="AP20" s="61"/>
      <c r="AQ20" s="61"/>
      <c r="AR20" s="61"/>
      <c r="AS20" s="95"/>
      <c r="AT20" s="61"/>
      <c r="AU20" s="61"/>
      <c r="AV20" s="61"/>
      <c r="AW20" s="95"/>
      <c r="AX20" s="89">
        <v>1</v>
      </c>
      <c r="AY20" s="68">
        <f t="shared" si="1"/>
        <v>0</v>
      </c>
      <c r="AZ20" s="63"/>
      <c r="BA20" s="63"/>
      <c r="BB20" s="63"/>
      <c r="BC20" s="63"/>
      <c r="BD20" s="63"/>
      <c r="BE20" s="63"/>
      <c r="BF20" s="63"/>
      <c r="BG20" s="63"/>
      <c r="BH20" s="63"/>
      <c r="BI20" s="61"/>
      <c r="BJ20" s="61"/>
      <c r="BK20" s="61"/>
    </row>
    <row r="21" spans="1:63" x14ac:dyDescent="0.25">
      <c r="A21" s="61" t="s">
        <v>151</v>
      </c>
      <c r="B21" s="61"/>
      <c r="C21" s="61">
        <v>1</v>
      </c>
      <c r="D21" s="61">
        <v>1</v>
      </c>
      <c r="E21" s="186">
        <v>69609100</v>
      </c>
      <c r="F21" s="61">
        <v>1</v>
      </c>
      <c r="G21" s="61">
        <v>1</v>
      </c>
      <c r="H21" s="61">
        <v>1</v>
      </c>
      <c r="I21" s="95">
        <v>0</v>
      </c>
      <c r="J21" s="61">
        <v>1</v>
      </c>
      <c r="K21" s="61">
        <v>1</v>
      </c>
      <c r="L21" s="61">
        <v>1</v>
      </c>
      <c r="M21" s="95">
        <v>0</v>
      </c>
      <c r="N21" s="61">
        <v>1</v>
      </c>
      <c r="O21" s="61">
        <v>1</v>
      </c>
      <c r="P21" s="61">
        <v>1</v>
      </c>
      <c r="Q21" s="95">
        <v>0</v>
      </c>
      <c r="R21" s="89">
        <v>1</v>
      </c>
      <c r="S21" s="190">
        <f t="shared" si="0"/>
        <v>69609100</v>
      </c>
      <c r="T21" s="88"/>
      <c r="U21" s="88"/>
      <c r="V21" s="88"/>
      <c r="W21" s="88"/>
      <c r="X21" s="88"/>
      <c r="Y21" s="63"/>
      <c r="Z21" s="63"/>
      <c r="AA21" s="63"/>
      <c r="AB21" s="63"/>
      <c r="AC21" s="63"/>
      <c r="AD21" s="63"/>
      <c r="AE21" s="63"/>
      <c r="AG21" s="61" t="s">
        <v>151</v>
      </c>
      <c r="AH21" s="61">
        <v>0</v>
      </c>
      <c r="AI21" s="61">
        <v>1</v>
      </c>
      <c r="AJ21" s="61"/>
      <c r="AK21" s="95"/>
      <c r="AL21" s="61"/>
      <c r="AM21" s="61"/>
      <c r="AN21" s="61"/>
      <c r="AO21" s="95"/>
      <c r="AP21" s="61"/>
      <c r="AQ21" s="61"/>
      <c r="AR21" s="61"/>
      <c r="AS21" s="95"/>
      <c r="AT21" s="61"/>
      <c r="AU21" s="61"/>
      <c r="AV21" s="61"/>
      <c r="AW21" s="95"/>
      <c r="AX21" s="89">
        <v>1</v>
      </c>
      <c r="AY21" s="68">
        <f t="shared" si="1"/>
        <v>0</v>
      </c>
      <c r="AZ21" s="63"/>
      <c r="BA21" s="63"/>
      <c r="BB21" s="63"/>
      <c r="BC21" s="63"/>
      <c r="BD21" s="63"/>
      <c r="BE21" s="63"/>
      <c r="BF21" s="63"/>
      <c r="BG21" s="63"/>
      <c r="BH21" s="63"/>
      <c r="BI21" s="61"/>
      <c r="BJ21" s="61"/>
      <c r="BK21" s="61"/>
    </row>
    <row r="22" spans="1:63" x14ac:dyDescent="0.25">
      <c r="A22" s="61" t="s">
        <v>152</v>
      </c>
      <c r="B22" s="61"/>
      <c r="C22" s="61">
        <v>1</v>
      </c>
      <c r="D22" s="61">
        <v>1</v>
      </c>
      <c r="E22" s="186">
        <v>69609100</v>
      </c>
      <c r="F22" s="61">
        <v>1</v>
      </c>
      <c r="G22" s="61">
        <v>1</v>
      </c>
      <c r="H22" s="61">
        <v>1</v>
      </c>
      <c r="I22" s="95">
        <v>0</v>
      </c>
      <c r="J22" s="61">
        <v>1</v>
      </c>
      <c r="K22" s="61">
        <v>1</v>
      </c>
      <c r="L22" s="61">
        <v>1</v>
      </c>
      <c r="M22" s="95">
        <v>0</v>
      </c>
      <c r="N22" s="61">
        <v>1</v>
      </c>
      <c r="O22" s="61">
        <v>1</v>
      </c>
      <c r="P22" s="61">
        <v>1</v>
      </c>
      <c r="Q22" s="95">
        <v>0</v>
      </c>
      <c r="R22" s="89">
        <v>1</v>
      </c>
      <c r="S22" s="190">
        <f t="shared" si="0"/>
        <v>69609100</v>
      </c>
      <c r="T22" s="88"/>
      <c r="U22" s="88"/>
      <c r="V22" s="88"/>
      <c r="W22" s="88"/>
      <c r="X22" s="88"/>
      <c r="Y22" s="63"/>
      <c r="Z22" s="63"/>
      <c r="AA22" s="63"/>
      <c r="AB22" s="63"/>
      <c r="AC22" s="63"/>
      <c r="AD22" s="63"/>
      <c r="AE22" s="63"/>
      <c r="AG22" s="61" t="s">
        <v>152</v>
      </c>
      <c r="AH22" s="61">
        <v>0</v>
      </c>
      <c r="AI22" s="61">
        <v>0</v>
      </c>
      <c r="AJ22" s="61"/>
      <c r="AK22" s="95"/>
      <c r="AL22" s="61"/>
      <c r="AM22" s="61"/>
      <c r="AN22" s="61"/>
      <c r="AO22" s="95"/>
      <c r="AP22" s="61"/>
      <c r="AQ22" s="61"/>
      <c r="AR22" s="61"/>
      <c r="AS22" s="95"/>
      <c r="AT22" s="61"/>
      <c r="AU22" s="61"/>
      <c r="AV22" s="61"/>
      <c r="AW22" s="95"/>
      <c r="AX22" s="89">
        <v>1</v>
      </c>
      <c r="AY22" s="68">
        <f t="shared" si="1"/>
        <v>0</v>
      </c>
      <c r="AZ22" s="63"/>
      <c r="BA22" s="63"/>
      <c r="BB22" s="63"/>
      <c r="BC22" s="63"/>
      <c r="BD22" s="63"/>
      <c r="BE22" s="63"/>
      <c r="BF22" s="63"/>
      <c r="BG22" s="63"/>
      <c r="BH22" s="63"/>
      <c r="BI22" s="63"/>
      <c r="BJ22" s="63"/>
      <c r="BK22" s="63"/>
    </row>
    <row r="23" spans="1:63" x14ac:dyDescent="0.25">
      <c r="A23" s="61" t="s">
        <v>153</v>
      </c>
      <c r="B23" s="61"/>
      <c r="C23" s="61">
        <v>1</v>
      </c>
      <c r="D23" s="61">
        <v>1</v>
      </c>
      <c r="E23" s="186">
        <v>69609100</v>
      </c>
      <c r="F23" s="61">
        <v>1</v>
      </c>
      <c r="G23" s="61">
        <v>1</v>
      </c>
      <c r="H23" s="61">
        <v>1</v>
      </c>
      <c r="I23" s="95">
        <v>0</v>
      </c>
      <c r="J23" s="61">
        <v>1</v>
      </c>
      <c r="K23" s="61">
        <v>1</v>
      </c>
      <c r="L23" s="61">
        <v>1</v>
      </c>
      <c r="M23" s="95">
        <v>0</v>
      </c>
      <c r="N23" s="61">
        <v>1</v>
      </c>
      <c r="O23" s="61">
        <v>1</v>
      </c>
      <c r="P23" s="61">
        <v>1</v>
      </c>
      <c r="Q23" s="95">
        <v>0</v>
      </c>
      <c r="R23" s="89">
        <v>1</v>
      </c>
      <c r="S23" s="190">
        <f t="shared" si="0"/>
        <v>69609100</v>
      </c>
      <c r="T23" s="88"/>
      <c r="U23" s="88"/>
      <c r="V23" s="88"/>
      <c r="W23" s="88"/>
      <c r="X23" s="88"/>
      <c r="Y23" s="63"/>
      <c r="Z23" s="63"/>
      <c r="AA23" s="63"/>
      <c r="AB23" s="63"/>
      <c r="AC23" s="63"/>
      <c r="AD23" s="63"/>
      <c r="AE23" s="63"/>
      <c r="AG23" s="61" t="s">
        <v>153</v>
      </c>
      <c r="AH23" s="61">
        <v>0</v>
      </c>
      <c r="AI23" s="61">
        <v>1</v>
      </c>
      <c r="AJ23" s="61"/>
      <c r="AK23" s="95"/>
      <c r="AL23" s="61"/>
      <c r="AM23" s="61"/>
      <c r="AN23" s="61"/>
      <c r="AO23" s="95"/>
      <c r="AP23" s="61"/>
      <c r="AQ23" s="61"/>
      <c r="AR23" s="61"/>
      <c r="AS23" s="95"/>
      <c r="AT23" s="61"/>
      <c r="AU23" s="61"/>
      <c r="AV23" s="61"/>
      <c r="AW23" s="95"/>
      <c r="AX23" s="89">
        <v>1</v>
      </c>
      <c r="AY23" s="68">
        <f t="shared" si="1"/>
        <v>0</v>
      </c>
      <c r="AZ23" s="63"/>
      <c r="BA23" s="63"/>
      <c r="BB23" s="63"/>
      <c r="BC23" s="63"/>
      <c r="BD23" s="63"/>
      <c r="BE23" s="63"/>
      <c r="BF23" s="63"/>
      <c r="BG23" s="63"/>
      <c r="BH23" s="63"/>
      <c r="BI23" s="63"/>
      <c r="BJ23" s="63"/>
      <c r="BK23" s="63"/>
    </row>
    <row r="24" spans="1:63" x14ac:dyDescent="0.25">
      <c r="A24" s="61" t="s">
        <v>154</v>
      </c>
      <c r="B24" s="61"/>
      <c r="C24" s="61">
        <v>1</v>
      </c>
      <c r="D24" s="61">
        <v>1</v>
      </c>
      <c r="E24" s="186">
        <v>69609100</v>
      </c>
      <c r="F24" s="61">
        <v>1</v>
      </c>
      <c r="G24" s="61">
        <v>1</v>
      </c>
      <c r="H24" s="61">
        <v>1</v>
      </c>
      <c r="I24" s="95">
        <v>0</v>
      </c>
      <c r="J24" s="61">
        <v>1</v>
      </c>
      <c r="K24" s="61">
        <v>1</v>
      </c>
      <c r="L24" s="61">
        <v>1</v>
      </c>
      <c r="M24" s="95">
        <v>0</v>
      </c>
      <c r="N24" s="61">
        <v>1</v>
      </c>
      <c r="O24" s="61">
        <v>1</v>
      </c>
      <c r="P24" s="61">
        <v>1</v>
      </c>
      <c r="Q24" s="95">
        <v>0</v>
      </c>
      <c r="R24" s="89">
        <v>1</v>
      </c>
      <c r="S24" s="190">
        <f t="shared" si="0"/>
        <v>69609100</v>
      </c>
      <c r="T24" s="88"/>
      <c r="U24" s="88"/>
      <c r="V24" s="88"/>
      <c r="W24" s="88"/>
      <c r="X24" s="88"/>
      <c r="Y24" s="63"/>
      <c r="Z24" s="63"/>
      <c r="AA24" s="63"/>
      <c r="AB24" s="63"/>
      <c r="AC24" s="63"/>
      <c r="AD24" s="63"/>
      <c r="AE24" s="63"/>
      <c r="AG24" s="61" t="s">
        <v>154</v>
      </c>
      <c r="AH24" s="61">
        <v>0</v>
      </c>
      <c r="AI24" s="61">
        <v>0</v>
      </c>
      <c r="AJ24" s="61"/>
      <c r="AK24" s="95"/>
      <c r="AL24" s="61"/>
      <c r="AM24" s="61"/>
      <c r="AN24" s="61"/>
      <c r="AO24" s="95"/>
      <c r="AP24" s="61"/>
      <c r="AQ24" s="61"/>
      <c r="AR24" s="61"/>
      <c r="AS24" s="95"/>
      <c r="AT24" s="61"/>
      <c r="AU24" s="61"/>
      <c r="AV24" s="61"/>
      <c r="AW24" s="95"/>
      <c r="AX24" s="89">
        <v>1</v>
      </c>
      <c r="AY24" s="68">
        <f t="shared" si="1"/>
        <v>0</v>
      </c>
      <c r="AZ24" s="63"/>
      <c r="BA24" s="63"/>
      <c r="BB24" s="63"/>
      <c r="BC24" s="63"/>
      <c r="BD24" s="63"/>
      <c r="BE24" s="63"/>
      <c r="BF24" s="63"/>
      <c r="BG24" s="63"/>
      <c r="BH24" s="63"/>
      <c r="BI24" s="63"/>
      <c r="BJ24" s="63"/>
      <c r="BK24" s="63"/>
    </row>
    <row r="25" spans="1:63" x14ac:dyDescent="0.25">
      <c r="A25" s="61" t="s">
        <v>155</v>
      </c>
      <c r="B25" s="61"/>
      <c r="C25" s="61">
        <v>1</v>
      </c>
      <c r="D25" s="61">
        <v>1</v>
      </c>
      <c r="E25" s="186">
        <v>69609100</v>
      </c>
      <c r="F25" s="61">
        <v>1</v>
      </c>
      <c r="G25" s="61">
        <v>1</v>
      </c>
      <c r="H25" s="61">
        <v>1</v>
      </c>
      <c r="I25" s="95">
        <v>0</v>
      </c>
      <c r="J25" s="61">
        <v>1</v>
      </c>
      <c r="K25" s="61">
        <v>1</v>
      </c>
      <c r="L25" s="61">
        <v>1</v>
      </c>
      <c r="M25" s="95">
        <v>0</v>
      </c>
      <c r="N25" s="61">
        <v>1</v>
      </c>
      <c r="O25" s="61">
        <v>1</v>
      </c>
      <c r="P25" s="61">
        <v>1</v>
      </c>
      <c r="Q25" s="95">
        <v>0</v>
      </c>
      <c r="R25" s="89">
        <v>1</v>
      </c>
      <c r="S25" s="190">
        <f t="shared" si="0"/>
        <v>69609100</v>
      </c>
      <c r="T25" s="88"/>
      <c r="U25" s="88"/>
      <c r="V25" s="88"/>
      <c r="W25" s="88"/>
      <c r="X25" s="88"/>
      <c r="Y25" s="63"/>
      <c r="Z25" s="63"/>
      <c r="AA25" s="63"/>
      <c r="AB25" s="63"/>
      <c r="AC25" s="63"/>
      <c r="AD25" s="63"/>
      <c r="AE25" s="63"/>
      <c r="AG25" s="61" t="s">
        <v>155</v>
      </c>
      <c r="AH25" s="61">
        <v>0</v>
      </c>
      <c r="AI25" s="61">
        <v>1</v>
      </c>
      <c r="AJ25" s="61"/>
      <c r="AK25" s="95"/>
      <c r="AL25" s="61"/>
      <c r="AM25" s="61"/>
      <c r="AN25" s="61"/>
      <c r="AO25" s="95"/>
      <c r="AP25" s="61"/>
      <c r="AQ25" s="61"/>
      <c r="AR25" s="61"/>
      <c r="AS25" s="95"/>
      <c r="AT25" s="61"/>
      <c r="AU25" s="61"/>
      <c r="AV25" s="61"/>
      <c r="AW25" s="95"/>
      <c r="AX25" s="89">
        <v>1</v>
      </c>
      <c r="AY25" s="68">
        <f t="shared" si="1"/>
        <v>0</v>
      </c>
      <c r="AZ25" s="63"/>
      <c r="BA25" s="63"/>
      <c r="BB25" s="63"/>
      <c r="BC25" s="63"/>
      <c r="BD25" s="63"/>
      <c r="BE25" s="63"/>
      <c r="BF25" s="63"/>
      <c r="BG25" s="63"/>
      <c r="BH25" s="63"/>
      <c r="BI25" s="63"/>
      <c r="BJ25" s="63"/>
      <c r="BK25" s="63"/>
    </row>
    <row r="26" spans="1:63" x14ac:dyDescent="0.25">
      <c r="A26" s="61" t="s">
        <v>156</v>
      </c>
      <c r="B26" s="61"/>
      <c r="C26" s="61">
        <v>1</v>
      </c>
      <c r="D26" s="61">
        <v>1</v>
      </c>
      <c r="E26" s="186">
        <v>69609100</v>
      </c>
      <c r="F26" s="61">
        <v>1</v>
      </c>
      <c r="G26" s="61">
        <v>1</v>
      </c>
      <c r="H26" s="61">
        <v>1</v>
      </c>
      <c r="I26" s="95">
        <v>0</v>
      </c>
      <c r="J26" s="61">
        <v>1</v>
      </c>
      <c r="K26" s="61">
        <v>1</v>
      </c>
      <c r="L26" s="61">
        <v>1</v>
      </c>
      <c r="M26" s="95">
        <v>0</v>
      </c>
      <c r="N26" s="61">
        <v>1</v>
      </c>
      <c r="O26" s="61">
        <v>1</v>
      </c>
      <c r="P26" s="61">
        <v>1</v>
      </c>
      <c r="Q26" s="95">
        <v>0</v>
      </c>
      <c r="R26" s="89">
        <v>1</v>
      </c>
      <c r="S26" s="190">
        <f t="shared" si="0"/>
        <v>69609100</v>
      </c>
      <c r="T26" s="88"/>
      <c r="U26" s="88"/>
      <c r="V26" s="88"/>
      <c r="W26" s="88"/>
      <c r="X26" s="88"/>
      <c r="Y26" s="63"/>
      <c r="Z26" s="63"/>
      <c r="AA26" s="63"/>
      <c r="AB26" s="63"/>
      <c r="AC26" s="63"/>
      <c r="AD26" s="63"/>
      <c r="AE26" s="63"/>
      <c r="AG26" s="61" t="s">
        <v>156</v>
      </c>
      <c r="AH26" s="61">
        <v>0</v>
      </c>
      <c r="AI26" s="61">
        <v>0</v>
      </c>
      <c r="AJ26" s="61"/>
      <c r="AK26" s="95"/>
      <c r="AL26" s="61"/>
      <c r="AM26" s="61"/>
      <c r="AN26" s="61"/>
      <c r="AO26" s="95"/>
      <c r="AP26" s="61"/>
      <c r="AQ26" s="61"/>
      <c r="AR26" s="61"/>
      <c r="AS26" s="95"/>
      <c r="AT26" s="61"/>
      <c r="AU26" s="61"/>
      <c r="AV26" s="61"/>
      <c r="AW26" s="95"/>
      <c r="AX26" s="89">
        <v>1</v>
      </c>
      <c r="AY26" s="68">
        <f t="shared" si="1"/>
        <v>0</v>
      </c>
      <c r="AZ26" s="63"/>
      <c r="BA26" s="63"/>
      <c r="BB26" s="63"/>
      <c r="BC26" s="63"/>
      <c r="BD26" s="63"/>
      <c r="BE26" s="63"/>
      <c r="BF26" s="63"/>
      <c r="BG26" s="63"/>
      <c r="BH26" s="63"/>
      <c r="BI26" s="63"/>
      <c r="BJ26" s="63"/>
      <c r="BK26" s="63"/>
    </row>
    <row r="27" spans="1:63" x14ac:dyDescent="0.25">
      <c r="A27" s="61" t="s">
        <v>157</v>
      </c>
      <c r="B27" s="61"/>
      <c r="C27" s="61">
        <v>1</v>
      </c>
      <c r="D27" s="61">
        <v>1</v>
      </c>
      <c r="E27" s="186">
        <v>69609100</v>
      </c>
      <c r="F27" s="61">
        <v>1</v>
      </c>
      <c r="G27" s="61">
        <v>1</v>
      </c>
      <c r="H27" s="61">
        <v>1</v>
      </c>
      <c r="I27" s="95">
        <v>0</v>
      </c>
      <c r="J27" s="61">
        <v>1</v>
      </c>
      <c r="K27" s="61">
        <v>1</v>
      </c>
      <c r="L27" s="61">
        <v>1</v>
      </c>
      <c r="M27" s="95">
        <v>0</v>
      </c>
      <c r="N27" s="61">
        <v>1</v>
      </c>
      <c r="O27" s="61">
        <v>1</v>
      </c>
      <c r="P27" s="61">
        <v>1</v>
      </c>
      <c r="Q27" s="95">
        <v>0</v>
      </c>
      <c r="R27" s="89">
        <v>1</v>
      </c>
      <c r="S27" s="190">
        <f t="shared" si="0"/>
        <v>69609100</v>
      </c>
      <c r="T27" s="88"/>
      <c r="U27" s="88"/>
      <c r="V27" s="88"/>
      <c r="W27" s="88"/>
      <c r="X27" s="88"/>
      <c r="Y27" s="63"/>
      <c r="Z27" s="63"/>
      <c r="AA27" s="63"/>
      <c r="AB27" s="63"/>
      <c r="AC27" s="63"/>
      <c r="AD27" s="63"/>
      <c r="AE27" s="63"/>
      <c r="AG27" s="61" t="s">
        <v>157</v>
      </c>
      <c r="AH27" s="61">
        <v>0</v>
      </c>
      <c r="AI27" s="61">
        <v>0</v>
      </c>
      <c r="AJ27" s="61"/>
      <c r="AK27" s="95"/>
      <c r="AL27" s="61"/>
      <c r="AM27" s="61"/>
      <c r="AN27" s="61"/>
      <c r="AO27" s="95"/>
      <c r="AP27" s="61"/>
      <c r="AQ27" s="61"/>
      <c r="AR27" s="61"/>
      <c r="AS27" s="95"/>
      <c r="AT27" s="61"/>
      <c r="AU27" s="61"/>
      <c r="AV27" s="61"/>
      <c r="AW27" s="95"/>
      <c r="AX27" s="89">
        <v>1</v>
      </c>
      <c r="AY27" s="68">
        <f t="shared" si="1"/>
        <v>0</v>
      </c>
      <c r="AZ27" s="63"/>
      <c r="BA27" s="63"/>
      <c r="BB27" s="63"/>
      <c r="BC27" s="63"/>
      <c r="BD27" s="63"/>
      <c r="BE27" s="63"/>
      <c r="BF27" s="63"/>
      <c r="BG27" s="63"/>
      <c r="BH27" s="63"/>
      <c r="BI27" s="63"/>
      <c r="BJ27" s="63"/>
      <c r="BK27" s="63"/>
    </row>
    <row r="28" spans="1:63" x14ac:dyDescent="0.25">
      <c r="A28" s="61" t="s">
        <v>158</v>
      </c>
      <c r="B28" s="61"/>
      <c r="C28" s="61">
        <v>1</v>
      </c>
      <c r="D28" s="61">
        <v>1</v>
      </c>
      <c r="E28" s="186">
        <v>69609100</v>
      </c>
      <c r="F28" s="61">
        <v>1</v>
      </c>
      <c r="G28" s="61">
        <v>1</v>
      </c>
      <c r="H28" s="61">
        <v>1</v>
      </c>
      <c r="I28" s="95">
        <v>0</v>
      </c>
      <c r="J28" s="61">
        <v>1</v>
      </c>
      <c r="K28" s="61">
        <v>1</v>
      </c>
      <c r="L28" s="61">
        <v>1</v>
      </c>
      <c r="M28" s="95">
        <v>0</v>
      </c>
      <c r="N28" s="61">
        <v>1</v>
      </c>
      <c r="O28" s="61">
        <v>1</v>
      </c>
      <c r="P28" s="61">
        <v>1</v>
      </c>
      <c r="Q28" s="95">
        <v>0</v>
      </c>
      <c r="R28" s="89">
        <v>1</v>
      </c>
      <c r="S28" s="190">
        <f t="shared" si="0"/>
        <v>69609100</v>
      </c>
      <c r="T28" s="88"/>
      <c r="U28" s="88"/>
      <c r="V28" s="88"/>
      <c r="W28" s="88"/>
      <c r="X28" s="88"/>
      <c r="Y28" s="63"/>
      <c r="Z28" s="63"/>
      <c r="AA28" s="63"/>
      <c r="AB28" s="63"/>
      <c r="AC28" s="63"/>
      <c r="AD28" s="63"/>
      <c r="AE28" s="63"/>
      <c r="AG28" s="61" t="s">
        <v>158</v>
      </c>
      <c r="AH28" s="61">
        <v>0</v>
      </c>
      <c r="AI28" s="61">
        <v>0</v>
      </c>
      <c r="AJ28" s="61"/>
      <c r="AK28" s="95"/>
      <c r="AL28" s="61"/>
      <c r="AM28" s="61"/>
      <c r="AN28" s="61"/>
      <c r="AO28" s="95"/>
      <c r="AP28" s="61"/>
      <c r="AQ28" s="61"/>
      <c r="AR28" s="61"/>
      <c r="AS28" s="95"/>
      <c r="AT28" s="61"/>
      <c r="AU28" s="61"/>
      <c r="AV28" s="61"/>
      <c r="AW28" s="95"/>
      <c r="AX28" s="89">
        <v>1</v>
      </c>
      <c r="AY28" s="68">
        <f t="shared" si="1"/>
        <v>0</v>
      </c>
      <c r="AZ28" s="63"/>
      <c r="BA28" s="63"/>
      <c r="BB28" s="63"/>
      <c r="BC28" s="63"/>
      <c r="BD28" s="63"/>
      <c r="BE28" s="63"/>
      <c r="BF28" s="63"/>
      <c r="BG28" s="63"/>
      <c r="BH28" s="63"/>
      <c r="BI28" s="63"/>
      <c r="BJ28" s="63"/>
      <c r="BK28" s="63"/>
    </row>
    <row r="29" spans="1:63" x14ac:dyDescent="0.25">
      <c r="A29" s="61" t="s">
        <v>159</v>
      </c>
      <c r="B29" s="61"/>
      <c r="C29" s="61">
        <v>1</v>
      </c>
      <c r="D29" s="61">
        <v>1</v>
      </c>
      <c r="E29" s="186">
        <v>69609100</v>
      </c>
      <c r="F29" s="61">
        <v>1</v>
      </c>
      <c r="G29" s="61">
        <v>1</v>
      </c>
      <c r="H29" s="61">
        <v>1</v>
      </c>
      <c r="I29" s="95">
        <v>0</v>
      </c>
      <c r="J29" s="61">
        <v>1</v>
      </c>
      <c r="K29" s="61">
        <v>1</v>
      </c>
      <c r="L29" s="61">
        <v>1</v>
      </c>
      <c r="M29" s="95">
        <v>0</v>
      </c>
      <c r="N29" s="61">
        <v>1</v>
      </c>
      <c r="O29" s="61">
        <v>1</v>
      </c>
      <c r="P29" s="61">
        <v>1</v>
      </c>
      <c r="Q29" s="95">
        <v>0</v>
      </c>
      <c r="R29" s="89">
        <v>1</v>
      </c>
      <c r="S29" s="190">
        <f t="shared" si="0"/>
        <v>69609100</v>
      </c>
      <c r="T29" s="88"/>
      <c r="U29" s="88"/>
      <c r="V29" s="88"/>
      <c r="W29" s="88"/>
      <c r="X29" s="88"/>
      <c r="Y29" s="63"/>
      <c r="Z29" s="63"/>
      <c r="AA29" s="63"/>
      <c r="AB29" s="63"/>
      <c r="AC29" s="63"/>
      <c r="AD29" s="63"/>
      <c r="AE29" s="63"/>
      <c r="AG29" s="61" t="s">
        <v>159</v>
      </c>
      <c r="AH29" s="61">
        <v>0</v>
      </c>
      <c r="AI29" s="61">
        <v>0</v>
      </c>
      <c r="AJ29" s="61"/>
      <c r="AK29" s="95"/>
      <c r="AL29" s="61"/>
      <c r="AM29" s="61"/>
      <c r="AN29" s="61"/>
      <c r="AO29" s="95"/>
      <c r="AP29" s="61"/>
      <c r="AQ29" s="61"/>
      <c r="AR29" s="61"/>
      <c r="AS29" s="95"/>
      <c r="AT29" s="61"/>
      <c r="AU29" s="61"/>
      <c r="AV29" s="61"/>
      <c r="AW29" s="95"/>
      <c r="AX29" s="89">
        <v>1</v>
      </c>
      <c r="AY29" s="68">
        <f t="shared" si="1"/>
        <v>0</v>
      </c>
      <c r="AZ29" s="63"/>
      <c r="BA29" s="63"/>
      <c r="BB29" s="63"/>
      <c r="BC29" s="63"/>
      <c r="BD29" s="63"/>
      <c r="BE29" s="63"/>
      <c r="BF29" s="63"/>
      <c r="BG29" s="63"/>
      <c r="BH29" s="63"/>
      <c r="BI29" s="63"/>
      <c r="BJ29" s="63"/>
      <c r="BK29" s="63"/>
    </row>
    <row r="30" spans="1:63" x14ac:dyDescent="0.25">
      <c r="A30" s="61" t="s">
        <v>160</v>
      </c>
      <c r="B30" s="61"/>
      <c r="C30" s="61">
        <v>1</v>
      </c>
      <c r="D30" s="61">
        <v>1</v>
      </c>
      <c r="E30" s="186">
        <v>69609100</v>
      </c>
      <c r="F30" s="61">
        <v>1</v>
      </c>
      <c r="G30" s="61">
        <v>1</v>
      </c>
      <c r="H30" s="61">
        <v>1</v>
      </c>
      <c r="I30" s="95">
        <v>0</v>
      </c>
      <c r="J30" s="61">
        <v>1</v>
      </c>
      <c r="K30" s="61">
        <v>1</v>
      </c>
      <c r="L30" s="61">
        <v>1</v>
      </c>
      <c r="M30" s="95">
        <v>0</v>
      </c>
      <c r="N30" s="61">
        <v>1</v>
      </c>
      <c r="O30" s="61">
        <v>1</v>
      </c>
      <c r="P30" s="61">
        <v>1</v>
      </c>
      <c r="Q30" s="95">
        <v>0</v>
      </c>
      <c r="R30" s="89">
        <v>1</v>
      </c>
      <c r="S30" s="190">
        <f t="shared" si="0"/>
        <v>69609100</v>
      </c>
      <c r="T30" s="88"/>
      <c r="U30" s="88"/>
      <c r="V30" s="88"/>
      <c r="W30" s="88"/>
      <c r="X30" s="88"/>
      <c r="Y30" s="63"/>
      <c r="Z30" s="63"/>
      <c r="AA30" s="63"/>
      <c r="AB30" s="63"/>
      <c r="AC30" s="63"/>
      <c r="AD30" s="63"/>
      <c r="AE30" s="63"/>
      <c r="AG30" s="61" t="s">
        <v>160</v>
      </c>
      <c r="AH30" s="61">
        <v>0</v>
      </c>
      <c r="AI30" s="61">
        <v>1</v>
      </c>
      <c r="AJ30" s="61"/>
      <c r="AK30" s="95"/>
      <c r="AL30" s="61"/>
      <c r="AM30" s="61"/>
      <c r="AN30" s="61"/>
      <c r="AO30" s="95"/>
      <c r="AP30" s="61"/>
      <c r="AQ30" s="61"/>
      <c r="AR30" s="61"/>
      <c r="AS30" s="95"/>
      <c r="AT30" s="61"/>
      <c r="AU30" s="61"/>
      <c r="AV30" s="61"/>
      <c r="AW30" s="95"/>
      <c r="AX30" s="89">
        <v>1</v>
      </c>
      <c r="AY30" s="68">
        <f t="shared" si="1"/>
        <v>0</v>
      </c>
      <c r="AZ30" s="63"/>
      <c r="BA30" s="63"/>
      <c r="BB30" s="63"/>
      <c r="BC30" s="63"/>
      <c r="BD30" s="63"/>
      <c r="BE30" s="63"/>
      <c r="BF30" s="63"/>
      <c r="BG30" s="63"/>
      <c r="BH30" s="63"/>
      <c r="BI30" s="63"/>
      <c r="BJ30" s="63"/>
      <c r="BK30" s="63"/>
    </row>
    <row r="31" spans="1:63" x14ac:dyDescent="0.25">
      <c r="A31" s="61" t="s">
        <v>161</v>
      </c>
      <c r="B31" s="61"/>
      <c r="C31" s="61">
        <v>1</v>
      </c>
      <c r="D31" s="61">
        <v>1</v>
      </c>
      <c r="E31" s="186">
        <v>69609100</v>
      </c>
      <c r="F31" s="61">
        <v>1</v>
      </c>
      <c r="G31" s="61">
        <v>1</v>
      </c>
      <c r="H31" s="61">
        <v>1</v>
      </c>
      <c r="I31" s="95">
        <v>0</v>
      </c>
      <c r="J31" s="61">
        <v>1</v>
      </c>
      <c r="K31" s="61">
        <v>1</v>
      </c>
      <c r="L31" s="61">
        <v>1</v>
      </c>
      <c r="M31" s="95">
        <v>0</v>
      </c>
      <c r="N31" s="61">
        <v>1</v>
      </c>
      <c r="O31" s="61">
        <v>1</v>
      </c>
      <c r="P31" s="61">
        <v>1</v>
      </c>
      <c r="Q31" s="95">
        <v>0</v>
      </c>
      <c r="R31" s="89">
        <v>1</v>
      </c>
      <c r="S31" s="190">
        <f t="shared" si="0"/>
        <v>69609100</v>
      </c>
      <c r="T31" s="88"/>
      <c r="U31" s="88"/>
      <c r="V31" s="88"/>
      <c r="W31" s="88"/>
      <c r="X31" s="88"/>
      <c r="Y31" s="63"/>
      <c r="Z31" s="63"/>
      <c r="AA31" s="63"/>
      <c r="AB31" s="63"/>
      <c r="AC31" s="63"/>
      <c r="AD31" s="63"/>
      <c r="AE31" s="63"/>
      <c r="AG31" s="61" t="s">
        <v>161</v>
      </c>
      <c r="AH31" s="61">
        <v>0</v>
      </c>
      <c r="AI31" s="61">
        <v>1</v>
      </c>
      <c r="AJ31" s="61"/>
      <c r="AK31" s="95"/>
      <c r="AL31" s="61"/>
      <c r="AM31" s="61"/>
      <c r="AN31" s="61"/>
      <c r="AO31" s="95"/>
      <c r="AP31" s="61"/>
      <c r="AQ31" s="61"/>
      <c r="AR31" s="61"/>
      <c r="AS31" s="95"/>
      <c r="AT31" s="61"/>
      <c r="AU31" s="61"/>
      <c r="AV31" s="61"/>
      <c r="AW31" s="95"/>
      <c r="AX31" s="89">
        <v>1</v>
      </c>
      <c r="AY31" s="68">
        <f t="shared" si="1"/>
        <v>0</v>
      </c>
      <c r="AZ31" s="63"/>
      <c r="BA31" s="63"/>
      <c r="BB31" s="63"/>
      <c r="BC31" s="63"/>
      <c r="BD31" s="63"/>
      <c r="BE31" s="63"/>
      <c r="BF31" s="63"/>
      <c r="BG31" s="63"/>
      <c r="BH31" s="63"/>
      <c r="BI31" s="63"/>
      <c r="BJ31" s="63"/>
      <c r="BK31" s="63"/>
    </row>
    <row r="32" spans="1:63" x14ac:dyDescent="0.25">
      <c r="A32" s="65" t="s">
        <v>162</v>
      </c>
      <c r="B32" s="62">
        <f>SUM(B11:B31)</f>
        <v>0</v>
      </c>
      <c r="C32" s="62">
        <f t="shared" ref="C32:AE32" si="2">SUM(C11:C31)</f>
        <v>20</v>
      </c>
      <c r="D32" s="62">
        <f t="shared" si="2"/>
        <v>20</v>
      </c>
      <c r="E32" s="191">
        <f>SUM(E11:E31)</f>
        <v>1392182000</v>
      </c>
      <c r="F32" s="62">
        <f t="shared" si="2"/>
        <v>20</v>
      </c>
      <c r="G32" s="62">
        <f t="shared" si="2"/>
        <v>20</v>
      </c>
      <c r="H32" s="62">
        <f t="shared" si="2"/>
        <v>20</v>
      </c>
      <c r="I32" s="96">
        <f>SUM(I11:I31)</f>
        <v>0</v>
      </c>
      <c r="J32" s="62">
        <f t="shared" si="2"/>
        <v>20</v>
      </c>
      <c r="K32" s="62">
        <f t="shared" si="2"/>
        <v>20</v>
      </c>
      <c r="L32" s="62">
        <f t="shared" si="2"/>
        <v>20</v>
      </c>
      <c r="M32" s="96">
        <f>SUM(M11:M31)</f>
        <v>0</v>
      </c>
      <c r="N32" s="62">
        <f t="shared" si="2"/>
        <v>20</v>
      </c>
      <c r="O32" s="62">
        <f t="shared" si="2"/>
        <v>20</v>
      </c>
      <c r="P32" s="62">
        <f t="shared" si="2"/>
        <v>20</v>
      </c>
      <c r="Q32" s="96">
        <f>SUM(Q11:Q31)</f>
        <v>0</v>
      </c>
      <c r="R32" s="62">
        <f t="shared" si="2"/>
        <v>20</v>
      </c>
      <c r="S32" s="190">
        <f t="shared" si="2"/>
        <v>1392182000</v>
      </c>
      <c r="T32" s="62">
        <f t="shared" si="2"/>
        <v>0</v>
      </c>
      <c r="U32" s="62">
        <f t="shared" si="2"/>
        <v>0</v>
      </c>
      <c r="V32" s="62">
        <f t="shared" si="2"/>
        <v>0</v>
      </c>
      <c r="W32" s="62">
        <f t="shared" si="2"/>
        <v>0</v>
      </c>
      <c r="X32" s="62">
        <f t="shared" si="2"/>
        <v>0</v>
      </c>
      <c r="Y32" s="62">
        <f t="shared" si="2"/>
        <v>0</v>
      </c>
      <c r="Z32" s="62">
        <f t="shared" si="2"/>
        <v>0</v>
      </c>
      <c r="AA32" s="62">
        <f t="shared" si="2"/>
        <v>0</v>
      </c>
      <c r="AB32" s="62">
        <f t="shared" si="2"/>
        <v>0</v>
      </c>
      <c r="AC32" s="62">
        <f t="shared" si="2"/>
        <v>0</v>
      </c>
      <c r="AD32" s="62">
        <f t="shared" si="2"/>
        <v>0</v>
      </c>
      <c r="AE32" s="62">
        <f t="shared" si="2"/>
        <v>0</v>
      </c>
      <c r="AG32" s="65" t="s">
        <v>162</v>
      </c>
      <c r="AH32" s="62">
        <f t="shared" ref="AH32:AW32" si="3">SUM(AH11:AH31)</f>
        <v>0</v>
      </c>
      <c r="AI32" s="62">
        <f t="shared" si="3"/>
        <v>9</v>
      </c>
      <c r="AJ32" s="62">
        <f t="shared" si="3"/>
        <v>0</v>
      </c>
      <c r="AK32" s="96">
        <f t="shared" si="3"/>
        <v>0</v>
      </c>
      <c r="AL32" s="62">
        <f t="shared" si="3"/>
        <v>0</v>
      </c>
      <c r="AM32" s="62">
        <f t="shared" si="3"/>
        <v>0</v>
      </c>
      <c r="AN32" s="62">
        <f t="shared" si="3"/>
        <v>0</v>
      </c>
      <c r="AO32" s="96">
        <f t="shared" si="3"/>
        <v>0</v>
      </c>
      <c r="AP32" s="62">
        <f t="shared" si="3"/>
        <v>0</v>
      </c>
      <c r="AQ32" s="62">
        <f t="shared" si="3"/>
        <v>0</v>
      </c>
      <c r="AR32" s="62">
        <f t="shared" si="3"/>
        <v>0</v>
      </c>
      <c r="AS32" s="96">
        <f t="shared" si="3"/>
        <v>0</v>
      </c>
      <c r="AT32" s="62">
        <f t="shared" si="3"/>
        <v>0</v>
      </c>
      <c r="AU32" s="62">
        <f t="shared" si="3"/>
        <v>0</v>
      </c>
      <c r="AV32" s="62">
        <f t="shared" si="3"/>
        <v>0</v>
      </c>
      <c r="AW32" s="96">
        <f t="shared" si="3"/>
        <v>0</v>
      </c>
      <c r="AX32" s="90">
        <f t="shared" ref="AX32:BK32" si="4">SUM(AX11:AX31)</f>
        <v>20</v>
      </c>
      <c r="AY32" s="69">
        <f t="shared" si="4"/>
        <v>0</v>
      </c>
      <c r="AZ32" s="62">
        <f t="shared" si="4"/>
        <v>0</v>
      </c>
      <c r="BA32" s="62">
        <f t="shared" si="4"/>
        <v>0</v>
      </c>
      <c r="BB32" s="62">
        <f t="shared" si="4"/>
        <v>0</v>
      </c>
      <c r="BC32" s="62">
        <f t="shared" si="4"/>
        <v>0</v>
      </c>
      <c r="BD32" s="62">
        <f t="shared" si="4"/>
        <v>0</v>
      </c>
      <c r="BE32" s="62">
        <f t="shared" si="4"/>
        <v>0</v>
      </c>
      <c r="BF32" s="62">
        <f t="shared" si="4"/>
        <v>0</v>
      </c>
      <c r="BG32" s="62">
        <f t="shared" si="4"/>
        <v>0</v>
      </c>
      <c r="BH32" s="62">
        <f t="shared" si="4"/>
        <v>0</v>
      </c>
      <c r="BI32" s="62">
        <f t="shared" si="4"/>
        <v>0</v>
      </c>
      <c r="BJ32" s="62">
        <f t="shared" si="4"/>
        <v>0</v>
      </c>
      <c r="BK32" s="62">
        <f t="shared" si="4"/>
        <v>0</v>
      </c>
    </row>
    <row r="35" spans="1:63" ht="30" customHeight="1" x14ac:dyDescent="0.25">
      <c r="A35" s="410" t="s">
        <v>123</v>
      </c>
      <c r="B35" s="92" t="s">
        <v>20</v>
      </c>
      <c r="C35" s="92" t="s">
        <v>21</v>
      </c>
      <c r="D35" s="407" t="s">
        <v>22</v>
      </c>
      <c r="E35" s="408"/>
      <c r="F35" s="92" t="s">
        <v>23</v>
      </c>
      <c r="G35" s="92" t="s">
        <v>24</v>
      </c>
      <c r="H35" s="407" t="s">
        <v>25</v>
      </c>
      <c r="I35" s="408"/>
      <c r="J35" s="92" t="s">
        <v>26</v>
      </c>
      <c r="K35" s="92" t="s">
        <v>27</v>
      </c>
      <c r="L35" s="407" t="s">
        <v>28</v>
      </c>
      <c r="M35" s="408"/>
      <c r="N35" s="92" t="s">
        <v>29</v>
      </c>
      <c r="O35" s="92" t="s">
        <v>30</v>
      </c>
      <c r="P35" s="407" t="s">
        <v>31</v>
      </c>
      <c r="Q35" s="408"/>
      <c r="R35" s="407" t="s">
        <v>124</v>
      </c>
      <c r="S35" s="408"/>
      <c r="T35" s="407" t="s">
        <v>125</v>
      </c>
      <c r="U35" s="409"/>
      <c r="V35" s="409"/>
      <c r="W35" s="409"/>
      <c r="X35" s="409"/>
      <c r="Y35" s="408"/>
      <c r="Z35" s="407" t="s">
        <v>126</v>
      </c>
      <c r="AA35" s="409"/>
      <c r="AB35" s="409"/>
      <c r="AC35" s="409"/>
      <c r="AD35" s="409"/>
      <c r="AE35" s="408"/>
      <c r="AG35" s="410" t="s">
        <v>123</v>
      </c>
      <c r="AH35" s="92" t="s">
        <v>20</v>
      </c>
      <c r="AI35" s="92" t="s">
        <v>21</v>
      </c>
      <c r="AJ35" s="407" t="s">
        <v>22</v>
      </c>
      <c r="AK35" s="408"/>
      <c r="AL35" s="92" t="s">
        <v>23</v>
      </c>
      <c r="AM35" s="92" t="s">
        <v>24</v>
      </c>
      <c r="AN35" s="407" t="s">
        <v>25</v>
      </c>
      <c r="AO35" s="408"/>
      <c r="AP35" s="92" t="s">
        <v>26</v>
      </c>
      <c r="AQ35" s="92" t="s">
        <v>27</v>
      </c>
      <c r="AR35" s="407" t="s">
        <v>28</v>
      </c>
      <c r="AS35" s="408"/>
      <c r="AT35" s="92" t="s">
        <v>29</v>
      </c>
      <c r="AU35" s="92" t="s">
        <v>30</v>
      </c>
      <c r="AV35" s="407" t="s">
        <v>31</v>
      </c>
      <c r="AW35" s="408"/>
      <c r="AX35" s="407" t="s">
        <v>124</v>
      </c>
      <c r="AY35" s="408"/>
      <c r="AZ35" s="407" t="s">
        <v>125</v>
      </c>
      <c r="BA35" s="409"/>
      <c r="BB35" s="409"/>
      <c r="BC35" s="409"/>
      <c r="BD35" s="409"/>
      <c r="BE35" s="408"/>
      <c r="BF35" s="407" t="s">
        <v>126</v>
      </c>
      <c r="BG35" s="409"/>
      <c r="BH35" s="409"/>
      <c r="BI35" s="409"/>
      <c r="BJ35" s="409"/>
      <c r="BK35" s="408"/>
    </row>
    <row r="36" spans="1:63" ht="36" customHeight="1" x14ac:dyDescent="0.25">
      <c r="A36" s="411"/>
      <c r="B36" s="43" t="s">
        <v>127</v>
      </c>
      <c r="C36" s="43" t="s">
        <v>127</v>
      </c>
      <c r="D36" s="43" t="s">
        <v>127</v>
      </c>
      <c r="E36" s="43" t="s">
        <v>128</v>
      </c>
      <c r="F36" s="43" t="s">
        <v>127</v>
      </c>
      <c r="G36" s="43" t="s">
        <v>127</v>
      </c>
      <c r="H36" s="43" t="s">
        <v>127</v>
      </c>
      <c r="I36" s="43" t="s">
        <v>128</v>
      </c>
      <c r="J36" s="43" t="s">
        <v>127</v>
      </c>
      <c r="K36" s="43" t="s">
        <v>127</v>
      </c>
      <c r="L36" s="43" t="s">
        <v>127</v>
      </c>
      <c r="M36" s="43" t="s">
        <v>128</v>
      </c>
      <c r="N36" s="43" t="s">
        <v>127</v>
      </c>
      <c r="O36" s="43" t="s">
        <v>127</v>
      </c>
      <c r="P36" s="43" t="s">
        <v>127</v>
      </c>
      <c r="Q36" s="43" t="s">
        <v>128</v>
      </c>
      <c r="R36" s="43" t="s">
        <v>127</v>
      </c>
      <c r="S36" s="43" t="s">
        <v>128</v>
      </c>
      <c r="T36" s="86" t="s">
        <v>129</v>
      </c>
      <c r="U36" s="86" t="s">
        <v>130</v>
      </c>
      <c r="V36" s="86" t="s">
        <v>131</v>
      </c>
      <c r="W36" s="86" t="s">
        <v>132</v>
      </c>
      <c r="X36" s="87" t="s">
        <v>133</v>
      </c>
      <c r="Y36" s="86" t="s">
        <v>134</v>
      </c>
      <c r="Z36" s="43" t="s">
        <v>135</v>
      </c>
      <c r="AA36" s="60" t="s">
        <v>136</v>
      </c>
      <c r="AB36" s="43" t="s">
        <v>137</v>
      </c>
      <c r="AC36" s="43" t="s">
        <v>138</v>
      </c>
      <c r="AD36" s="43" t="s">
        <v>139</v>
      </c>
      <c r="AE36" s="43" t="s">
        <v>140</v>
      </c>
      <c r="AG36" s="411"/>
      <c r="AH36" s="43" t="s">
        <v>127</v>
      </c>
      <c r="AI36" s="43" t="s">
        <v>127</v>
      </c>
      <c r="AJ36" s="43" t="s">
        <v>127</v>
      </c>
      <c r="AK36" s="43" t="s">
        <v>128</v>
      </c>
      <c r="AL36" s="43" t="s">
        <v>127</v>
      </c>
      <c r="AM36" s="43" t="s">
        <v>127</v>
      </c>
      <c r="AN36" s="43" t="s">
        <v>127</v>
      </c>
      <c r="AO36" s="43" t="s">
        <v>128</v>
      </c>
      <c r="AP36" s="43" t="s">
        <v>127</v>
      </c>
      <c r="AQ36" s="43" t="s">
        <v>127</v>
      </c>
      <c r="AR36" s="43" t="s">
        <v>127</v>
      </c>
      <c r="AS36" s="43" t="s">
        <v>128</v>
      </c>
      <c r="AT36" s="43" t="s">
        <v>127</v>
      </c>
      <c r="AU36" s="43" t="s">
        <v>127</v>
      </c>
      <c r="AV36" s="43" t="s">
        <v>127</v>
      </c>
      <c r="AW36" s="43" t="s">
        <v>128</v>
      </c>
      <c r="AX36" s="43" t="s">
        <v>127</v>
      </c>
      <c r="AY36" s="43" t="s">
        <v>128</v>
      </c>
      <c r="AZ36" s="86" t="s">
        <v>129</v>
      </c>
      <c r="BA36" s="86" t="s">
        <v>130</v>
      </c>
      <c r="BB36" s="86" t="s">
        <v>131</v>
      </c>
      <c r="BC36" s="86" t="s">
        <v>132</v>
      </c>
      <c r="BD36" s="87" t="s">
        <v>133</v>
      </c>
      <c r="BE36" s="86" t="s">
        <v>134</v>
      </c>
      <c r="BF36" s="84" t="s">
        <v>135</v>
      </c>
      <c r="BG36" s="85" t="s">
        <v>136</v>
      </c>
      <c r="BH36" s="84" t="s">
        <v>137</v>
      </c>
      <c r="BI36" s="84" t="s">
        <v>138</v>
      </c>
      <c r="BJ36" s="84" t="s">
        <v>139</v>
      </c>
      <c r="BK36" s="84" t="s">
        <v>140</v>
      </c>
    </row>
    <row r="37" spans="1:63" x14ac:dyDescent="0.25">
      <c r="A37" s="61" t="s">
        <v>141</v>
      </c>
      <c r="B37" s="61"/>
      <c r="C37" s="61"/>
      <c r="D37" s="61"/>
      <c r="E37" s="95"/>
      <c r="F37" s="61"/>
      <c r="G37" s="61"/>
      <c r="H37" s="61"/>
      <c r="I37" s="95"/>
      <c r="J37" s="61"/>
      <c r="K37" s="61"/>
      <c r="L37" s="61"/>
      <c r="M37" s="95"/>
      <c r="N37" s="61"/>
      <c r="O37" s="61"/>
      <c r="P37" s="61"/>
      <c r="Q37" s="95"/>
      <c r="R37" s="89">
        <f t="shared" ref="R37:R57" si="5">B37+C37+D37+F37+G37+H37+J37+K37+L37+N37+O37+P37</f>
        <v>0</v>
      </c>
      <c r="S37" s="68">
        <f>+E37+I37+M37+Q37</f>
        <v>0</v>
      </c>
      <c r="T37" s="88"/>
      <c r="U37" s="88"/>
      <c r="V37" s="88"/>
      <c r="W37" s="88"/>
      <c r="X37" s="88"/>
      <c r="Y37" s="63"/>
      <c r="Z37" s="63"/>
      <c r="AA37" s="63"/>
      <c r="AB37" s="63"/>
      <c r="AC37" s="63"/>
      <c r="AD37" s="63"/>
      <c r="AE37" s="64"/>
      <c r="AG37" s="61" t="s">
        <v>141</v>
      </c>
      <c r="AH37" s="61"/>
      <c r="AI37" s="61"/>
      <c r="AJ37" s="61"/>
      <c r="AK37" s="95"/>
      <c r="AL37" s="61"/>
      <c r="AM37" s="61"/>
      <c r="AN37" s="61"/>
      <c r="AO37" s="95"/>
      <c r="AP37" s="61"/>
      <c r="AQ37" s="61"/>
      <c r="AR37" s="61"/>
      <c r="AS37" s="95"/>
      <c r="AT37" s="61"/>
      <c r="AU37" s="61"/>
      <c r="AV37" s="61"/>
      <c r="AW37" s="95"/>
      <c r="AX37" s="89">
        <f t="shared" ref="AX37:AX57" si="6">AH37+AI37+AJ37+AL37+AM37+AN37+AP37+AQ37+AR37+AT37+AU37+AV37</f>
        <v>0</v>
      </c>
      <c r="AY37" s="68">
        <f>+AK37+AO37+AS37+AW37</f>
        <v>0</v>
      </c>
      <c r="AZ37" s="63"/>
      <c r="BA37" s="63"/>
      <c r="BB37" s="63"/>
      <c r="BC37" s="63"/>
      <c r="BD37" s="63"/>
      <c r="BE37" s="63"/>
      <c r="BF37" s="63"/>
      <c r="BG37" s="63"/>
      <c r="BH37" s="63"/>
      <c r="BI37" s="63"/>
      <c r="BJ37" s="63"/>
      <c r="BK37" s="64"/>
    </row>
    <row r="38" spans="1:63" x14ac:dyDescent="0.25">
      <c r="A38" s="61" t="s">
        <v>142</v>
      </c>
      <c r="B38" s="61"/>
      <c r="C38" s="61"/>
      <c r="D38" s="61"/>
      <c r="E38" s="95"/>
      <c r="F38" s="61"/>
      <c r="G38" s="61"/>
      <c r="H38" s="61"/>
      <c r="I38" s="95"/>
      <c r="J38" s="61"/>
      <c r="K38" s="61"/>
      <c r="L38" s="61"/>
      <c r="M38" s="95"/>
      <c r="N38" s="61"/>
      <c r="O38" s="61"/>
      <c r="P38" s="61"/>
      <c r="Q38" s="95"/>
      <c r="R38" s="89">
        <f t="shared" si="5"/>
        <v>0</v>
      </c>
      <c r="S38" s="68">
        <f t="shared" ref="S38:S57" si="7">+E38+I38+M38+Q38</f>
        <v>0</v>
      </c>
      <c r="T38" s="88"/>
      <c r="U38" s="88"/>
      <c r="V38" s="88"/>
      <c r="W38" s="88"/>
      <c r="X38" s="88"/>
      <c r="Y38" s="63"/>
      <c r="Z38" s="63"/>
      <c r="AA38" s="63"/>
      <c r="AB38" s="63"/>
      <c r="AC38" s="63"/>
      <c r="AD38" s="63"/>
      <c r="AE38" s="63"/>
      <c r="AG38" s="61" t="s">
        <v>142</v>
      </c>
      <c r="AH38" s="61"/>
      <c r="AI38" s="61"/>
      <c r="AJ38" s="61"/>
      <c r="AK38" s="95"/>
      <c r="AL38" s="61"/>
      <c r="AM38" s="61"/>
      <c r="AN38" s="61"/>
      <c r="AO38" s="95"/>
      <c r="AP38" s="61"/>
      <c r="AQ38" s="61"/>
      <c r="AR38" s="61"/>
      <c r="AS38" s="95"/>
      <c r="AT38" s="61"/>
      <c r="AU38" s="61"/>
      <c r="AV38" s="61"/>
      <c r="AW38" s="95"/>
      <c r="AX38" s="89">
        <f t="shared" si="6"/>
        <v>0</v>
      </c>
      <c r="AY38" s="68">
        <f t="shared" ref="AY38:AY57" si="8">+AK38+AO38+AS38+AW38</f>
        <v>0</v>
      </c>
      <c r="AZ38" s="63"/>
      <c r="BA38" s="63"/>
      <c r="BB38" s="63"/>
      <c r="BC38" s="63"/>
      <c r="BD38" s="63"/>
      <c r="BE38" s="63"/>
      <c r="BF38" s="63"/>
      <c r="BG38" s="63"/>
      <c r="BH38" s="63"/>
      <c r="BI38" s="63"/>
      <c r="BJ38" s="63"/>
      <c r="BK38" s="63"/>
    </row>
    <row r="39" spans="1:63" x14ac:dyDescent="0.25">
      <c r="A39" s="61" t="s">
        <v>143</v>
      </c>
      <c r="B39" s="61"/>
      <c r="C39" s="61"/>
      <c r="D39" s="61"/>
      <c r="E39" s="95"/>
      <c r="F39" s="61"/>
      <c r="G39" s="61"/>
      <c r="H39" s="61"/>
      <c r="I39" s="95"/>
      <c r="J39" s="61"/>
      <c r="K39" s="61"/>
      <c r="L39" s="61"/>
      <c r="M39" s="95"/>
      <c r="N39" s="61"/>
      <c r="O39" s="61"/>
      <c r="P39" s="61"/>
      <c r="Q39" s="95"/>
      <c r="R39" s="89">
        <f t="shared" si="5"/>
        <v>0</v>
      </c>
      <c r="S39" s="68">
        <f t="shared" si="7"/>
        <v>0</v>
      </c>
      <c r="T39" s="88"/>
      <c r="U39" s="88"/>
      <c r="V39" s="88"/>
      <c r="W39" s="88"/>
      <c r="X39" s="88"/>
      <c r="Y39" s="63"/>
      <c r="Z39" s="63"/>
      <c r="AA39" s="63"/>
      <c r="AB39" s="63"/>
      <c r="AC39" s="63"/>
      <c r="AD39" s="63"/>
      <c r="AE39" s="63"/>
      <c r="AG39" s="61" t="s">
        <v>143</v>
      </c>
      <c r="AH39" s="61"/>
      <c r="AI39" s="61"/>
      <c r="AJ39" s="61"/>
      <c r="AK39" s="95"/>
      <c r="AL39" s="61"/>
      <c r="AM39" s="61"/>
      <c r="AN39" s="61"/>
      <c r="AO39" s="95"/>
      <c r="AP39" s="61"/>
      <c r="AQ39" s="61"/>
      <c r="AR39" s="61"/>
      <c r="AS39" s="95"/>
      <c r="AT39" s="61"/>
      <c r="AU39" s="61"/>
      <c r="AV39" s="61"/>
      <c r="AW39" s="95"/>
      <c r="AX39" s="89">
        <f t="shared" si="6"/>
        <v>0</v>
      </c>
      <c r="AY39" s="68">
        <f t="shared" si="8"/>
        <v>0</v>
      </c>
      <c r="AZ39" s="63"/>
      <c r="BA39" s="63"/>
      <c r="BB39" s="63"/>
      <c r="BC39" s="63"/>
      <c r="BD39" s="63"/>
      <c r="BE39" s="63"/>
      <c r="BF39" s="63"/>
      <c r="BG39" s="63"/>
      <c r="BH39" s="63"/>
      <c r="BI39" s="63"/>
      <c r="BJ39" s="63"/>
      <c r="BK39" s="63"/>
    </row>
    <row r="40" spans="1:63" x14ac:dyDescent="0.25">
      <c r="A40" s="61" t="s">
        <v>144</v>
      </c>
      <c r="B40" s="61"/>
      <c r="C40" s="61"/>
      <c r="D40" s="61"/>
      <c r="E40" s="95"/>
      <c r="F40" s="61"/>
      <c r="G40" s="61"/>
      <c r="H40" s="61"/>
      <c r="I40" s="95"/>
      <c r="J40" s="61"/>
      <c r="K40" s="61"/>
      <c r="L40" s="61"/>
      <c r="M40" s="95"/>
      <c r="N40" s="61"/>
      <c r="O40" s="61"/>
      <c r="P40" s="61"/>
      <c r="Q40" s="95"/>
      <c r="R40" s="89">
        <f t="shared" si="5"/>
        <v>0</v>
      </c>
      <c r="S40" s="68">
        <f t="shared" si="7"/>
        <v>0</v>
      </c>
      <c r="T40" s="88"/>
      <c r="U40" s="88"/>
      <c r="V40" s="88"/>
      <c r="W40" s="88"/>
      <c r="X40" s="88"/>
      <c r="Y40" s="63"/>
      <c r="Z40" s="63"/>
      <c r="AA40" s="63"/>
      <c r="AB40" s="63"/>
      <c r="AC40" s="63"/>
      <c r="AD40" s="63"/>
      <c r="AE40" s="63"/>
      <c r="AG40" s="61" t="s">
        <v>144</v>
      </c>
      <c r="AH40" s="61"/>
      <c r="AI40" s="61"/>
      <c r="AJ40" s="61"/>
      <c r="AK40" s="95"/>
      <c r="AL40" s="61"/>
      <c r="AM40" s="61"/>
      <c r="AN40" s="61"/>
      <c r="AO40" s="95"/>
      <c r="AP40" s="61"/>
      <c r="AQ40" s="61"/>
      <c r="AR40" s="61"/>
      <c r="AS40" s="95"/>
      <c r="AT40" s="61"/>
      <c r="AU40" s="61"/>
      <c r="AV40" s="61"/>
      <c r="AW40" s="95"/>
      <c r="AX40" s="89">
        <f t="shared" si="6"/>
        <v>0</v>
      </c>
      <c r="AY40" s="68">
        <f t="shared" si="8"/>
        <v>0</v>
      </c>
      <c r="AZ40" s="63"/>
      <c r="BA40" s="63"/>
      <c r="BB40" s="63"/>
      <c r="BC40" s="63"/>
      <c r="BD40" s="63"/>
      <c r="BE40" s="63"/>
      <c r="BF40" s="63"/>
      <c r="BG40" s="63"/>
      <c r="BH40" s="63"/>
      <c r="BI40" s="63"/>
      <c r="BJ40" s="63"/>
      <c r="BK40" s="63"/>
    </row>
    <row r="41" spans="1:63" x14ac:dyDescent="0.25">
      <c r="A41" s="61" t="s">
        <v>145</v>
      </c>
      <c r="B41" s="61"/>
      <c r="C41" s="61"/>
      <c r="D41" s="61"/>
      <c r="E41" s="95"/>
      <c r="F41" s="61"/>
      <c r="G41" s="61"/>
      <c r="H41" s="61"/>
      <c r="I41" s="95"/>
      <c r="J41" s="61"/>
      <c r="K41" s="61"/>
      <c r="L41" s="61"/>
      <c r="M41" s="95"/>
      <c r="N41" s="61"/>
      <c r="O41" s="61"/>
      <c r="P41" s="61"/>
      <c r="Q41" s="95"/>
      <c r="R41" s="89">
        <f t="shared" si="5"/>
        <v>0</v>
      </c>
      <c r="S41" s="68">
        <f t="shared" si="7"/>
        <v>0</v>
      </c>
      <c r="T41" s="88"/>
      <c r="U41" s="88"/>
      <c r="V41" s="88"/>
      <c r="W41" s="88"/>
      <c r="X41" s="88"/>
      <c r="Y41" s="63"/>
      <c r="Z41" s="63"/>
      <c r="AA41" s="63"/>
      <c r="AB41" s="63"/>
      <c r="AC41" s="63"/>
      <c r="AD41" s="63"/>
      <c r="AE41" s="63"/>
      <c r="AG41" s="61" t="s">
        <v>145</v>
      </c>
      <c r="AH41" s="61"/>
      <c r="AI41" s="61"/>
      <c r="AJ41" s="61"/>
      <c r="AK41" s="95"/>
      <c r="AL41" s="61"/>
      <c r="AM41" s="61"/>
      <c r="AN41" s="61"/>
      <c r="AO41" s="95"/>
      <c r="AP41" s="61"/>
      <c r="AQ41" s="61"/>
      <c r="AR41" s="61"/>
      <c r="AS41" s="95"/>
      <c r="AT41" s="61"/>
      <c r="AU41" s="61"/>
      <c r="AV41" s="61"/>
      <c r="AW41" s="95"/>
      <c r="AX41" s="89">
        <f t="shared" si="6"/>
        <v>0</v>
      </c>
      <c r="AY41" s="68">
        <f t="shared" si="8"/>
        <v>0</v>
      </c>
      <c r="AZ41" s="63"/>
      <c r="BA41" s="63"/>
      <c r="BB41" s="63"/>
      <c r="BC41" s="63"/>
      <c r="BD41" s="63"/>
      <c r="BE41" s="63"/>
      <c r="BF41" s="63"/>
      <c r="BG41" s="63"/>
      <c r="BH41" s="63"/>
      <c r="BI41" s="63"/>
      <c r="BJ41" s="63"/>
      <c r="BK41" s="63"/>
    </row>
    <row r="42" spans="1:63" x14ac:dyDescent="0.25">
      <c r="A42" s="61" t="s">
        <v>146</v>
      </c>
      <c r="B42" s="61"/>
      <c r="C42" s="61"/>
      <c r="D42" s="61"/>
      <c r="E42" s="95"/>
      <c r="F42" s="61"/>
      <c r="G42" s="61"/>
      <c r="H42" s="61"/>
      <c r="I42" s="95"/>
      <c r="J42" s="61"/>
      <c r="K42" s="61"/>
      <c r="L42" s="61"/>
      <c r="M42" s="95"/>
      <c r="N42" s="61"/>
      <c r="O42" s="61"/>
      <c r="P42" s="61"/>
      <c r="Q42" s="95"/>
      <c r="R42" s="89">
        <f t="shared" si="5"/>
        <v>0</v>
      </c>
      <c r="S42" s="68">
        <f t="shared" si="7"/>
        <v>0</v>
      </c>
      <c r="T42" s="88"/>
      <c r="U42" s="88"/>
      <c r="V42" s="88"/>
      <c r="W42" s="88"/>
      <c r="X42" s="88"/>
      <c r="Y42" s="63"/>
      <c r="Z42" s="63"/>
      <c r="AA42" s="63"/>
      <c r="AB42" s="63"/>
      <c r="AC42" s="63"/>
      <c r="AD42" s="63"/>
      <c r="AE42" s="63"/>
      <c r="AG42" s="61" t="s">
        <v>146</v>
      </c>
      <c r="AH42" s="61"/>
      <c r="AI42" s="61"/>
      <c r="AJ42" s="61"/>
      <c r="AK42" s="95"/>
      <c r="AL42" s="61"/>
      <c r="AM42" s="61"/>
      <c r="AN42" s="61"/>
      <c r="AO42" s="95"/>
      <c r="AP42" s="61"/>
      <c r="AQ42" s="61"/>
      <c r="AR42" s="61"/>
      <c r="AS42" s="95"/>
      <c r="AT42" s="61"/>
      <c r="AU42" s="61"/>
      <c r="AV42" s="61"/>
      <c r="AW42" s="95"/>
      <c r="AX42" s="89">
        <f t="shared" si="6"/>
        <v>0</v>
      </c>
      <c r="AY42" s="68">
        <f t="shared" si="8"/>
        <v>0</v>
      </c>
      <c r="AZ42" s="63"/>
      <c r="BA42" s="63"/>
      <c r="BB42" s="63"/>
      <c r="BC42" s="63"/>
      <c r="BD42" s="63"/>
      <c r="BE42" s="63"/>
      <c r="BF42" s="63"/>
      <c r="BG42" s="63"/>
      <c r="BH42" s="63"/>
      <c r="BI42" s="63"/>
      <c r="BJ42" s="63"/>
      <c r="BK42" s="63"/>
    </row>
    <row r="43" spans="1:63" x14ac:dyDescent="0.25">
      <c r="A43" s="61" t="s">
        <v>147</v>
      </c>
      <c r="B43" s="61"/>
      <c r="C43" s="61"/>
      <c r="D43" s="61"/>
      <c r="E43" s="95"/>
      <c r="F43" s="61"/>
      <c r="G43" s="61"/>
      <c r="H43" s="61"/>
      <c r="I43" s="95"/>
      <c r="J43" s="61"/>
      <c r="K43" s="61"/>
      <c r="L43" s="61"/>
      <c r="M43" s="95"/>
      <c r="N43" s="61"/>
      <c r="O43" s="61"/>
      <c r="P43" s="61"/>
      <c r="Q43" s="95"/>
      <c r="R43" s="89">
        <f t="shared" si="5"/>
        <v>0</v>
      </c>
      <c r="S43" s="68">
        <f t="shared" si="7"/>
        <v>0</v>
      </c>
      <c r="T43" s="88"/>
      <c r="U43" s="88"/>
      <c r="V43" s="88"/>
      <c r="W43" s="88"/>
      <c r="X43" s="88"/>
      <c r="Y43" s="63"/>
      <c r="Z43" s="63"/>
      <c r="AA43" s="63"/>
      <c r="AB43" s="63"/>
      <c r="AC43" s="63"/>
      <c r="AD43" s="63"/>
      <c r="AE43" s="63"/>
      <c r="AG43" s="61" t="s">
        <v>147</v>
      </c>
      <c r="AH43" s="61"/>
      <c r="AI43" s="61"/>
      <c r="AJ43" s="61"/>
      <c r="AK43" s="95"/>
      <c r="AL43" s="61"/>
      <c r="AM43" s="61"/>
      <c r="AN43" s="61"/>
      <c r="AO43" s="95"/>
      <c r="AP43" s="61"/>
      <c r="AQ43" s="61"/>
      <c r="AR43" s="61"/>
      <c r="AS43" s="95"/>
      <c r="AT43" s="61"/>
      <c r="AU43" s="61"/>
      <c r="AV43" s="61"/>
      <c r="AW43" s="95"/>
      <c r="AX43" s="89">
        <f t="shared" si="6"/>
        <v>0</v>
      </c>
      <c r="AY43" s="68">
        <f t="shared" si="8"/>
        <v>0</v>
      </c>
      <c r="AZ43" s="63"/>
      <c r="BA43" s="63"/>
      <c r="BB43" s="63"/>
      <c r="BC43" s="63"/>
      <c r="BD43" s="63"/>
      <c r="BE43" s="63"/>
      <c r="BF43" s="63"/>
      <c r="BG43" s="63"/>
      <c r="BH43" s="63"/>
      <c r="BI43" s="63"/>
      <c r="BJ43" s="63"/>
      <c r="BK43" s="63"/>
    </row>
    <row r="44" spans="1:63" x14ac:dyDescent="0.25">
      <c r="A44" s="61" t="s">
        <v>148</v>
      </c>
      <c r="B44" s="61"/>
      <c r="C44" s="61"/>
      <c r="D44" s="61"/>
      <c r="E44" s="95"/>
      <c r="F44" s="61"/>
      <c r="G44" s="61"/>
      <c r="H44" s="61"/>
      <c r="I44" s="95"/>
      <c r="J44" s="61"/>
      <c r="K44" s="61"/>
      <c r="L44" s="61"/>
      <c r="M44" s="95"/>
      <c r="N44" s="61"/>
      <c r="O44" s="61"/>
      <c r="P44" s="61"/>
      <c r="Q44" s="95"/>
      <c r="R44" s="89">
        <f t="shared" si="5"/>
        <v>0</v>
      </c>
      <c r="S44" s="68">
        <f t="shared" si="7"/>
        <v>0</v>
      </c>
      <c r="T44" s="88"/>
      <c r="U44" s="88"/>
      <c r="V44" s="88"/>
      <c r="W44" s="88"/>
      <c r="X44" s="88"/>
      <c r="Y44" s="63"/>
      <c r="Z44" s="63"/>
      <c r="AA44" s="63"/>
      <c r="AB44" s="63"/>
      <c r="AC44" s="63"/>
      <c r="AD44" s="63"/>
      <c r="AE44" s="63"/>
      <c r="AG44" s="61" t="s">
        <v>148</v>
      </c>
      <c r="AH44" s="61"/>
      <c r="AI44" s="61"/>
      <c r="AJ44" s="61"/>
      <c r="AK44" s="95"/>
      <c r="AL44" s="61"/>
      <c r="AM44" s="61"/>
      <c r="AN44" s="61"/>
      <c r="AO44" s="95"/>
      <c r="AP44" s="61"/>
      <c r="AQ44" s="61"/>
      <c r="AR44" s="61"/>
      <c r="AS44" s="95"/>
      <c r="AT44" s="61"/>
      <c r="AU44" s="61"/>
      <c r="AV44" s="61"/>
      <c r="AW44" s="95"/>
      <c r="AX44" s="89">
        <f t="shared" si="6"/>
        <v>0</v>
      </c>
      <c r="AY44" s="68">
        <f t="shared" si="8"/>
        <v>0</v>
      </c>
      <c r="AZ44" s="63"/>
      <c r="BA44" s="63"/>
      <c r="BB44" s="63"/>
      <c r="BC44" s="63"/>
      <c r="BD44" s="63"/>
      <c r="BE44" s="63"/>
      <c r="BF44" s="63"/>
      <c r="BG44" s="63"/>
      <c r="BH44" s="63"/>
      <c r="BI44" s="63"/>
      <c r="BJ44" s="63"/>
      <c r="BK44" s="63"/>
    </row>
    <row r="45" spans="1:63" x14ac:dyDescent="0.25">
      <c r="A45" s="61" t="s">
        <v>149</v>
      </c>
      <c r="B45" s="61"/>
      <c r="C45" s="61"/>
      <c r="D45" s="61"/>
      <c r="E45" s="95"/>
      <c r="F45" s="61"/>
      <c r="G45" s="61"/>
      <c r="H45" s="61"/>
      <c r="I45" s="95"/>
      <c r="J45" s="61"/>
      <c r="K45" s="61"/>
      <c r="L45" s="61"/>
      <c r="M45" s="95"/>
      <c r="N45" s="61"/>
      <c r="O45" s="61"/>
      <c r="P45" s="61"/>
      <c r="Q45" s="95"/>
      <c r="R45" s="89">
        <f t="shared" si="5"/>
        <v>0</v>
      </c>
      <c r="S45" s="68">
        <f t="shared" si="7"/>
        <v>0</v>
      </c>
      <c r="T45" s="88"/>
      <c r="U45" s="88"/>
      <c r="V45" s="88"/>
      <c r="W45" s="88"/>
      <c r="X45" s="88"/>
      <c r="Y45" s="63"/>
      <c r="Z45" s="63"/>
      <c r="AA45" s="63"/>
      <c r="AB45" s="63"/>
      <c r="AC45" s="63"/>
      <c r="AD45" s="63"/>
      <c r="AE45" s="63"/>
      <c r="AG45" s="61" t="s">
        <v>149</v>
      </c>
      <c r="AH45" s="61"/>
      <c r="AI45" s="61"/>
      <c r="AJ45" s="61"/>
      <c r="AK45" s="95"/>
      <c r="AL45" s="61"/>
      <c r="AM45" s="61"/>
      <c r="AN45" s="61"/>
      <c r="AO45" s="95"/>
      <c r="AP45" s="61"/>
      <c r="AQ45" s="61"/>
      <c r="AR45" s="61"/>
      <c r="AS45" s="95"/>
      <c r="AT45" s="61"/>
      <c r="AU45" s="61"/>
      <c r="AV45" s="61"/>
      <c r="AW45" s="95"/>
      <c r="AX45" s="89">
        <f t="shared" si="6"/>
        <v>0</v>
      </c>
      <c r="AY45" s="68">
        <f t="shared" si="8"/>
        <v>0</v>
      </c>
      <c r="AZ45" s="63"/>
      <c r="BA45" s="63"/>
      <c r="BB45" s="63"/>
      <c r="BC45" s="63"/>
      <c r="BD45" s="63"/>
      <c r="BE45" s="63"/>
      <c r="BF45" s="63"/>
      <c r="BG45" s="63"/>
      <c r="BH45" s="63"/>
      <c r="BI45" s="61"/>
      <c r="BJ45" s="61"/>
      <c r="BK45" s="61"/>
    </row>
    <row r="46" spans="1:63" x14ac:dyDescent="0.25">
      <c r="A46" s="61" t="s">
        <v>150</v>
      </c>
      <c r="B46" s="61"/>
      <c r="C46" s="61"/>
      <c r="D46" s="61"/>
      <c r="E46" s="95"/>
      <c r="F46" s="61"/>
      <c r="G46" s="61"/>
      <c r="H46" s="61"/>
      <c r="I46" s="95"/>
      <c r="J46" s="61"/>
      <c r="K46" s="61"/>
      <c r="L46" s="61"/>
      <c r="M46" s="95"/>
      <c r="N46" s="61"/>
      <c r="O46" s="61"/>
      <c r="P46" s="61"/>
      <c r="Q46" s="95"/>
      <c r="R46" s="89">
        <f t="shared" si="5"/>
        <v>0</v>
      </c>
      <c r="S46" s="68">
        <f t="shared" si="7"/>
        <v>0</v>
      </c>
      <c r="T46" s="88"/>
      <c r="U46" s="88"/>
      <c r="V46" s="88"/>
      <c r="W46" s="88"/>
      <c r="X46" s="88"/>
      <c r="Y46" s="63"/>
      <c r="Z46" s="63"/>
      <c r="AA46" s="63"/>
      <c r="AB46" s="63"/>
      <c r="AC46" s="63"/>
      <c r="AD46" s="63"/>
      <c r="AE46" s="63"/>
      <c r="AG46" s="61" t="s">
        <v>150</v>
      </c>
      <c r="AH46" s="61"/>
      <c r="AI46" s="61"/>
      <c r="AJ46" s="61"/>
      <c r="AK46" s="95"/>
      <c r="AL46" s="61"/>
      <c r="AM46" s="61"/>
      <c r="AN46" s="61"/>
      <c r="AO46" s="95"/>
      <c r="AP46" s="61"/>
      <c r="AQ46" s="61"/>
      <c r="AR46" s="61"/>
      <c r="AS46" s="95"/>
      <c r="AT46" s="61"/>
      <c r="AU46" s="61"/>
      <c r="AV46" s="61"/>
      <c r="AW46" s="95"/>
      <c r="AX46" s="89">
        <f t="shared" si="6"/>
        <v>0</v>
      </c>
      <c r="AY46" s="68">
        <f t="shared" si="8"/>
        <v>0</v>
      </c>
      <c r="AZ46" s="63"/>
      <c r="BA46" s="63"/>
      <c r="BB46" s="63"/>
      <c r="BC46" s="63"/>
      <c r="BD46" s="63"/>
      <c r="BE46" s="63"/>
      <c r="BF46" s="63"/>
      <c r="BG46" s="63"/>
      <c r="BH46" s="63"/>
      <c r="BI46" s="61"/>
      <c r="BJ46" s="61"/>
      <c r="BK46" s="61"/>
    </row>
    <row r="47" spans="1:63" x14ac:dyDescent="0.25">
      <c r="A47" s="61" t="s">
        <v>151</v>
      </c>
      <c r="B47" s="61"/>
      <c r="C47" s="61"/>
      <c r="D47" s="61"/>
      <c r="E47" s="95"/>
      <c r="F47" s="61"/>
      <c r="G47" s="61"/>
      <c r="H47" s="61"/>
      <c r="I47" s="95"/>
      <c r="J47" s="61"/>
      <c r="K47" s="61"/>
      <c r="L47" s="61"/>
      <c r="M47" s="95"/>
      <c r="N47" s="61"/>
      <c r="O47" s="61"/>
      <c r="P47" s="61"/>
      <c r="Q47" s="95"/>
      <c r="R47" s="89">
        <f t="shared" si="5"/>
        <v>0</v>
      </c>
      <c r="S47" s="68">
        <f t="shared" si="7"/>
        <v>0</v>
      </c>
      <c r="T47" s="88"/>
      <c r="U47" s="88"/>
      <c r="V47" s="88"/>
      <c r="W47" s="88"/>
      <c r="X47" s="88"/>
      <c r="Y47" s="63"/>
      <c r="Z47" s="63"/>
      <c r="AA47" s="63"/>
      <c r="AB47" s="63"/>
      <c r="AC47" s="63"/>
      <c r="AD47" s="63"/>
      <c r="AE47" s="63"/>
      <c r="AG47" s="61" t="s">
        <v>151</v>
      </c>
      <c r="AH47" s="61"/>
      <c r="AI47" s="61"/>
      <c r="AJ47" s="61"/>
      <c r="AK47" s="95"/>
      <c r="AL47" s="61"/>
      <c r="AM47" s="61"/>
      <c r="AN47" s="61"/>
      <c r="AO47" s="95"/>
      <c r="AP47" s="61"/>
      <c r="AQ47" s="61"/>
      <c r="AR47" s="61"/>
      <c r="AS47" s="95"/>
      <c r="AT47" s="61"/>
      <c r="AU47" s="61"/>
      <c r="AV47" s="61"/>
      <c r="AW47" s="95"/>
      <c r="AX47" s="89">
        <f t="shared" si="6"/>
        <v>0</v>
      </c>
      <c r="AY47" s="68">
        <f t="shared" si="8"/>
        <v>0</v>
      </c>
      <c r="AZ47" s="63"/>
      <c r="BA47" s="63"/>
      <c r="BB47" s="63"/>
      <c r="BC47" s="63"/>
      <c r="BD47" s="63"/>
      <c r="BE47" s="63"/>
      <c r="BF47" s="63"/>
      <c r="BG47" s="63"/>
      <c r="BH47" s="63"/>
      <c r="BI47" s="61"/>
      <c r="BJ47" s="61"/>
      <c r="BK47" s="61"/>
    </row>
    <row r="48" spans="1:63" x14ac:dyDescent="0.25">
      <c r="A48" s="61" t="s">
        <v>152</v>
      </c>
      <c r="B48" s="61"/>
      <c r="C48" s="61"/>
      <c r="D48" s="61"/>
      <c r="E48" s="95"/>
      <c r="F48" s="61"/>
      <c r="G48" s="61"/>
      <c r="H48" s="61"/>
      <c r="I48" s="95"/>
      <c r="J48" s="61"/>
      <c r="K48" s="61"/>
      <c r="L48" s="61"/>
      <c r="M48" s="95"/>
      <c r="N48" s="61"/>
      <c r="O48" s="61"/>
      <c r="P48" s="61"/>
      <c r="Q48" s="95"/>
      <c r="R48" s="89">
        <f t="shared" si="5"/>
        <v>0</v>
      </c>
      <c r="S48" s="68">
        <f t="shared" si="7"/>
        <v>0</v>
      </c>
      <c r="T48" s="88"/>
      <c r="U48" s="88"/>
      <c r="V48" s="88"/>
      <c r="W48" s="88"/>
      <c r="X48" s="88"/>
      <c r="Y48" s="63"/>
      <c r="Z48" s="63"/>
      <c r="AA48" s="63"/>
      <c r="AB48" s="63"/>
      <c r="AC48" s="63"/>
      <c r="AD48" s="63"/>
      <c r="AE48" s="63"/>
      <c r="AG48" s="61" t="s">
        <v>152</v>
      </c>
      <c r="AH48" s="61"/>
      <c r="AI48" s="61"/>
      <c r="AJ48" s="61"/>
      <c r="AK48" s="95"/>
      <c r="AL48" s="61"/>
      <c r="AM48" s="61"/>
      <c r="AN48" s="61"/>
      <c r="AO48" s="95"/>
      <c r="AP48" s="61"/>
      <c r="AQ48" s="61"/>
      <c r="AR48" s="61"/>
      <c r="AS48" s="95"/>
      <c r="AT48" s="61"/>
      <c r="AU48" s="61"/>
      <c r="AV48" s="61"/>
      <c r="AW48" s="95"/>
      <c r="AX48" s="89">
        <f t="shared" si="6"/>
        <v>0</v>
      </c>
      <c r="AY48" s="68">
        <f t="shared" si="8"/>
        <v>0</v>
      </c>
      <c r="AZ48" s="63"/>
      <c r="BA48" s="63"/>
      <c r="BB48" s="63"/>
      <c r="BC48" s="63"/>
      <c r="BD48" s="63"/>
      <c r="BE48" s="63"/>
      <c r="BF48" s="63"/>
      <c r="BG48" s="63"/>
      <c r="BH48" s="63"/>
      <c r="BI48" s="63"/>
      <c r="BJ48" s="63"/>
      <c r="BK48" s="63"/>
    </row>
    <row r="49" spans="1:63" x14ac:dyDescent="0.25">
      <c r="A49" s="61" t="s">
        <v>153</v>
      </c>
      <c r="B49" s="61"/>
      <c r="C49" s="61"/>
      <c r="D49" s="61"/>
      <c r="E49" s="95"/>
      <c r="F49" s="61"/>
      <c r="G49" s="61"/>
      <c r="H49" s="61"/>
      <c r="I49" s="95"/>
      <c r="J49" s="61"/>
      <c r="K49" s="61"/>
      <c r="L49" s="61"/>
      <c r="M49" s="95"/>
      <c r="N49" s="61"/>
      <c r="O49" s="61"/>
      <c r="P49" s="61"/>
      <c r="Q49" s="95"/>
      <c r="R49" s="89">
        <f t="shared" si="5"/>
        <v>0</v>
      </c>
      <c r="S49" s="68">
        <f t="shared" si="7"/>
        <v>0</v>
      </c>
      <c r="T49" s="88"/>
      <c r="U49" s="88"/>
      <c r="V49" s="88"/>
      <c r="W49" s="88"/>
      <c r="X49" s="88"/>
      <c r="Y49" s="63"/>
      <c r="Z49" s="63"/>
      <c r="AA49" s="63"/>
      <c r="AB49" s="63"/>
      <c r="AC49" s="63"/>
      <c r="AD49" s="63"/>
      <c r="AE49" s="63"/>
      <c r="AG49" s="61" t="s">
        <v>153</v>
      </c>
      <c r="AH49" s="61"/>
      <c r="AI49" s="61"/>
      <c r="AJ49" s="61"/>
      <c r="AK49" s="95"/>
      <c r="AL49" s="61"/>
      <c r="AM49" s="61"/>
      <c r="AN49" s="61"/>
      <c r="AO49" s="95"/>
      <c r="AP49" s="61"/>
      <c r="AQ49" s="61"/>
      <c r="AR49" s="61"/>
      <c r="AS49" s="95"/>
      <c r="AT49" s="61"/>
      <c r="AU49" s="61"/>
      <c r="AV49" s="61"/>
      <c r="AW49" s="95"/>
      <c r="AX49" s="89">
        <f t="shared" si="6"/>
        <v>0</v>
      </c>
      <c r="AY49" s="68">
        <f t="shared" si="8"/>
        <v>0</v>
      </c>
      <c r="AZ49" s="63"/>
      <c r="BA49" s="63"/>
      <c r="BB49" s="63"/>
      <c r="BC49" s="63"/>
      <c r="BD49" s="63"/>
      <c r="BE49" s="63"/>
      <c r="BF49" s="63"/>
      <c r="BG49" s="63"/>
      <c r="BH49" s="63"/>
      <c r="BI49" s="63"/>
      <c r="BJ49" s="63"/>
      <c r="BK49" s="63"/>
    </row>
    <row r="50" spans="1:63" x14ac:dyDescent="0.25">
      <c r="A50" s="61" t="s">
        <v>154</v>
      </c>
      <c r="B50" s="61"/>
      <c r="C50" s="61"/>
      <c r="D50" s="61"/>
      <c r="E50" s="95"/>
      <c r="F50" s="61"/>
      <c r="G50" s="61"/>
      <c r="H50" s="61"/>
      <c r="I50" s="95"/>
      <c r="J50" s="61"/>
      <c r="K50" s="61"/>
      <c r="L50" s="61"/>
      <c r="M50" s="95"/>
      <c r="N50" s="61"/>
      <c r="O50" s="61"/>
      <c r="P50" s="61"/>
      <c r="Q50" s="95"/>
      <c r="R50" s="89">
        <f t="shared" si="5"/>
        <v>0</v>
      </c>
      <c r="S50" s="68">
        <f t="shared" si="7"/>
        <v>0</v>
      </c>
      <c r="T50" s="88"/>
      <c r="U50" s="88"/>
      <c r="V50" s="88"/>
      <c r="W50" s="88"/>
      <c r="X50" s="88"/>
      <c r="Y50" s="63"/>
      <c r="Z50" s="63"/>
      <c r="AA50" s="63"/>
      <c r="AB50" s="63"/>
      <c r="AC50" s="63"/>
      <c r="AD50" s="63"/>
      <c r="AE50" s="63"/>
      <c r="AG50" s="61" t="s">
        <v>154</v>
      </c>
      <c r="AH50" s="61"/>
      <c r="AI50" s="61"/>
      <c r="AJ50" s="61"/>
      <c r="AK50" s="95"/>
      <c r="AL50" s="61"/>
      <c r="AM50" s="61"/>
      <c r="AN50" s="61"/>
      <c r="AO50" s="95"/>
      <c r="AP50" s="61"/>
      <c r="AQ50" s="61"/>
      <c r="AR50" s="61"/>
      <c r="AS50" s="95"/>
      <c r="AT50" s="61"/>
      <c r="AU50" s="61"/>
      <c r="AV50" s="61"/>
      <c r="AW50" s="95"/>
      <c r="AX50" s="89">
        <f t="shared" si="6"/>
        <v>0</v>
      </c>
      <c r="AY50" s="68">
        <f t="shared" si="8"/>
        <v>0</v>
      </c>
      <c r="AZ50" s="63"/>
      <c r="BA50" s="63"/>
      <c r="BB50" s="63"/>
      <c r="BC50" s="63"/>
      <c r="BD50" s="63"/>
      <c r="BE50" s="63"/>
      <c r="BF50" s="63"/>
      <c r="BG50" s="63"/>
      <c r="BH50" s="63"/>
      <c r="BI50" s="63"/>
      <c r="BJ50" s="63"/>
      <c r="BK50" s="63"/>
    </row>
    <row r="51" spans="1:63" x14ac:dyDescent="0.25">
      <c r="A51" s="61" t="s">
        <v>155</v>
      </c>
      <c r="B51" s="61"/>
      <c r="C51" s="61"/>
      <c r="D51" s="61"/>
      <c r="E51" s="95"/>
      <c r="F51" s="61"/>
      <c r="G51" s="61"/>
      <c r="H51" s="61"/>
      <c r="I51" s="95"/>
      <c r="J51" s="61"/>
      <c r="K51" s="61"/>
      <c r="L51" s="61"/>
      <c r="M51" s="95"/>
      <c r="N51" s="61"/>
      <c r="O51" s="61"/>
      <c r="P51" s="61"/>
      <c r="Q51" s="95"/>
      <c r="R51" s="89">
        <f t="shared" si="5"/>
        <v>0</v>
      </c>
      <c r="S51" s="68">
        <f t="shared" si="7"/>
        <v>0</v>
      </c>
      <c r="T51" s="88"/>
      <c r="U51" s="88"/>
      <c r="V51" s="88"/>
      <c r="W51" s="88"/>
      <c r="X51" s="88"/>
      <c r="Y51" s="63"/>
      <c r="Z51" s="63"/>
      <c r="AA51" s="63"/>
      <c r="AB51" s="63"/>
      <c r="AC51" s="63"/>
      <c r="AD51" s="63"/>
      <c r="AE51" s="63"/>
      <c r="AG51" s="61" t="s">
        <v>155</v>
      </c>
      <c r="AH51" s="61"/>
      <c r="AI51" s="61"/>
      <c r="AJ51" s="61"/>
      <c r="AK51" s="95"/>
      <c r="AL51" s="61"/>
      <c r="AM51" s="61"/>
      <c r="AN51" s="61"/>
      <c r="AO51" s="95"/>
      <c r="AP51" s="61"/>
      <c r="AQ51" s="61"/>
      <c r="AR51" s="61"/>
      <c r="AS51" s="95"/>
      <c r="AT51" s="61"/>
      <c r="AU51" s="61"/>
      <c r="AV51" s="61"/>
      <c r="AW51" s="95"/>
      <c r="AX51" s="89">
        <f t="shared" si="6"/>
        <v>0</v>
      </c>
      <c r="AY51" s="68">
        <f t="shared" si="8"/>
        <v>0</v>
      </c>
      <c r="AZ51" s="63"/>
      <c r="BA51" s="63"/>
      <c r="BB51" s="63"/>
      <c r="BC51" s="63"/>
      <c r="BD51" s="63"/>
      <c r="BE51" s="63"/>
      <c r="BF51" s="63"/>
      <c r="BG51" s="63"/>
      <c r="BH51" s="63"/>
      <c r="BI51" s="63"/>
      <c r="BJ51" s="63"/>
      <c r="BK51" s="63"/>
    </row>
    <row r="52" spans="1:63" x14ac:dyDescent="0.25">
      <c r="A52" s="61" t="s">
        <v>156</v>
      </c>
      <c r="B52" s="61"/>
      <c r="C52" s="61"/>
      <c r="D52" s="61"/>
      <c r="E52" s="95"/>
      <c r="F52" s="61"/>
      <c r="G52" s="61"/>
      <c r="H52" s="61"/>
      <c r="I52" s="95"/>
      <c r="J52" s="61"/>
      <c r="K52" s="61"/>
      <c r="L52" s="61"/>
      <c r="M52" s="95"/>
      <c r="N52" s="61"/>
      <c r="O52" s="61"/>
      <c r="P52" s="61"/>
      <c r="Q52" s="95"/>
      <c r="R52" s="89">
        <f t="shared" si="5"/>
        <v>0</v>
      </c>
      <c r="S52" s="68">
        <f t="shared" si="7"/>
        <v>0</v>
      </c>
      <c r="T52" s="88"/>
      <c r="U52" s="88"/>
      <c r="V52" s="88"/>
      <c r="W52" s="88"/>
      <c r="X52" s="88"/>
      <c r="Y52" s="63"/>
      <c r="Z52" s="63"/>
      <c r="AA52" s="63"/>
      <c r="AB52" s="63"/>
      <c r="AC52" s="63"/>
      <c r="AD52" s="63"/>
      <c r="AE52" s="63"/>
      <c r="AG52" s="61" t="s">
        <v>156</v>
      </c>
      <c r="AH52" s="61"/>
      <c r="AI52" s="61"/>
      <c r="AJ52" s="61"/>
      <c r="AK52" s="95"/>
      <c r="AL52" s="61"/>
      <c r="AM52" s="61"/>
      <c r="AN52" s="61"/>
      <c r="AO52" s="95"/>
      <c r="AP52" s="61"/>
      <c r="AQ52" s="61"/>
      <c r="AR52" s="61"/>
      <c r="AS52" s="95"/>
      <c r="AT52" s="61"/>
      <c r="AU52" s="61"/>
      <c r="AV52" s="61"/>
      <c r="AW52" s="95"/>
      <c r="AX52" s="89">
        <f t="shared" si="6"/>
        <v>0</v>
      </c>
      <c r="AY52" s="68">
        <f t="shared" si="8"/>
        <v>0</v>
      </c>
      <c r="AZ52" s="63"/>
      <c r="BA52" s="63"/>
      <c r="BB52" s="63"/>
      <c r="BC52" s="63"/>
      <c r="BD52" s="63"/>
      <c r="BE52" s="63"/>
      <c r="BF52" s="63"/>
      <c r="BG52" s="63"/>
      <c r="BH52" s="63"/>
      <c r="BI52" s="63"/>
      <c r="BJ52" s="63"/>
      <c r="BK52" s="63"/>
    </row>
    <row r="53" spans="1:63" x14ac:dyDescent="0.25">
      <c r="A53" s="61" t="s">
        <v>157</v>
      </c>
      <c r="B53" s="61"/>
      <c r="C53" s="61"/>
      <c r="D53" s="61"/>
      <c r="E53" s="95"/>
      <c r="F53" s="61"/>
      <c r="G53" s="61"/>
      <c r="H53" s="61"/>
      <c r="I53" s="95"/>
      <c r="J53" s="61"/>
      <c r="K53" s="61"/>
      <c r="L53" s="61"/>
      <c r="M53" s="95"/>
      <c r="N53" s="61"/>
      <c r="O53" s="61"/>
      <c r="P53" s="61"/>
      <c r="Q53" s="95"/>
      <c r="R53" s="89">
        <f t="shared" si="5"/>
        <v>0</v>
      </c>
      <c r="S53" s="68">
        <f t="shared" si="7"/>
        <v>0</v>
      </c>
      <c r="T53" s="88"/>
      <c r="U53" s="88"/>
      <c r="V53" s="88"/>
      <c r="W53" s="88"/>
      <c r="X53" s="88"/>
      <c r="Y53" s="63"/>
      <c r="Z53" s="63"/>
      <c r="AA53" s="63"/>
      <c r="AB53" s="63"/>
      <c r="AC53" s="63"/>
      <c r="AD53" s="63"/>
      <c r="AE53" s="63"/>
      <c r="AG53" s="61" t="s">
        <v>157</v>
      </c>
      <c r="AH53" s="61"/>
      <c r="AI53" s="61"/>
      <c r="AJ53" s="61"/>
      <c r="AK53" s="95"/>
      <c r="AL53" s="61"/>
      <c r="AM53" s="61"/>
      <c r="AN53" s="61"/>
      <c r="AO53" s="95"/>
      <c r="AP53" s="61"/>
      <c r="AQ53" s="61"/>
      <c r="AR53" s="61"/>
      <c r="AS53" s="95"/>
      <c r="AT53" s="61"/>
      <c r="AU53" s="61"/>
      <c r="AV53" s="61"/>
      <c r="AW53" s="95"/>
      <c r="AX53" s="89">
        <f t="shared" si="6"/>
        <v>0</v>
      </c>
      <c r="AY53" s="68">
        <f t="shared" si="8"/>
        <v>0</v>
      </c>
      <c r="AZ53" s="63"/>
      <c r="BA53" s="63"/>
      <c r="BB53" s="63"/>
      <c r="BC53" s="63"/>
      <c r="BD53" s="63"/>
      <c r="BE53" s="63"/>
      <c r="BF53" s="63"/>
      <c r="BG53" s="63"/>
      <c r="BH53" s="63"/>
      <c r="BI53" s="63"/>
      <c r="BJ53" s="63"/>
      <c r="BK53" s="63"/>
    </row>
    <row r="54" spans="1:63" x14ac:dyDescent="0.25">
      <c r="A54" s="61" t="s">
        <v>158</v>
      </c>
      <c r="B54" s="61"/>
      <c r="C54" s="61"/>
      <c r="D54" s="61"/>
      <c r="E54" s="95"/>
      <c r="F54" s="61"/>
      <c r="G54" s="61"/>
      <c r="H54" s="61"/>
      <c r="I54" s="95"/>
      <c r="J54" s="61"/>
      <c r="K54" s="61"/>
      <c r="L54" s="61"/>
      <c r="M54" s="95"/>
      <c r="N54" s="61"/>
      <c r="O54" s="61"/>
      <c r="P54" s="61"/>
      <c r="Q54" s="95"/>
      <c r="R54" s="89">
        <f t="shared" si="5"/>
        <v>0</v>
      </c>
      <c r="S54" s="68">
        <f t="shared" si="7"/>
        <v>0</v>
      </c>
      <c r="T54" s="88"/>
      <c r="U54" s="88"/>
      <c r="V54" s="88"/>
      <c r="W54" s="88"/>
      <c r="X54" s="88"/>
      <c r="Y54" s="63"/>
      <c r="Z54" s="63"/>
      <c r="AA54" s="63"/>
      <c r="AB54" s="63"/>
      <c r="AC54" s="63"/>
      <c r="AD54" s="63"/>
      <c r="AE54" s="63"/>
      <c r="AG54" s="61" t="s">
        <v>158</v>
      </c>
      <c r="AH54" s="61"/>
      <c r="AI54" s="61"/>
      <c r="AJ54" s="61"/>
      <c r="AK54" s="95"/>
      <c r="AL54" s="61"/>
      <c r="AM54" s="61"/>
      <c r="AN54" s="61"/>
      <c r="AO54" s="95"/>
      <c r="AP54" s="61"/>
      <c r="AQ54" s="61"/>
      <c r="AR54" s="61"/>
      <c r="AS54" s="95"/>
      <c r="AT54" s="61"/>
      <c r="AU54" s="61"/>
      <c r="AV54" s="61"/>
      <c r="AW54" s="95"/>
      <c r="AX54" s="89">
        <f t="shared" si="6"/>
        <v>0</v>
      </c>
      <c r="AY54" s="68">
        <f t="shared" si="8"/>
        <v>0</v>
      </c>
      <c r="AZ54" s="63"/>
      <c r="BA54" s="63"/>
      <c r="BB54" s="63"/>
      <c r="BC54" s="63"/>
      <c r="BD54" s="63"/>
      <c r="BE54" s="63"/>
      <c r="BF54" s="63"/>
      <c r="BG54" s="63"/>
      <c r="BH54" s="63"/>
      <c r="BI54" s="63"/>
      <c r="BJ54" s="63"/>
      <c r="BK54" s="63"/>
    </row>
    <row r="55" spans="1:63" x14ac:dyDescent="0.25">
      <c r="A55" s="61" t="s">
        <v>159</v>
      </c>
      <c r="B55" s="61"/>
      <c r="C55" s="61"/>
      <c r="D55" s="61"/>
      <c r="E55" s="95"/>
      <c r="F55" s="61"/>
      <c r="G55" s="61"/>
      <c r="H55" s="61"/>
      <c r="I55" s="95"/>
      <c r="J55" s="61"/>
      <c r="K55" s="61"/>
      <c r="L55" s="61"/>
      <c r="M55" s="95"/>
      <c r="N55" s="61"/>
      <c r="O55" s="61"/>
      <c r="P55" s="61"/>
      <c r="Q55" s="95"/>
      <c r="R55" s="89">
        <f t="shared" si="5"/>
        <v>0</v>
      </c>
      <c r="S55" s="68">
        <f t="shared" si="7"/>
        <v>0</v>
      </c>
      <c r="T55" s="88"/>
      <c r="U55" s="88"/>
      <c r="V55" s="88"/>
      <c r="W55" s="88"/>
      <c r="X55" s="88"/>
      <c r="Y55" s="63"/>
      <c r="Z55" s="63"/>
      <c r="AA55" s="63"/>
      <c r="AB55" s="63"/>
      <c r="AC55" s="63"/>
      <c r="AD55" s="63"/>
      <c r="AE55" s="63"/>
      <c r="AG55" s="61" t="s">
        <v>159</v>
      </c>
      <c r="AH55" s="61"/>
      <c r="AI55" s="61"/>
      <c r="AJ55" s="61"/>
      <c r="AK55" s="95"/>
      <c r="AL55" s="61"/>
      <c r="AM55" s="61"/>
      <c r="AN55" s="61"/>
      <c r="AO55" s="95"/>
      <c r="AP55" s="61"/>
      <c r="AQ55" s="61"/>
      <c r="AR55" s="61"/>
      <c r="AS55" s="95"/>
      <c r="AT55" s="61"/>
      <c r="AU55" s="61"/>
      <c r="AV55" s="61"/>
      <c r="AW55" s="95"/>
      <c r="AX55" s="89">
        <f t="shared" si="6"/>
        <v>0</v>
      </c>
      <c r="AY55" s="68">
        <f t="shared" si="8"/>
        <v>0</v>
      </c>
      <c r="AZ55" s="63"/>
      <c r="BA55" s="63"/>
      <c r="BB55" s="63"/>
      <c r="BC55" s="63"/>
      <c r="BD55" s="63"/>
      <c r="BE55" s="63"/>
      <c r="BF55" s="63"/>
      <c r="BG55" s="63"/>
      <c r="BH55" s="63"/>
      <c r="BI55" s="63"/>
      <c r="BJ55" s="63"/>
      <c r="BK55" s="63"/>
    </row>
    <row r="56" spans="1:63" x14ac:dyDescent="0.25">
      <c r="A56" s="61" t="s">
        <v>160</v>
      </c>
      <c r="B56" s="61"/>
      <c r="C56" s="61"/>
      <c r="D56" s="61"/>
      <c r="E56" s="95"/>
      <c r="F56" s="61"/>
      <c r="G56" s="61"/>
      <c r="H56" s="61"/>
      <c r="I56" s="95"/>
      <c r="J56" s="61"/>
      <c r="K56" s="61"/>
      <c r="L56" s="61"/>
      <c r="M56" s="95"/>
      <c r="N56" s="61"/>
      <c r="O56" s="61"/>
      <c r="P56" s="61"/>
      <c r="Q56" s="95"/>
      <c r="R56" s="89">
        <f t="shared" si="5"/>
        <v>0</v>
      </c>
      <c r="S56" s="68">
        <f t="shared" si="7"/>
        <v>0</v>
      </c>
      <c r="T56" s="88"/>
      <c r="U56" s="88"/>
      <c r="V56" s="88"/>
      <c r="W56" s="88"/>
      <c r="X56" s="88"/>
      <c r="Y56" s="63"/>
      <c r="Z56" s="63"/>
      <c r="AA56" s="63"/>
      <c r="AB56" s="63"/>
      <c r="AC56" s="63"/>
      <c r="AD56" s="63"/>
      <c r="AE56" s="63"/>
      <c r="AG56" s="61" t="s">
        <v>160</v>
      </c>
      <c r="AH56" s="61"/>
      <c r="AI56" s="61"/>
      <c r="AJ56" s="61"/>
      <c r="AK56" s="95"/>
      <c r="AL56" s="61"/>
      <c r="AM56" s="61"/>
      <c r="AN56" s="61"/>
      <c r="AO56" s="95"/>
      <c r="AP56" s="61"/>
      <c r="AQ56" s="61"/>
      <c r="AR56" s="61"/>
      <c r="AS56" s="95"/>
      <c r="AT56" s="61"/>
      <c r="AU56" s="61"/>
      <c r="AV56" s="61"/>
      <c r="AW56" s="95"/>
      <c r="AX56" s="89">
        <f t="shared" si="6"/>
        <v>0</v>
      </c>
      <c r="AY56" s="68">
        <f t="shared" si="8"/>
        <v>0</v>
      </c>
      <c r="AZ56" s="63"/>
      <c r="BA56" s="63"/>
      <c r="BB56" s="63"/>
      <c r="BC56" s="63"/>
      <c r="BD56" s="63"/>
      <c r="BE56" s="63"/>
      <c r="BF56" s="63"/>
      <c r="BG56" s="63"/>
      <c r="BH56" s="63"/>
      <c r="BI56" s="63"/>
      <c r="BJ56" s="63"/>
      <c r="BK56" s="63"/>
    </row>
    <row r="57" spans="1:63" x14ac:dyDescent="0.25">
      <c r="A57" s="61" t="s">
        <v>161</v>
      </c>
      <c r="B57" s="61"/>
      <c r="C57" s="61"/>
      <c r="D57" s="61"/>
      <c r="E57" s="95"/>
      <c r="F57" s="61"/>
      <c r="G57" s="61"/>
      <c r="H57" s="61"/>
      <c r="I57" s="95"/>
      <c r="J57" s="61"/>
      <c r="K57" s="61"/>
      <c r="L57" s="61"/>
      <c r="M57" s="95"/>
      <c r="N57" s="61"/>
      <c r="O57" s="61"/>
      <c r="P57" s="61"/>
      <c r="Q57" s="95"/>
      <c r="R57" s="89">
        <f t="shared" si="5"/>
        <v>0</v>
      </c>
      <c r="S57" s="68">
        <f t="shared" si="7"/>
        <v>0</v>
      </c>
      <c r="T57" s="88"/>
      <c r="U57" s="88"/>
      <c r="V57" s="88"/>
      <c r="W57" s="88"/>
      <c r="X57" s="88"/>
      <c r="Y57" s="63"/>
      <c r="Z57" s="63"/>
      <c r="AA57" s="63"/>
      <c r="AB57" s="63"/>
      <c r="AC57" s="63"/>
      <c r="AD57" s="63"/>
      <c r="AE57" s="63"/>
      <c r="AG57" s="61" t="s">
        <v>161</v>
      </c>
      <c r="AH57" s="61"/>
      <c r="AI57" s="61"/>
      <c r="AJ57" s="61"/>
      <c r="AK57" s="95"/>
      <c r="AL57" s="61"/>
      <c r="AM57" s="61"/>
      <c r="AN57" s="61"/>
      <c r="AO57" s="95"/>
      <c r="AP57" s="61"/>
      <c r="AQ57" s="61"/>
      <c r="AR57" s="61"/>
      <c r="AS57" s="95"/>
      <c r="AT57" s="61"/>
      <c r="AU57" s="61"/>
      <c r="AV57" s="61"/>
      <c r="AW57" s="95"/>
      <c r="AX57" s="89">
        <f t="shared" si="6"/>
        <v>0</v>
      </c>
      <c r="AY57" s="68">
        <f t="shared" si="8"/>
        <v>0</v>
      </c>
      <c r="AZ57" s="63"/>
      <c r="BA57" s="63"/>
      <c r="BB57" s="63"/>
      <c r="BC57" s="63"/>
      <c r="BD57" s="63"/>
      <c r="BE57" s="63"/>
      <c r="BF57" s="63"/>
      <c r="BG57" s="63"/>
      <c r="BH57" s="63"/>
      <c r="BI57" s="63"/>
      <c r="BJ57" s="63"/>
      <c r="BK57" s="63"/>
    </row>
    <row r="58" spans="1:63" x14ac:dyDescent="0.25">
      <c r="A58" s="65" t="s">
        <v>162</v>
      </c>
      <c r="B58" s="62">
        <f t="shared" ref="B58:Q58" si="9">SUM(B37:B57)</f>
        <v>0</v>
      </c>
      <c r="C58" s="62">
        <f t="shared" si="9"/>
        <v>0</v>
      </c>
      <c r="D58" s="62">
        <f t="shared" si="9"/>
        <v>0</v>
      </c>
      <c r="E58" s="96">
        <f t="shared" si="9"/>
        <v>0</v>
      </c>
      <c r="F58" s="62">
        <f t="shared" si="9"/>
        <v>0</v>
      </c>
      <c r="G58" s="62">
        <f t="shared" si="9"/>
        <v>0</v>
      </c>
      <c r="H58" s="62">
        <f t="shared" si="9"/>
        <v>0</v>
      </c>
      <c r="I58" s="96">
        <f t="shared" si="9"/>
        <v>0</v>
      </c>
      <c r="J58" s="62">
        <f t="shared" si="9"/>
        <v>0</v>
      </c>
      <c r="K58" s="62">
        <f t="shared" si="9"/>
        <v>0</v>
      </c>
      <c r="L58" s="62">
        <f t="shared" si="9"/>
        <v>0</v>
      </c>
      <c r="M58" s="96">
        <f t="shared" si="9"/>
        <v>0</v>
      </c>
      <c r="N58" s="62">
        <f t="shared" si="9"/>
        <v>0</v>
      </c>
      <c r="O58" s="62">
        <f t="shared" si="9"/>
        <v>0</v>
      </c>
      <c r="P58" s="62">
        <f t="shared" si="9"/>
        <v>0</v>
      </c>
      <c r="Q58" s="96">
        <f t="shared" si="9"/>
        <v>0</v>
      </c>
      <c r="R58" s="62">
        <f t="shared" ref="R58:AE58" si="10">SUM(R37:R57)</f>
        <v>0</v>
      </c>
      <c r="S58" s="68">
        <f t="shared" si="10"/>
        <v>0</v>
      </c>
      <c r="T58" s="62">
        <f t="shared" si="10"/>
        <v>0</v>
      </c>
      <c r="U58" s="62">
        <f t="shared" si="10"/>
        <v>0</v>
      </c>
      <c r="V58" s="62">
        <f t="shared" si="10"/>
        <v>0</v>
      </c>
      <c r="W58" s="62">
        <f t="shared" si="10"/>
        <v>0</v>
      </c>
      <c r="X58" s="62">
        <f t="shared" si="10"/>
        <v>0</v>
      </c>
      <c r="Y58" s="62">
        <f t="shared" si="10"/>
        <v>0</v>
      </c>
      <c r="Z58" s="62">
        <f t="shared" si="10"/>
        <v>0</v>
      </c>
      <c r="AA58" s="62">
        <f t="shared" si="10"/>
        <v>0</v>
      </c>
      <c r="AB58" s="62">
        <f t="shared" si="10"/>
        <v>0</v>
      </c>
      <c r="AC58" s="62">
        <f t="shared" si="10"/>
        <v>0</v>
      </c>
      <c r="AD58" s="62">
        <f t="shared" si="10"/>
        <v>0</v>
      </c>
      <c r="AE58" s="62">
        <f t="shared" si="10"/>
        <v>0</v>
      </c>
      <c r="AG58" s="65" t="s">
        <v>162</v>
      </c>
      <c r="AH58" s="62">
        <f t="shared" ref="AH58:AW58" si="11">SUM(AH37:AH57)</f>
        <v>0</v>
      </c>
      <c r="AI58" s="62">
        <f t="shared" si="11"/>
        <v>0</v>
      </c>
      <c r="AJ58" s="62">
        <f t="shared" si="11"/>
        <v>0</v>
      </c>
      <c r="AK58" s="96">
        <f t="shared" si="11"/>
        <v>0</v>
      </c>
      <c r="AL58" s="62">
        <f t="shared" si="11"/>
        <v>0</v>
      </c>
      <c r="AM58" s="62">
        <f t="shared" si="11"/>
        <v>0</v>
      </c>
      <c r="AN58" s="62">
        <f t="shared" si="11"/>
        <v>0</v>
      </c>
      <c r="AO58" s="96">
        <f t="shared" si="11"/>
        <v>0</v>
      </c>
      <c r="AP58" s="62">
        <f t="shared" si="11"/>
        <v>0</v>
      </c>
      <c r="AQ58" s="62">
        <f t="shared" si="11"/>
        <v>0</v>
      </c>
      <c r="AR58" s="62">
        <f t="shared" si="11"/>
        <v>0</v>
      </c>
      <c r="AS58" s="96">
        <f t="shared" si="11"/>
        <v>0</v>
      </c>
      <c r="AT58" s="62">
        <f t="shared" si="11"/>
        <v>0</v>
      </c>
      <c r="AU58" s="62">
        <f t="shared" si="11"/>
        <v>0</v>
      </c>
      <c r="AV58" s="62">
        <f t="shared" si="11"/>
        <v>0</v>
      </c>
      <c r="AW58" s="96">
        <f t="shared" si="11"/>
        <v>0</v>
      </c>
      <c r="AX58" s="90">
        <f t="shared" ref="AX58:BK58" si="12">SUM(AX37:AX57)</f>
        <v>0</v>
      </c>
      <c r="AY58" s="69">
        <f t="shared" si="12"/>
        <v>0</v>
      </c>
      <c r="AZ58" s="62">
        <f t="shared" si="12"/>
        <v>0</v>
      </c>
      <c r="BA58" s="62">
        <f t="shared" si="12"/>
        <v>0</v>
      </c>
      <c r="BB58" s="62">
        <f t="shared" si="12"/>
        <v>0</v>
      </c>
      <c r="BC58" s="62">
        <f t="shared" si="12"/>
        <v>0</v>
      </c>
      <c r="BD58" s="62">
        <f t="shared" si="12"/>
        <v>0</v>
      </c>
      <c r="BE58" s="62">
        <f t="shared" si="12"/>
        <v>0</v>
      </c>
      <c r="BF58" s="62">
        <f t="shared" si="12"/>
        <v>0</v>
      </c>
      <c r="BG58" s="62">
        <f t="shared" si="12"/>
        <v>0</v>
      </c>
      <c r="BH58" s="62">
        <f t="shared" si="12"/>
        <v>0</v>
      </c>
      <c r="BI58" s="62">
        <f t="shared" si="12"/>
        <v>0</v>
      </c>
      <c r="BJ58" s="62">
        <f t="shared" si="12"/>
        <v>0</v>
      </c>
      <c r="BK58" s="62">
        <f t="shared" si="12"/>
        <v>0</v>
      </c>
    </row>
  </sheetData>
  <mergeCells count="44">
    <mergeCell ref="BI4:BK4"/>
    <mergeCell ref="A4:BH4"/>
    <mergeCell ref="BI1:BK1"/>
    <mergeCell ref="BI2:BK2"/>
    <mergeCell ref="BI3:BK3"/>
    <mergeCell ref="A1:BH1"/>
    <mergeCell ref="A2:BH2"/>
    <mergeCell ref="A3:BH3"/>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F35:BK35"/>
    <mergeCell ref="AR9:AS9"/>
    <mergeCell ref="AV9:AW9"/>
    <mergeCell ref="BF9:BK9"/>
    <mergeCell ref="AZ9:BE9"/>
    <mergeCell ref="AX35:AY35"/>
    <mergeCell ref="AZ35:BE35"/>
    <mergeCell ref="AX9:AY9"/>
    <mergeCell ref="A35:A36"/>
    <mergeCell ref="D35:E35"/>
    <mergeCell ref="H35:I35"/>
    <mergeCell ref="L35:M35"/>
    <mergeCell ref="P35:Q35"/>
    <mergeCell ref="AN35:AO35"/>
    <mergeCell ref="AR35:AS35"/>
    <mergeCell ref="AV35:AW35"/>
    <mergeCell ref="R35:S35"/>
    <mergeCell ref="T35:Y35"/>
    <mergeCell ref="Z35:AE35"/>
    <mergeCell ref="AG35:AG36"/>
    <mergeCell ref="AJ35:AK35"/>
  </mergeCells>
  <pageMargins left="0.7" right="0.7" top="0.75" bottom="0.75" header="0.3" footer="0.3"/>
  <pageSetup scale="17"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XFD63"/>
  <sheetViews>
    <sheetView tabSelected="1" zoomScale="65" zoomScaleNormal="65" workbookViewId="0">
      <pane xSplit="7" ySplit="12" topLeftCell="H13" activePane="bottomRight" state="frozen"/>
      <selection pane="topRight" activeCell="H1" sqref="H1"/>
      <selection pane="bottomLeft" activeCell="A13" sqref="A13"/>
      <selection pane="bottomRight" activeCell="A12" sqref="A12"/>
    </sheetView>
  </sheetViews>
  <sheetFormatPr defaultColWidth="10.85546875" defaultRowHeight="15" x14ac:dyDescent="0.25"/>
  <cols>
    <col min="1" max="1" width="15" style="31" customWidth="1"/>
    <col min="2" max="2" width="8.28515625" style="31" customWidth="1"/>
    <col min="3" max="3" width="11.42578125" style="31" customWidth="1"/>
    <col min="4" max="4" width="14.7109375" style="31" customWidth="1"/>
    <col min="5" max="5" width="15.85546875" style="31" customWidth="1"/>
    <col min="6" max="8" width="29.28515625" style="31" customWidth="1"/>
    <col min="9" max="9" width="20.5703125" style="31" customWidth="1"/>
    <col min="10" max="10" width="18.85546875" style="31" customWidth="1"/>
    <col min="11" max="11" width="15.28515625" style="31" customWidth="1"/>
    <col min="12" max="12" width="41.85546875" style="31" customWidth="1"/>
    <col min="13" max="13" width="21.140625" style="31" customWidth="1"/>
    <col min="14" max="14" width="9.5703125" style="31" customWidth="1"/>
    <col min="15" max="17" width="10.42578125" style="31" customWidth="1"/>
    <col min="18" max="18" width="10" style="31" customWidth="1"/>
    <col min="19" max="19" width="22.28515625" style="31" customWidth="1"/>
    <col min="20" max="20" width="22.42578125" style="31" customWidth="1"/>
    <col min="21" max="32" width="7.42578125" style="31" customWidth="1"/>
    <col min="33" max="43" width="8.140625" style="31" customWidth="1"/>
    <col min="44" max="44" width="5.85546875" style="31" customWidth="1"/>
    <col min="45" max="45" width="17.140625" style="31" customWidth="1"/>
    <col min="46" max="46" width="15.85546875" style="94" customWidth="1"/>
    <col min="47" max="51" width="46" style="31" customWidth="1"/>
    <col min="52" max="16382" width="10.85546875" style="31"/>
    <col min="16383" max="16383" width="9" style="31" customWidth="1"/>
    <col min="16384" max="16384" width="10.85546875" style="31"/>
  </cols>
  <sheetData>
    <row r="1" spans="1:51 16384:16384" ht="15.95" customHeight="1" x14ac:dyDescent="0.25">
      <c r="A1" s="397" t="s">
        <v>0</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8"/>
      <c r="AR1" s="398"/>
      <c r="AS1" s="398"/>
      <c r="AT1" s="398"/>
      <c r="AU1" s="398"/>
      <c r="AV1" s="398"/>
      <c r="AW1" s="399"/>
      <c r="AX1" s="392" t="s">
        <v>1</v>
      </c>
      <c r="AY1" s="393"/>
    </row>
    <row r="2" spans="1:51 16384:16384" ht="15.95" customHeight="1" x14ac:dyDescent="0.25">
      <c r="A2" s="400" t="s">
        <v>2</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2"/>
      <c r="AX2" s="394" t="s">
        <v>326</v>
      </c>
      <c r="AY2" s="395"/>
    </row>
    <row r="3" spans="1:51 16384:16384" ht="15" customHeight="1" x14ac:dyDescent="0.25">
      <c r="A3" s="403" t="s">
        <v>81</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5"/>
      <c r="AX3" s="394" t="s">
        <v>349</v>
      </c>
      <c r="AY3" s="395"/>
    </row>
    <row r="4" spans="1:51 16384:16384" ht="15.95" customHeight="1" x14ac:dyDescent="0.25">
      <c r="A4" s="397"/>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8"/>
      <c r="AM4" s="398"/>
      <c r="AN4" s="398"/>
      <c r="AO4" s="398"/>
      <c r="AP4" s="398"/>
      <c r="AQ4" s="398"/>
      <c r="AR4" s="398"/>
      <c r="AS4" s="398"/>
      <c r="AT4" s="398"/>
      <c r="AU4" s="398"/>
      <c r="AV4" s="398"/>
      <c r="AW4" s="399"/>
      <c r="AX4" s="396" t="s">
        <v>82</v>
      </c>
      <c r="AY4" s="396"/>
    </row>
    <row r="5" spans="1:51 16384:16384" ht="15" customHeight="1" x14ac:dyDescent="0.25">
      <c r="A5" s="379" t="s">
        <v>83</v>
      </c>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1"/>
      <c r="AG5" s="364" t="s">
        <v>10</v>
      </c>
      <c r="AH5" s="365"/>
      <c r="AI5" s="365"/>
      <c r="AJ5" s="365"/>
      <c r="AK5" s="365"/>
      <c r="AL5" s="365"/>
      <c r="AM5" s="365"/>
      <c r="AN5" s="365"/>
      <c r="AO5" s="365"/>
      <c r="AP5" s="365"/>
      <c r="AQ5" s="365"/>
      <c r="AR5" s="365"/>
      <c r="AS5" s="365"/>
      <c r="AT5" s="382"/>
      <c r="AU5" s="376" t="s">
        <v>84</v>
      </c>
      <c r="AV5" s="376" t="s">
        <v>85</v>
      </c>
      <c r="AW5" s="376" t="s">
        <v>86</v>
      </c>
      <c r="AX5" s="376" t="s">
        <v>87</v>
      </c>
      <c r="AY5" s="376" t="s">
        <v>88</v>
      </c>
    </row>
    <row r="6" spans="1:51 16384:16384" ht="15" customHeight="1" x14ac:dyDescent="0.25">
      <c r="A6" s="385" t="s">
        <v>6</v>
      </c>
      <c r="B6" s="387">
        <v>45358</v>
      </c>
      <c r="C6" s="388"/>
      <c r="D6" s="382"/>
      <c r="E6" s="386" t="s">
        <v>8</v>
      </c>
      <c r="F6" s="386"/>
      <c r="G6" s="39"/>
      <c r="H6" s="119"/>
      <c r="I6" s="364"/>
      <c r="J6" s="365"/>
      <c r="K6" s="365"/>
      <c r="L6" s="365"/>
      <c r="M6" s="365"/>
      <c r="N6" s="365"/>
      <c r="O6" s="365"/>
      <c r="P6" s="365"/>
      <c r="Q6" s="365"/>
      <c r="R6" s="365"/>
      <c r="S6" s="365"/>
      <c r="T6" s="365"/>
      <c r="U6" s="32"/>
      <c r="V6" s="32"/>
      <c r="W6" s="32"/>
      <c r="X6" s="32"/>
      <c r="Y6" s="32"/>
      <c r="Z6" s="32"/>
      <c r="AA6" s="32"/>
      <c r="AB6" s="32"/>
      <c r="AC6" s="32"/>
      <c r="AD6" s="32"/>
      <c r="AE6" s="32"/>
      <c r="AF6" s="33"/>
      <c r="AG6" s="366"/>
      <c r="AH6" s="367"/>
      <c r="AI6" s="367"/>
      <c r="AJ6" s="367"/>
      <c r="AK6" s="367"/>
      <c r="AL6" s="367"/>
      <c r="AM6" s="367"/>
      <c r="AN6" s="367"/>
      <c r="AO6" s="367"/>
      <c r="AP6" s="367"/>
      <c r="AQ6" s="367"/>
      <c r="AR6" s="367"/>
      <c r="AS6" s="367"/>
      <c r="AT6" s="383"/>
      <c r="AU6" s="377"/>
      <c r="AV6" s="377"/>
      <c r="AW6" s="377"/>
      <c r="AX6" s="377"/>
      <c r="AY6" s="377"/>
    </row>
    <row r="7" spans="1:51 16384:16384" ht="15" customHeight="1" x14ac:dyDescent="0.25">
      <c r="A7" s="385"/>
      <c r="B7" s="388"/>
      <c r="C7" s="388"/>
      <c r="D7" s="383"/>
      <c r="E7" s="386" t="s">
        <v>9</v>
      </c>
      <c r="F7" s="386"/>
      <c r="G7" s="39"/>
      <c r="H7" s="120"/>
      <c r="I7" s="366"/>
      <c r="J7" s="367"/>
      <c r="K7" s="367"/>
      <c r="L7" s="367"/>
      <c r="M7" s="367"/>
      <c r="N7" s="367"/>
      <c r="O7" s="367"/>
      <c r="P7" s="367"/>
      <c r="Q7" s="367"/>
      <c r="R7" s="367"/>
      <c r="S7" s="367"/>
      <c r="T7" s="367"/>
      <c r="U7" s="34"/>
      <c r="V7" s="34"/>
      <c r="W7" s="34"/>
      <c r="X7" s="34"/>
      <c r="Y7" s="34"/>
      <c r="Z7" s="34"/>
      <c r="AA7" s="34"/>
      <c r="AB7" s="34"/>
      <c r="AC7" s="34"/>
      <c r="AD7" s="34"/>
      <c r="AE7" s="34"/>
      <c r="AF7" s="35"/>
      <c r="AG7" s="366"/>
      <c r="AH7" s="367"/>
      <c r="AI7" s="367"/>
      <c r="AJ7" s="367"/>
      <c r="AK7" s="367"/>
      <c r="AL7" s="367"/>
      <c r="AM7" s="367"/>
      <c r="AN7" s="367"/>
      <c r="AO7" s="367"/>
      <c r="AP7" s="367"/>
      <c r="AQ7" s="367"/>
      <c r="AR7" s="367"/>
      <c r="AS7" s="367"/>
      <c r="AT7" s="383"/>
      <c r="AU7" s="377"/>
      <c r="AV7" s="377"/>
      <c r="AW7" s="377"/>
      <c r="AX7" s="377"/>
      <c r="AY7" s="377"/>
    </row>
    <row r="8" spans="1:51 16384:16384" ht="15" customHeight="1" x14ac:dyDescent="0.25">
      <c r="A8" s="385"/>
      <c r="B8" s="388"/>
      <c r="C8" s="388"/>
      <c r="D8" s="384"/>
      <c r="E8" s="386" t="s">
        <v>10</v>
      </c>
      <c r="F8" s="386"/>
      <c r="G8" s="39" t="s">
        <v>351</v>
      </c>
      <c r="H8" s="121"/>
      <c r="I8" s="368"/>
      <c r="J8" s="369"/>
      <c r="K8" s="369"/>
      <c r="L8" s="369"/>
      <c r="M8" s="369"/>
      <c r="N8" s="369"/>
      <c r="O8" s="369"/>
      <c r="P8" s="369"/>
      <c r="Q8" s="369"/>
      <c r="R8" s="369"/>
      <c r="S8" s="369"/>
      <c r="T8" s="369"/>
      <c r="U8" s="36"/>
      <c r="V8" s="36"/>
      <c r="W8" s="36"/>
      <c r="X8" s="36"/>
      <c r="Y8" s="36"/>
      <c r="Z8" s="36"/>
      <c r="AA8" s="36"/>
      <c r="AB8" s="36"/>
      <c r="AC8" s="36"/>
      <c r="AD8" s="36"/>
      <c r="AE8" s="36"/>
      <c r="AF8" s="37"/>
      <c r="AG8" s="366"/>
      <c r="AH8" s="367"/>
      <c r="AI8" s="367"/>
      <c r="AJ8" s="367"/>
      <c r="AK8" s="367"/>
      <c r="AL8" s="367"/>
      <c r="AM8" s="367"/>
      <c r="AN8" s="367"/>
      <c r="AO8" s="367"/>
      <c r="AP8" s="367"/>
      <c r="AQ8" s="367"/>
      <c r="AR8" s="367"/>
      <c r="AS8" s="367"/>
      <c r="AT8" s="383"/>
      <c r="AU8" s="377"/>
      <c r="AV8" s="377"/>
      <c r="AW8" s="377"/>
      <c r="AX8" s="377"/>
      <c r="AY8" s="377"/>
    </row>
    <row r="9" spans="1:51 16384:16384" ht="15" customHeight="1" x14ac:dyDescent="0.25">
      <c r="A9" s="379" t="s">
        <v>89</v>
      </c>
      <c r="B9" s="380"/>
      <c r="C9" s="380"/>
      <c r="D9" s="380"/>
      <c r="E9" s="406" t="s">
        <v>375</v>
      </c>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366"/>
      <c r="AH9" s="367"/>
      <c r="AI9" s="367"/>
      <c r="AJ9" s="367"/>
      <c r="AK9" s="367"/>
      <c r="AL9" s="367"/>
      <c r="AM9" s="367"/>
      <c r="AN9" s="367"/>
      <c r="AO9" s="367"/>
      <c r="AP9" s="367"/>
      <c r="AQ9" s="367"/>
      <c r="AR9" s="367"/>
      <c r="AS9" s="367"/>
      <c r="AT9" s="383"/>
      <c r="AU9" s="377"/>
      <c r="AV9" s="377"/>
      <c r="AW9" s="377"/>
      <c r="AX9" s="377"/>
      <c r="AY9" s="377"/>
    </row>
    <row r="10" spans="1:51 16384:16384" ht="15" customHeight="1" x14ac:dyDescent="0.25">
      <c r="A10" s="379" t="s">
        <v>90</v>
      </c>
      <c r="B10" s="380"/>
      <c r="C10" s="380"/>
      <c r="D10" s="380"/>
      <c r="E10" s="406" t="s">
        <v>376</v>
      </c>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368"/>
      <c r="AH10" s="369"/>
      <c r="AI10" s="369"/>
      <c r="AJ10" s="369"/>
      <c r="AK10" s="369"/>
      <c r="AL10" s="369"/>
      <c r="AM10" s="369"/>
      <c r="AN10" s="369"/>
      <c r="AO10" s="369"/>
      <c r="AP10" s="369"/>
      <c r="AQ10" s="369"/>
      <c r="AR10" s="369"/>
      <c r="AS10" s="369"/>
      <c r="AT10" s="384"/>
      <c r="AU10" s="377"/>
      <c r="AV10" s="377"/>
      <c r="AW10" s="377"/>
      <c r="AX10" s="377"/>
      <c r="AY10" s="377"/>
    </row>
    <row r="11" spans="1:51 16384:16384" ht="39.950000000000003" customHeight="1" x14ac:dyDescent="0.25">
      <c r="A11" s="374" t="s">
        <v>91</v>
      </c>
      <c r="B11" s="389"/>
      <c r="C11" s="389"/>
      <c r="D11" s="389"/>
      <c r="E11" s="375"/>
      <c r="F11" s="376" t="s">
        <v>92</v>
      </c>
      <c r="G11" s="376" t="s">
        <v>327</v>
      </c>
      <c r="H11" s="376" t="s">
        <v>93</v>
      </c>
      <c r="I11" s="376" t="s">
        <v>94</v>
      </c>
      <c r="J11" s="376" t="s">
        <v>328</v>
      </c>
      <c r="K11" s="376" t="s">
        <v>171</v>
      </c>
      <c r="L11" s="376" t="s">
        <v>95</v>
      </c>
      <c r="M11" s="376" t="s">
        <v>96</v>
      </c>
      <c r="N11" s="374" t="s">
        <v>97</v>
      </c>
      <c r="O11" s="389"/>
      <c r="P11" s="389"/>
      <c r="Q11" s="389"/>
      <c r="R11" s="375"/>
      <c r="S11" s="376" t="s">
        <v>98</v>
      </c>
      <c r="T11" s="376" t="s">
        <v>99</v>
      </c>
      <c r="U11" s="379" t="s">
        <v>100</v>
      </c>
      <c r="V11" s="380"/>
      <c r="W11" s="380"/>
      <c r="X11" s="380"/>
      <c r="Y11" s="380"/>
      <c r="Z11" s="380"/>
      <c r="AA11" s="380"/>
      <c r="AB11" s="380"/>
      <c r="AC11" s="380"/>
      <c r="AD11" s="380"/>
      <c r="AE11" s="380"/>
      <c r="AF11" s="381"/>
      <c r="AG11" s="379" t="s">
        <v>101</v>
      </c>
      <c r="AH11" s="380"/>
      <c r="AI11" s="380"/>
      <c r="AJ11" s="380"/>
      <c r="AK11" s="380"/>
      <c r="AL11" s="380"/>
      <c r="AM11" s="380"/>
      <c r="AN11" s="380"/>
      <c r="AO11" s="380"/>
      <c r="AP11" s="380"/>
      <c r="AQ11" s="380"/>
      <c r="AR11" s="381"/>
      <c r="AS11" s="374" t="s">
        <v>32</v>
      </c>
      <c r="AT11" s="375"/>
      <c r="AU11" s="377"/>
      <c r="AV11" s="377"/>
      <c r="AW11" s="377"/>
      <c r="AX11" s="377"/>
      <c r="AY11" s="377"/>
    </row>
    <row r="12" spans="1:51 16384:16384" ht="28.5" x14ac:dyDescent="0.25">
      <c r="A12" s="38" t="s">
        <v>102</v>
      </c>
      <c r="B12" s="38" t="s">
        <v>103</v>
      </c>
      <c r="C12" s="38" t="s">
        <v>104</v>
      </c>
      <c r="D12" s="38" t="s">
        <v>105</v>
      </c>
      <c r="E12" s="38" t="s">
        <v>106</v>
      </c>
      <c r="F12" s="378"/>
      <c r="G12" s="378"/>
      <c r="H12" s="378"/>
      <c r="I12" s="378"/>
      <c r="J12" s="378"/>
      <c r="K12" s="378"/>
      <c r="L12" s="378"/>
      <c r="M12" s="378"/>
      <c r="N12" s="38">
        <v>2020</v>
      </c>
      <c r="O12" s="38">
        <v>2021</v>
      </c>
      <c r="P12" s="38">
        <v>2022</v>
      </c>
      <c r="Q12" s="38">
        <v>2023</v>
      </c>
      <c r="R12" s="38">
        <v>2024</v>
      </c>
      <c r="S12" s="378"/>
      <c r="T12" s="378"/>
      <c r="U12" s="43" t="s">
        <v>20</v>
      </c>
      <c r="V12" s="43" t="s">
        <v>21</v>
      </c>
      <c r="W12" s="43" t="s">
        <v>22</v>
      </c>
      <c r="X12" s="43" t="s">
        <v>23</v>
      </c>
      <c r="Y12" s="43" t="s">
        <v>24</v>
      </c>
      <c r="Z12" s="43" t="s">
        <v>25</v>
      </c>
      <c r="AA12" s="43" t="s">
        <v>26</v>
      </c>
      <c r="AB12" s="43" t="s">
        <v>27</v>
      </c>
      <c r="AC12" s="43" t="s">
        <v>28</v>
      </c>
      <c r="AD12" s="43" t="s">
        <v>29</v>
      </c>
      <c r="AE12" s="43" t="s">
        <v>30</v>
      </c>
      <c r="AF12" s="43" t="s">
        <v>31</v>
      </c>
      <c r="AG12" s="43" t="s">
        <v>20</v>
      </c>
      <c r="AH12" s="43" t="s">
        <v>21</v>
      </c>
      <c r="AI12" s="43" t="s">
        <v>22</v>
      </c>
      <c r="AJ12" s="43" t="s">
        <v>23</v>
      </c>
      <c r="AK12" s="43" t="s">
        <v>24</v>
      </c>
      <c r="AL12" s="43" t="s">
        <v>25</v>
      </c>
      <c r="AM12" s="43" t="s">
        <v>26</v>
      </c>
      <c r="AN12" s="43" t="s">
        <v>27</v>
      </c>
      <c r="AO12" s="43" t="s">
        <v>28</v>
      </c>
      <c r="AP12" s="43" t="s">
        <v>29</v>
      </c>
      <c r="AQ12" s="43" t="s">
        <v>30</v>
      </c>
      <c r="AR12" s="43" t="s">
        <v>31</v>
      </c>
      <c r="AS12" s="38" t="s">
        <v>107</v>
      </c>
      <c r="AT12" s="93" t="s">
        <v>108</v>
      </c>
      <c r="AU12" s="378"/>
      <c r="AV12" s="378"/>
      <c r="AW12" s="378"/>
      <c r="AX12" s="378"/>
      <c r="AY12" s="378"/>
    </row>
    <row r="13" spans="1:51 16384:16384" s="158" customFormat="1" ht="152.44999999999999" customHeight="1" x14ac:dyDescent="0.25">
      <c r="A13" s="40">
        <v>304</v>
      </c>
      <c r="B13" s="40"/>
      <c r="C13" s="40"/>
      <c r="D13" s="40"/>
      <c r="E13" s="40"/>
      <c r="F13" s="159" t="s">
        <v>378</v>
      </c>
      <c r="G13" s="159" t="s">
        <v>295</v>
      </c>
      <c r="H13" s="159" t="s">
        <v>422</v>
      </c>
      <c r="I13" s="40" t="s">
        <v>469</v>
      </c>
      <c r="J13" s="140">
        <v>0.8</v>
      </c>
      <c r="K13" s="40" t="s">
        <v>473</v>
      </c>
      <c r="L13" s="159" t="s">
        <v>524</v>
      </c>
      <c r="M13" s="159" t="s">
        <v>474</v>
      </c>
      <c r="N13" s="140">
        <v>0.8</v>
      </c>
      <c r="O13" s="140">
        <v>0.8</v>
      </c>
      <c r="P13" s="140">
        <v>0.8</v>
      </c>
      <c r="Q13" s="140">
        <v>0.8</v>
      </c>
      <c r="R13" s="140">
        <v>0.8</v>
      </c>
      <c r="S13" s="41" t="s">
        <v>475</v>
      </c>
      <c r="T13" s="41" t="s">
        <v>476</v>
      </c>
      <c r="U13" s="155">
        <v>0.8</v>
      </c>
      <c r="V13" s="155">
        <v>0.8</v>
      </c>
      <c r="W13" s="155">
        <v>0.8</v>
      </c>
      <c r="X13" s="155">
        <v>0.8</v>
      </c>
      <c r="Y13" s="155">
        <v>0.8</v>
      </c>
      <c r="Z13" s="155"/>
      <c r="AA13" s="155"/>
      <c r="AB13" s="155"/>
      <c r="AC13" s="155"/>
      <c r="AD13" s="155"/>
      <c r="AE13" s="155"/>
      <c r="AF13" s="155"/>
      <c r="AG13" s="157">
        <v>0.91</v>
      </c>
      <c r="AH13" s="157">
        <v>0.92</v>
      </c>
      <c r="AI13" s="157"/>
      <c r="AJ13" s="157"/>
      <c r="AK13" s="157"/>
      <c r="AL13" s="157"/>
      <c r="AM13" s="157"/>
      <c r="AN13" s="157"/>
      <c r="AO13" s="157"/>
      <c r="AP13" s="157"/>
      <c r="AQ13" s="157"/>
      <c r="AR13" s="157"/>
      <c r="AS13" s="157">
        <f>IF(I13="suma",SUM(AG13:AR13),IF(I13="creciente",MAX(AG13:AR13),IF(I13="DECRECIENTE",Q13-MIN(AG13:AR13),IF(I13="CONSTANTE",AVERAGE(AG13:AR13)," "))))</f>
        <v>0.91500000000000004</v>
      </c>
      <c r="AT13" s="157">
        <f>IF(I13="suma",AS13/R13,IF(I13="creciente",AS13/(MAX(U13:AF13)),IF(I13="DECRECIENTE",AS13/(Q13-(MIN(U13:AF13))),IF(I13="CONSTANTE",AS13/AVERAGE(U13:AF13)," "))))</f>
        <v>1.14375</v>
      </c>
      <c r="AU13" s="171" t="s">
        <v>648</v>
      </c>
      <c r="AV13" s="194" t="s">
        <v>709</v>
      </c>
      <c r="AW13" s="171" t="s">
        <v>649</v>
      </c>
      <c r="AX13" s="171" t="s">
        <v>492</v>
      </c>
      <c r="AY13" s="172" t="s">
        <v>496</v>
      </c>
      <c r="XFD13" s="158" t="s">
        <v>345</v>
      </c>
    </row>
    <row r="14" spans="1:51 16384:16384" s="158" customFormat="1" ht="99" customHeight="1" x14ac:dyDescent="0.25">
      <c r="A14" s="40">
        <v>305</v>
      </c>
      <c r="B14" s="40"/>
      <c r="C14" s="40"/>
      <c r="D14" s="40"/>
      <c r="E14" s="40"/>
      <c r="F14" s="159" t="s">
        <v>379</v>
      </c>
      <c r="G14" s="159" t="s">
        <v>297</v>
      </c>
      <c r="H14" s="159" t="s">
        <v>423</v>
      </c>
      <c r="I14" s="40" t="s">
        <v>470</v>
      </c>
      <c r="J14" s="40">
        <v>6</v>
      </c>
      <c r="K14" s="40" t="s">
        <v>343</v>
      </c>
      <c r="L14" s="159" t="s">
        <v>525</v>
      </c>
      <c r="M14" s="159" t="s">
        <v>474</v>
      </c>
      <c r="N14" s="41">
        <v>5</v>
      </c>
      <c r="O14" s="41">
        <v>6</v>
      </c>
      <c r="P14" s="41">
        <v>6</v>
      </c>
      <c r="Q14" s="41">
        <v>6</v>
      </c>
      <c r="R14" s="41">
        <v>6</v>
      </c>
      <c r="S14" s="41" t="s">
        <v>475</v>
      </c>
      <c r="T14" s="41" t="s">
        <v>477</v>
      </c>
      <c r="U14" s="156">
        <v>6</v>
      </c>
      <c r="V14" s="156">
        <v>6</v>
      </c>
      <c r="W14" s="156">
        <v>6</v>
      </c>
      <c r="X14" s="156">
        <v>6</v>
      </c>
      <c r="Y14" s="156">
        <v>6</v>
      </c>
      <c r="Z14" s="156"/>
      <c r="AA14" s="156"/>
      <c r="AB14" s="156"/>
      <c r="AC14" s="156"/>
      <c r="AD14" s="156"/>
      <c r="AE14" s="156"/>
      <c r="AF14" s="156"/>
      <c r="AG14" s="156">
        <v>6</v>
      </c>
      <c r="AH14" s="156">
        <v>6</v>
      </c>
      <c r="AI14" s="156"/>
      <c r="AJ14" s="156"/>
      <c r="AK14" s="156"/>
      <c r="AL14" s="156"/>
      <c r="AM14" s="156"/>
      <c r="AN14" s="156"/>
      <c r="AO14" s="156"/>
      <c r="AP14" s="156"/>
      <c r="AQ14" s="156"/>
      <c r="AR14" s="156"/>
      <c r="AS14" s="156">
        <f t="shared" ref="AS14:AS59" si="0">IF(I14="suma",SUM(AG14:AR14),IF(I14="creciente",MAX(AG14:AR14),IF(I14="DECRECIENTE",Q14-MIN(AG14:AR14),IF(I14="CONSTANTE",AVERAGE(AG14:AR14)," "))))</f>
        <v>6</v>
      </c>
      <c r="AT14" s="157">
        <f t="shared" ref="AT14:AT59" si="1">IF(I14="suma",AS14/R14,IF(I14="creciente",AS14/(MAX(U14:AF14)),IF(I14="DECRECIENTE",AS14/(Q14-(MIN(U14:AF14))),IF(I14="CONSTANTE",AS14/AVERAGE(U14:AF14)," "))))</f>
        <v>1</v>
      </c>
      <c r="AU14" s="171" t="s">
        <v>622</v>
      </c>
      <c r="AV14" s="195" t="s">
        <v>709</v>
      </c>
      <c r="AW14" s="171" t="s">
        <v>623</v>
      </c>
      <c r="AX14" s="171" t="s">
        <v>492</v>
      </c>
      <c r="AY14" s="172" t="s">
        <v>496</v>
      </c>
    </row>
    <row r="15" spans="1:51 16384:16384" s="158" customFormat="1" ht="409.5" customHeight="1" x14ac:dyDescent="0.25">
      <c r="A15" s="40">
        <v>309</v>
      </c>
      <c r="B15" s="40"/>
      <c r="C15" s="40"/>
      <c r="D15" s="40"/>
      <c r="E15" s="40"/>
      <c r="F15" s="159" t="s">
        <v>380</v>
      </c>
      <c r="G15" s="159" t="s">
        <v>305</v>
      </c>
      <c r="H15" s="159" t="s">
        <v>424</v>
      </c>
      <c r="I15" s="40" t="s">
        <v>469</v>
      </c>
      <c r="J15" s="40">
        <v>5</v>
      </c>
      <c r="K15" s="40" t="s">
        <v>343</v>
      </c>
      <c r="L15" s="159" t="s">
        <v>526</v>
      </c>
      <c r="M15" s="159" t="s">
        <v>474</v>
      </c>
      <c r="N15" s="41">
        <v>5</v>
      </c>
      <c r="O15" s="41">
        <v>5</v>
      </c>
      <c r="P15" s="41">
        <v>5</v>
      </c>
      <c r="Q15" s="41">
        <v>5</v>
      </c>
      <c r="R15" s="41">
        <v>5</v>
      </c>
      <c r="S15" s="41" t="s">
        <v>475</v>
      </c>
      <c r="T15" s="41" t="s">
        <v>478</v>
      </c>
      <c r="U15" s="156">
        <v>5</v>
      </c>
      <c r="V15" s="156">
        <v>5</v>
      </c>
      <c r="W15" s="156">
        <v>5</v>
      </c>
      <c r="X15" s="156">
        <v>5</v>
      </c>
      <c r="Y15" s="156">
        <v>5</v>
      </c>
      <c r="Z15" s="156"/>
      <c r="AA15" s="156"/>
      <c r="AB15" s="156"/>
      <c r="AC15" s="156"/>
      <c r="AD15" s="156"/>
      <c r="AE15" s="156"/>
      <c r="AF15" s="156"/>
      <c r="AG15" s="156">
        <v>0</v>
      </c>
      <c r="AH15" s="156">
        <v>4</v>
      </c>
      <c r="AI15" s="156"/>
      <c r="AJ15" s="156"/>
      <c r="AK15" s="156"/>
      <c r="AL15" s="156"/>
      <c r="AM15" s="156"/>
      <c r="AN15" s="156"/>
      <c r="AO15" s="156"/>
      <c r="AP15" s="156"/>
      <c r="AQ15" s="156"/>
      <c r="AR15" s="156"/>
      <c r="AS15" s="156">
        <f>IF(I15="suma",SUM(AH15:AR15),IF(I15="creciente",MAX(AH15:AR15),IF(I15="DECRECIENTE",Q15-MIN(AH15:AR15),IF(I15="CONSTANTE",AVERAGE(AH15:AR15)," "))))</f>
        <v>4</v>
      </c>
      <c r="AT15" s="157">
        <f>IF(I15="suma",AS15/R15,IF(I15="creciente",AS15/(MAX(U15:AF15)),IF(I15="DECRECIENTE",AS15/(Q15-(MIN(U15:AF15))),IF(I15="CONSTANTE",AS15/AVERAGE(U15:AF15)," "))))</f>
        <v>0.8</v>
      </c>
      <c r="AU15" s="171" t="s">
        <v>670</v>
      </c>
      <c r="AV15" s="195" t="s">
        <v>709</v>
      </c>
      <c r="AW15" s="171" t="s">
        <v>671</v>
      </c>
      <c r="AX15" s="171" t="s">
        <v>492</v>
      </c>
      <c r="AY15" s="172" t="s">
        <v>496</v>
      </c>
    </row>
    <row r="16" spans="1:51 16384:16384" s="158" customFormat="1" ht="132.94999999999999" customHeight="1" x14ac:dyDescent="0.25">
      <c r="A16" s="40"/>
      <c r="B16" s="40">
        <v>36</v>
      </c>
      <c r="C16" s="40"/>
      <c r="D16" s="40"/>
      <c r="E16" s="40"/>
      <c r="F16" s="159" t="s">
        <v>175</v>
      </c>
      <c r="G16" s="159" t="s">
        <v>203</v>
      </c>
      <c r="H16" s="159" t="s">
        <v>425</v>
      </c>
      <c r="I16" s="40" t="s">
        <v>205</v>
      </c>
      <c r="J16" s="40">
        <v>1300</v>
      </c>
      <c r="K16" s="40" t="s">
        <v>343</v>
      </c>
      <c r="L16" s="159" t="s">
        <v>527</v>
      </c>
      <c r="M16" s="159" t="s">
        <v>474</v>
      </c>
      <c r="N16" s="41" t="s">
        <v>472</v>
      </c>
      <c r="O16" s="41" t="s">
        <v>472</v>
      </c>
      <c r="P16" s="41" t="s">
        <v>472</v>
      </c>
      <c r="Q16" s="41" t="s">
        <v>472</v>
      </c>
      <c r="R16" s="184">
        <v>1300</v>
      </c>
      <c r="S16" s="41" t="s">
        <v>475</v>
      </c>
      <c r="T16" s="41" t="s">
        <v>479</v>
      </c>
      <c r="U16" s="156"/>
      <c r="V16" s="156"/>
      <c r="W16" s="156"/>
      <c r="X16" s="156"/>
      <c r="Y16" s="156"/>
      <c r="Z16" s="156"/>
      <c r="AA16" s="156"/>
      <c r="AB16" s="156"/>
      <c r="AC16" s="156"/>
      <c r="AD16" s="156"/>
      <c r="AE16" s="156"/>
      <c r="AF16" s="156"/>
      <c r="AG16" s="156">
        <v>77</v>
      </c>
      <c r="AH16" s="156">
        <v>74</v>
      </c>
      <c r="AI16" s="156"/>
      <c r="AJ16" s="156"/>
      <c r="AK16" s="156"/>
      <c r="AL16" s="156"/>
      <c r="AM16" s="156"/>
      <c r="AN16" s="156"/>
      <c r="AO16" s="156"/>
      <c r="AP16" s="156"/>
      <c r="AQ16" s="156"/>
      <c r="AR16" s="156"/>
      <c r="AS16" s="156">
        <f t="shared" si="0"/>
        <v>151</v>
      </c>
      <c r="AT16" s="157">
        <f t="shared" si="1"/>
        <v>0.11615384615384615</v>
      </c>
      <c r="AU16" s="171" t="s">
        <v>616</v>
      </c>
      <c r="AV16" s="195" t="s">
        <v>710</v>
      </c>
      <c r="AW16" s="171" t="s">
        <v>619</v>
      </c>
      <c r="AX16" s="171" t="s">
        <v>492</v>
      </c>
      <c r="AY16" s="172" t="s">
        <v>496</v>
      </c>
    </row>
    <row r="17" spans="1:51" s="158" customFormat="1" ht="162.75" customHeight="1" x14ac:dyDescent="0.25">
      <c r="A17" s="40"/>
      <c r="B17" s="40">
        <v>37</v>
      </c>
      <c r="C17" s="40"/>
      <c r="D17" s="40"/>
      <c r="E17" s="40"/>
      <c r="F17" s="159" t="s">
        <v>175</v>
      </c>
      <c r="G17" s="159" t="s">
        <v>211</v>
      </c>
      <c r="H17" s="159" t="s">
        <v>426</v>
      </c>
      <c r="I17" s="40" t="s">
        <v>205</v>
      </c>
      <c r="J17" s="40">
        <v>1563</v>
      </c>
      <c r="K17" s="40" t="s">
        <v>343</v>
      </c>
      <c r="L17" s="159" t="s">
        <v>528</v>
      </c>
      <c r="M17" s="159" t="s">
        <v>474</v>
      </c>
      <c r="N17" s="41" t="s">
        <v>472</v>
      </c>
      <c r="O17" s="41" t="s">
        <v>472</v>
      </c>
      <c r="P17" s="41" t="s">
        <v>472</v>
      </c>
      <c r="Q17" s="41" t="s">
        <v>472</v>
      </c>
      <c r="R17" s="184">
        <v>1563</v>
      </c>
      <c r="S17" s="41" t="s">
        <v>475</v>
      </c>
      <c r="T17" s="41" t="s">
        <v>479</v>
      </c>
      <c r="U17" s="156"/>
      <c r="V17" s="156"/>
      <c r="W17" s="156"/>
      <c r="X17" s="156"/>
      <c r="Y17" s="156"/>
      <c r="Z17" s="156"/>
      <c r="AA17" s="156"/>
      <c r="AB17" s="156"/>
      <c r="AC17" s="156"/>
      <c r="AD17" s="156"/>
      <c r="AE17" s="156"/>
      <c r="AF17" s="156"/>
      <c r="AG17" s="156" t="s">
        <v>472</v>
      </c>
      <c r="AH17" s="156">
        <v>127</v>
      </c>
      <c r="AI17" s="156"/>
      <c r="AJ17" s="156"/>
      <c r="AK17" s="156"/>
      <c r="AL17" s="156"/>
      <c r="AM17" s="156"/>
      <c r="AN17" s="156"/>
      <c r="AO17" s="156"/>
      <c r="AP17" s="156"/>
      <c r="AQ17" s="156"/>
      <c r="AR17" s="156"/>
      <c r="AS17" s="156">
        <f t="shared" si="0"/>
        <v>127</v>
      </c>
      <c r="AT17" s="157">
        <f t="shared" si="1"/>
        <v>8.1253998720409462E-2</v>
      </c>
      <c r="AU17" s="173" t="s">
        <v>592</v>
      </c>
      <c r="AV17" s="196" t="s">
        <v>710</v>
      </c>
      <c r="AW17" s="173" t="s">
        <v>597</v>
      </c>
      <c r="AX17" s="171" t="s">
        <v>492</v>
      </c>
      <c r="AY17" s="172" t="s">
        <v>496</v>
      </c>
    </row>
    <row r="18" spans="1:51" s="158" customFormat="1" ht="311.25" customHeight="1" x14ac:dyDescent="0.25">
      <c r="A18" s="40"/>
      <c r="B18" s="40">
        <v>18</v>
      </c>
      <c r="C18" s="40"/>
      <c r="D18" s="40"/>
      <c r="E18" s="40"/>
      <c r="F18" s="159" t="s">
        <v>175</v>
      </c>
      <c r="G18" s="159" t="s">
        <v>217</v>
      </c>
      <c r="H18" s="159" t="s">
        <v>427</v>
      </c>
      <c r="I18" s="40" t="s">
        <v>205</v>
      </c>
      <c r="J18" s="40">
        <v>13440</v>
      </c>
      <c r="K18" s="40" t="s">
        <v>343</v>
      </c>
      <c r="L18" s="159" t="s">
        <v>529</v>
      </c>
      <c r="M18" s="159" t="s">
        <v>474</v>
      </c>
      <c r="N18" s="41" t="s">
        <v>472</v>
      </c>
      <c r="O18" s="41" t="s">
        <v>472</v>
      </c>
      <c r="P18" s="41" t="s">
        <v>472</v>
      </c>
      <c r="Q18" s="41" t="s">
        <v>472</v>
      </c>
      <c r="R18" s="184">
        <v>13440</v>
      </c>
      <c r="S18" s="41" t="s">
        <v>475</v>
      </c>
      <c r="T18" s="41" t="s">
        <v>480</v>
      </c>
      <c r="U18" s="156"/>
      <c r="V18" s="156"/>
      <c r="W18" s="156"/>
      <c r="X18" s="156"/>
      <c r="Y18" s="156"/>
      <c r="Z18" s="156"/>
      <c r="AA18" s="156"/>
      <c r="AB18" s="156"/>
      <c r="AC18" s="156"/>
      <c r="AD18" s="156"/>
      <c r="AE18" s="156"/>
      <c r="AF18" s="156"/>
      <c r="AG18" s="156" t="s">
        <v>472</v>
      </c>
      <c r="AH18" s="156">
        <v>63</v>
      </c>
      <c r="AI18" s="156"/>
      <c r="AJ18" s="156"/>
      <c r="AK18" s="156"/>
      <c r="AL18" s="156"/>
      <c r="AM18" s="156"/>
      <c r="AN18" s="156"/>
      <c r="AO18" s="156"/>
      <c r="AP18" s="156"/>
      <c r="AQ18" s="156"/>
      <c r="AR18" s="156"/>
      <c r="AS18" s="156">
        <f t="shared" si="0"/>
        <v>63</v>
      </c>
      <c r="AT18" s="157">
        <f t="shared" si="1"/>
        <v>4.6874999999999998E-3</v>
      </c>
      <c r="AU18" s="171" t="s">
        <v>668</v>
      </c>
      <c r="AV18" s="195" t="s">
        <v>710</v>
      </c>
      <c r="AW18" s="171" t="s">
        <v>669</v>
      </c>
      <c r="AX18" s="171" t="s">
        <v>492</v>
      </c>
      <c r="AY18" s="172" t="s">
        <v>496</v>
      </c>
    </row>
    <row r="19" spans="1:51" s="158" customFormat="1" ht="114.6" customHeight="1" x14ac:dyDescent="0.25">
      <c r="A19" s="40"/>
      <c r="B19" s="40">
        <v>32</v>
      </c>
      <c r="C19" s="40"/>
      <c r="D19" s="40"/>
      <c r="E19" s="40"/>
      <c r="F19" s="159" t="s">
        <v>175</v>
      </c>
      <c r="G19" s="159" t="s">
        <v>222</v>
      </c>
      <c r="H19" s="159" t="s">
        <v>428</v>
      </c>
      <c r="I19" s="40" t="s">
        <v>205</v>
      </c>
      <c r="J19" s="40">
        <v>14000</v>
      </c>
      <c r="K19" s="40" t="s">
        <v>343</v>
      </c>
      <c r="L19" s="159" t="s">
        <v>530</v>
      </c>
      <c r="M19" s="159" t="s">
        <v>474</v>
      </c>
      <c r="N19" s="41" t="s">
        <v>472</v>
      </c>
      <c r="O19" s="41" t="s">
        <v>472</v>
      </c>
      <c r="P19" s="41" t="s">
        <v>472</v>
      </c>
      <c r="Q19" s="41" t="s">
        <v>472</v>
      </c>
      <c r="R19" s="184">
        <v>14000</v>
      </c>
      <c r="S19" s="41" t="s">
        <v>475</v>
      </c>
      <c r="T19" s="41" t="s">
        <v>479</v>
      </c>
      <c r="U19" s="156"/>
      <c r="V19" s="156"/>
      <c r="W19" s="156"/>
      <c r="X19" s="156"/>
      <c r="Y19" s="156"/>
      <c r="Z19" s="156"/>
      <c r="AA19" s="156"/>
      <c r="AB19" s="156"/>
      <c r="AC19" s="156"/>
      <c r="AD19" s="156"/>
      <c r="AE19" s="156"/>
      <c r="AF19" s="156"/>
      <c r="AG19" s="156">
        <v>3248</v>
      </c>
      <c r="AH19" s="156">
        <v>3423</v>
      </c>
      <c r="AI19" s="156"/>
      <c r="AJ19" s="156"/>
      <c r="AK19" s="156"/>
      <c r="AL19" s="156"/>
      <c r="AM19" s="156"/>
      <c r="AN19" s="156"/>
      <c r="AO19" s="156"/>
      <c r="AP19" s="156"/>
      <c r="AQ19" s="156"/>
      <c r="AR19" s="156"/>
      <c r="AS19" s="156">
        <f t="shared" si="0"/>
        <v>6671</v>
      </c>
      <c r="AT19" s="157">
        <f t="shared" si="1"/>
        <v>0.47649999999999998</v>
      </c>
      <c r="AU19" s="171" t="s">
        <v>628</v>
      </c>
      <c r="AV19" s="194" t="s">
        <v>710</v>
      </c>
      <c r="AW19" s="171" t="s">
        <v>629</v>
      </c>
      <c r="AX19" s="171" t="s">
        <v>492</v>
      </c>
      <c r="AY19" s="172" t="s">
        <v>496</v>
      </c>
    </row>
    <row r="20" spans="1:51" s="158" customFormat="1" ht="248.25" customHeight="1" x14ac:dyDescent="0.25">
      <c r="A20" s="40"/>
      <c r="B20" s="40">
        <v>47</v>
      </c>
      <c r="C20" s="40"/>
      <c r="D20" s="40"/>
      <c r="E20" s="40"/>
      <c r="F20" s="159" t="s">
        <v>175</v>
      </c>
      <c r="G20" s="159" t="s">
        <v>396</v>
      </c>
      <c r="H20" s="159" t="s">
        <v>429</v>
      </c>
      <c r="I20" s="40" t="s">
        <v>205</v>
      </c>
      <c r="J20" s="40">
        <v>2100</v>
      </c>
      <c r="K20" s="40" t="s">
        <v>343</v>
      </c>
      <c r="L20" s="159" t="s">
        <v>531</v>
      </c>
      <c r="M20" s="159" t="s">
        <v>474</v>
      </c>
      <c r="N20" s="41" t="s">
        <v>472</v>
      </c>
      <c r="O20" s="41" t="s">
        <v>472</v>
      </c>
      <c r="P20" s="41" t="s">
        <v>472</v>
      </c>
      <c r="Q20" s="41" t="s">
        <v>472</v>
      </c>
      <c r="R20" s="184">
        <v>2100</v>
      </c>
      <c r="S20" s="41" t="s">
        <v>475</v>
      </c>
      <c r="T20" s="41" t="s">
        <v>481</v>
      </c>
      <c r="U20" s="156"/>
      <c r="V20" s="156"/>
      <c r="W20" s="156"/>
      <c r="X20" s="156"/>
      <c r="Y20" s="156"/>
      <c r="Z20" s="156"/>
      <c r="AA20" s="156"/>
      <c r="AB20" s="156"/>
      <c r="AC20" s="156"/>
      <c r="AD20" s="156"/>
      <c r="AE20" s="156"/>
      <c r="AF20" s="156"/>
      <c r="AG20" s="156" t="s">
        <v>472</v>
      </c>
      <c r="AH20" s="156">
        <v>2</v>
      </c>
      <c r="AI20" s="156"/>
      <c r="AJ20" s="156"/>
      <c r="AK20" s="156"/>
      <c r="AL20" s="156"/>
      <c r="AM20" s="156"/>
      <c r="AN20" s="156"/>
      <c r="AO20" s="156"/>
      <c r="AP20" s="156"/>
      <c r="AQ20" s="156"/>
      <c r="AR20" s="156"/>
      <c r="AS20" s="156">
        <f t="shared" si="0"/>
        <v>2</v>
      </c>
      <c r="AT20" s="157">
        <f t="shared" si="1"/>
        <v>9.5238095238095238E-4</v>
      </c>
      <c r="AU20" s="171" t="s">
        <v>687</v>
      </c>
      <c r="AV20" s="195" t="s">
        <v>710</v>
      </c>
      <c r="AW20" s="171" t="s">
        <v>686</v>
      </c>
      <c r="AX20" s="171" t="s">
        <v>688</v>
      </c>
      <c r="AY20" s="172" t="s">
        <v>732</v>
      </c>
    </row>
    <row r="21" spans="1:51" s="158" customFormat="1" ht="161.25" customHeight="1" x14ac:dyDescent="0.25">
      <c r="A21" s="40"/>
      <c r="B21" s="40">
        <v>48</v>
      </c>
      <c r="C21" s="40"/>
      <c r="D21" s="40"/>
      <c r="E21" s="40"/>
      <c r="F21" s="159" t="s">
        <v>175</v>
      </c>
      <c r="G21" s="159" t="s">
        <v>397</v>
      </c>
      <c r="H21" s="159" t="s">
        <v>430</v>
      </c>
      <c r="I21" s="40" t="s">
        <v>205</v>
      </c>
      <c r="J21" s="40">
        <v>7600</v>
      </c>
      <c r="K21" s="40" t="s">
        <v>343</v>
      </c>
      <c r="L21" s="159" t="s">
        <v>532</v>
      </c>
      <c r="M21" s="159" t="s">
        <v>474</v>
      </c>
      <c r="N21" s="41" t="s">
        <v>472</v>
      </c>
      <c r="O21" s="41" t="s">
        <v>472</v>
      </c>
      <c r="P21" s="41" t="s">
        <v>472</v>
      </c>
      <c r="Q21" s="41" t="s">
        <v>472</v>
      </c>
      <c r="R21" s="41">
        <v>7600</v>
      </c>
      <c r="S21" s="41" t="s">
        <v>475</v>
      </c>
      <c r="T21" s="41" t="s">
        <v>479</v>
      </c>
      <c r="U21" s="156"/>
      <c r="V21" s="156"/>
      <c r="W21" s="156"/>
      <c r="X21" s="156"/>
      <c r="Y21" s="156"/>
      <c r="Z21" s="156"/>
      <c r="AA21" s="156"/>
      <c r="AB21" s="156"/>
      <c r="AC21" s="156"/>
      <c r="AD21" s="156"/>
      <c r="AE21" s="156"/>
      <c r="AF21" s="156"/>
      <c r="AG21" s="156" t="s">
        <v>472</v>
      </c>
      <c r="AH21" s="156" t="s">
        <v>472</v>
      </c>
      <c r="AI21" s="156"/>
      <c r="AJ21" s="156"/>
      <c r="AK21" s="156"/>
      <c r="AL21" s="156"/>
      <c r="AM21" s="156"/>
      <c r="AN21" s="156"/>
      <c r="AO21" s="156"/>
      <c r="AP21" s="156"/>
      <c r="AQ21" s="156"/>
      <c r="AR21" s="156"/>
      <c r="AS21" s="156">
        <f t="shared" si="0"/>
        <v>0</v>
      </c>
      <c r="AT21" s="157">
        <f t="shared" si="1"/>
        <v>0</v>
      </c>
      <c r="AU21" s="171" t="s">
        <v>472</v>
      </c>
      <c r="AV21" s="171" t="s">
        <v>472</v>
      </c>
      <c r="AW21" s="171" t="s">
        <v>472</v>
      </c>
      <c r="AX21" s="171" t="s">
        <v>472</v>
      </c>
      <c r="AY21" s="172" t="s">
        <v>472</v>
      </c>
    </row>
    <row r="22" spans="1:51" s="158" customFormat="1" ht="126.75" customHeight="1" x14ac:dyDescent="0.25">
      <c r="A22" s="40"/>
      <c r="B22" s="40"/>
      <c r="C22" s="40">
        <v>1</v>
      </c>
      <c r="D22" s="40"/>
      <c r="E22" s="40"/>
      <c r="F22" s="159" t="s">
        <v>381</v>
      </c>
      <c r="G22" s="159" t="s">
        <v>398</v>
      </c>
      <c r="H22" s="159" t="s">
        <v>431</v>
      </c>
      <c r="I22" s="40" t="s">
        <v>205</v>
      </c>
      <c r="J22" s="40" t="s">
        <v>471</v>
      </c>
      <c r="K22" s="40" t="s">
        <v>343</v>
      </c>
      <c r="L22" s="159" t="s">
        <v>533</v>
      </c>
      <c r="M22" s="159" t="s">
        <v>474</v>
      </c>
      <c r="N22" s="41"/>
      <c r="O22" s="41"/>
      <c r="P22" s="41"/>
      <c r="Q22" s="41"/>
      <c r="R22" s="41"/>
      <c r="S22" s="41" t="s">
        <v>475</v>
      </c>
      <c r="T22" s="41" t="s">
        <v>479</v>
      </c>
      <c r="U22" s="156"/>
      <c r="V22" s="156"/>
      <c r="W22" s="156"/>
      <c r="X22" s="156"/>
      <c r="Y22" s="156"/>
      <c r="Z22" s="156"/>
      <c r="AA22" s="156"/>
      <c r="AB22" s="156"/>
      <c r="AC22" s="156"/>
      <c r="AD22" s="156"/>
      <c r="AE22" s="156"/>
      <c r="AF22" s="156"/>
      <c r="AG22" s="156">
        <v>1879</v>
      </c>
      <c r="AH22" s="156">
        <v>1723</v>
      </c>
      <c r="AI22" s="156"/>
      <c r="AJ22" s="156"/>
      <c r="AK22" s="156"/>
      <c r="AL22" s="156"/>
      <c r="AM22" s="156"/>
      <c r="AN22" s="156"/>
      <c r="AO22" s="156"/>
      <c r="AP22" s="156"/>
      <c r="AQ22" s="156"/>
      <c r="AR22" s="156"/>
      <c r="AS22" s="156">
        <f t="shared" si="0"/>
        <v>3602</v>
      </c>
      <c r="AT22" s="157" t="e">
        <f t="shared" si="1"/>
        <v>#DIV/0!</v>
      </c>
      <c r="AU22" s="171" t="s">
        <v>630</v>
      </c>
      <c r="AV22" s="195" t="s">
        <v>711</v>
      </c>
      <c r="AW22" s="171" t="s">
        <v>635</v>
      </c>
      <c r="AX22" s="171" t="s">
        <v>492</v>
      </c>
      <c r="AY22" s="171" t="s">
        <v>496</v>
      </c>
    </row>
    <row r="23" spans="1:51" s="158" customFormat="1" ht="96" customHeight="1" x14ac:dyDescent="0.25">
      <c r="A23" s="40"/>
      <c r="B23" s="40"/>
      <c r="C23" s="40">
        <v>2</v>
      </c>
      <c r="D23" s="40"/>
      <c r="E23" s="40"/>
      <c r="F23" s="159" t="s">
        <v>381</v>
      </c>
      <c r="G23" s="159" t="s">
        <v>399</v>
      </c>
      <c r="H23" s="159" t="s">
        <v>432</v>
      </c>
      <c r="I23" s="40" t="s">
        <v>205</v>
      </c>
      <c r="J23" s="40" t="s">
        <v>471</v>
      </c>
      <c r="K23" s="40" t="s">
        <v>343</v>
      </c>
      <c r="L23" s="159" t="s">
        <v>534</v>
      </c>
      <c r="M23" s="159" t="s">
        <v>474</v>
      </c>
      <c r="N23" s="41"/>
      <c r="O23" s="41"/>
      <c r="P23" s="41"/>
      <c r="Q23" s="41"/>
      <c r="R23" s="41"/>
      <c r="S23" s="41" t="s">
        <v>475</v>
      </c>
      <c r="T23" s="41" t="s">
        <v>479</v>
      </c>
      <c r="U23" s="156"/>
      <c r="V23" s="156"/>
      <c r="W23" s="156"/>
      <c r="X23" s="156"/>
      <c r="Y23" s="156"/>
      <c r="Z23" s="156"/>
      <c r="AA23" s="156"/>
      <c r="AB23" s="156"/>
      <c r="AC23" s="156"/>
      <c r="AD23" s="156"/>
      <c r="AE23" s="156"/>
      <c r="AF23" s="156"/>
      <c r="AG23" s="156">
        <v>797</v>
      </c>
      <c r="AH23" s="156">
        <v>820</v>
      </c>
      <c r="AI23" s="156"/>
      <c r="AJ23" s="156"/>
      <c r="AK23" s="156"/>
      <c r="AL23" s="156"/>
      <c r="AM23" s="156"/>
      <c r="AN23" s="156"/>
      <c r="AO23" s="156"/>
      <c r="AP23" s="156"/>
      <c r="AQ23" s="156"/>
      <c r="AR23" s="156"/>
      <c r="AS23" s="156">
        <f t="shared" si="0"/>
        <v>1617</v>
      </c>
      <c r="AT23" s="157" t="e">
        <f t="shared" si="1"/>
        <v>#DIV/0!</v>
      </c>
      <c r="AU23" s="171" t="s">
        <v>631</v>
      </c>
      <c r="AV23" s="195" t="s">
        <v>712</v>
      </c>
      <c r="AW23" s="171" t="s">
        <v>636</v>
      </c>
      <c r="AX23" s="171" t="s">
        <v>492</v>
      </c>
      <c r="AY23" s="171" t="s">
        <v>496</v>
      </c>
    </row>
    <row r="24" spans="1:51" s="158" customFormat="1" ht="157.5" customHeight="1" x14ac:dyDescent="0.25">
      <c r="A24" s="40"/>
      <c r="B24" s="40"/>
      <c r="C24" s="40">
        <v>2</v>
      </c>
      <c r="D24" s="40"/>
      <c r="E24" s="40"/>
      <c r="F24" s="159" t="s">
        <v>381</v>
      </c>
      <c r="G24" s="159" t="s">
        <v>400</v>
      </c>
      <c r="H24" s="159" t="s">
        <v>433</v>
      </c>
      <c r="I24" s="40" t="s">
        <v>205</v>
      </c>
      <c r="J24" s="40" t="s">
        <v>471</v>
      </c>
      <c r="K24" s="40" t="s">
        <v>343</v>
      </c>
      <c r="L24" s="159" t="s">
        <v>535</v>
      </c>
      <c r="M24" s="159" t="s">
        <v>474</v>
      </c>
      <c r="N24" s="41"/>
      <c r="O24" s="41"/>
      <c r="P24" s="41"/>
      <c r="Q24" s="41"/>
      <c r="R24" s="41"/>
      <c r="S24" s="41" t="s">
        <v>475</v>
      </c>
      <c r="T24" s="41" t="s">
        <v>479</v>
      </c>
      <c r="U24" s="156"/>
      <c r="V24" s="156"/>
      <c r="W24" s="156"/>
      <c r="X24" s="156"/>
      <c r="Y24" s="156"/>
      <c r="Z24" s="156"/>
      <c r="AA24" s="156"/>
      <c r="AB24" s="156"/>
      <c r="AC24" s="156"/>
      <c r="AD24" s="156"/>
      <c r="AE24" s="156"/>
      <c r="AF24" s="156"/>
      <c r="AG24" s="156">
        <v>564</v>
      </c>
      <c r="AH24" s="156">
        <v>573</v>
      </c>
      <c r="AI24" s="156"/>
      <c r="AJ24" s="156"/>
      <c r="AK24" s="156"/>
      <c r="AL24" s="156"/>
      <c r="AM24" s="156"/>
      <c r="AN24" s="156"/>
      <c r="AO24" s="156"/>
      <c r="AP24" s="156"/>
      <c r="AQ24" s="156"/>
      <c r="AR24" s="156"/>
      <c r="AS24" s="156">
        <f t="shared" si="0"/>
        <v>1137</v>
      </c>
      <c r="AT24" s="157" t="e">
        <f t="shared" si="1"/>
        <v>#DIV/0!</v>
      </c>
      <c r="AU24" s="171" t="s">
        <v>640</v>
      </c>
      <c r="AV24" s="195" t="s">
        <v>712</v>
      </c>
      <c r="AW24" s="171" t="s">
        <v>637</v>
      </c>
      <c r="AX24" s="171" t="s">
        <v>492</v>
      </c>
      <c r="AY24" s="171" t="s">
        <v>496</v>
      </c>
    </row>
    <row r="25" spans="1:51" s="158" customFormat="1" ht="120.75" customHeight="1" x14ac:dyDescent="0.25">
      <c r="A25" s="40"/>
      <c r="B25" s="40"/>
      <c r="C25" s="40">
        <v>3</v>
      </c>
      <c r="D25" s="40"/>
      <c r="E25" s="40"/>
      <c r="F25" s="159" t="s">
        <v>381</v>
      </c>
      <c r="G25" s="159" t="s">
        <v>401</v>
      </c>
      <c r="H25" s="159" t="s">
        <v>434</v>
      </c>
      <c r="I25" s="40" t="s">
        <v>205</v>
      </c>
      <c r="J25" s="40" t="s">
        <v>471</v>
      </c>
      <c r="K25" s="40" t="s">
        <v>343</v>
      </c>
      <c r="L25" s="159" t="s">
        <v>536</v>
      </c>
      <c r="M25" s="159" t="s">
        <v>474</v>
      </c>
      <c r="N25" s="41"/>
      <c r="O25" s="41"/>
      <c r="P25" s="41"/>
      <c r="Q25" s="41"/>
      <c r="R25" s="41"/>
      <c r="S25" s="41" t="s">
        <v>475</v>
      </c>
      <c r="T25" s="41" t="s">
        <v>479</v>
      </c>
      <c r="U25" s="156"/>
      <c r="V25" s="156"/>
      <c r="W25" s="156"/>
      <c r="X25" s="156"/>
      <c r="Y25" s="156"/>
      <c r="Z25" s="156"/>
      <c r="AA25" s="156"/>
      <c r="AB25" s="156"/>
      <c r="AC25" s="156"/>
      <c r="AD25" s="156"/>
      <c r="AE25" s="156"/>
      <c r="AF25" s="156"/>
      <c r="AG25" s="156">
        <v>228</v>
      </c>
      <c r="AH25" s="156">
        <v>258</v>
      </c>
      <c r="AI25" s="156"/>
      <c r="AJ25" s="156"/>
      <c r="AK25" s="156"/>
      <c r="AL25" s="156"/>
      <c r="AM25" s="156"/>
      <c r="AN25" s="156"/>
      <c r="AO25" s="156"/>
      <c r="AP25" s="156"/>
      <c r="AQ25" s="156"/>
      <c r="AR25" s="156"/>
      <c r="AS25" s="156">
        <f t="shared" si="0"/>
        <v>486</v>
      </c>
      <c r="AT25" s="157" t="e">
        <f t="shared" si="1"/>
        <v>#DIV/0!</v>
      </c>
      <c r="AU25" s="171" t="s">
        <v>632</v>
      </c>
      <c r="AV25" s="195" t="s">
        <v>713</v>
      </c>
      <c r="AW25" s="171" t="s">
        <v>638</v>
      </c>
      <c r="AX25" s="171" t="s">
        <v>492</v>
      </c>
      <c r="AY25" s="171" t="s">
        <v>496</v>
      </c>
    </row>
    <row r="26" spans="1:51" s="158" customFormat="1" ht="102" customHeight="1" x14ac:dyDescent="0.25">
      <c r="A26" s="40"/>
      <c r="B26" s="40"/>
      <c r="C26" s="40">
        <v>3</v>
      </c>
      <c r="D26" s="40"/>
      <c r="E26" s="40"/>
      <c r="F26" s="159" t="s">
        <v>381</v>
      </c>
      <c r="G26" s="159" t="s">
        <v>402</v>
      </c>
      <c r="H26" s="159" t="s">
        <v>435</v>
      </c>
      <c r="I26" s="40" t="s">
        <v>205</v>
      </c>
      <c r="J26" s="40" t="s">
        <v>471</v>
      </c>
      <c r="K26" s="40" t="s">
        <v>343</v>
      </c>
      <c r="L26" s="159" t="s">
        <v>537</v>
      </c>
      <c r="M26" s="159" t="s">
        <v>474</v>
      </c>
      <c r="N26" s="41"/>
      <c r="O26" s="41"/>
      <c r="P26" s="41"/>
      <c r="Q26" s="41"/>
      <c r="R26" s="41"/>
      <c r="S26" s="41" t="s">
        <v>475</v>
      </c>
      <c r="T26" s="41" t="s">
        <v>479</v>
      </c>
      <c r="U26" s="156"/>
      <c r="V26" s="156"/>
      <c r="W26" s="156"/>
      <c r="X26" s="156"/>
      <c r="Y26" s="156"/>
      <c r="Z26" s="156"/>
      <c r="AA26" s="156"/>
      <c r="AB26" s="156"/>
      <c r="AC26" s="156"/>
      <c r="AD26" s="156"/>
      <c r="AE26" s="156"/>
      <c r="AF26" s="156"/>
      <c r="AG26" s="156">
        <v>123</v>
      </c>
      <c r="AH26" s="156">
        <v>115</v>
      </c>
      <c r="AI26" s="156"/>
      <c r="AJ26" s="156"/>
      <c r="AK26" s="156"/>
      <c r="AL26" s="156"/>
      <c r="AM26" s="156"/>
      <c r="AN26" s="156"/>
      <c r="AO26" s="156"/>
      <c r="AP26" s="156"/>
      <c r="AQ26" s="156"/>
      <c r="AR26" s="156"/>
      <c r="AS26" s="156">
        <f t="shared" si="0"/>
        <v>238</v>
      </c>
      <c r="AT26" s="157" t="e">
        <f t="shared" si="1"/>
        <v>#DIV/0!</v>
      </c>
      <c r="AU26" s="171" t="s">
        <v>633</v>
      </c>
      <c r="AV26" s="195" t="s">
        <v>713</v>
      </c>
      <c r="AW26" s="171" t="s">
        <v>641</v>
      </c>
      <c r="AX26" s="171" t="s">
        <v>492</v>
      </c>
      <c r="AY26" s="171" t="s">
        <v>496</v>
      </c>
    </row>
    <row r="27" spans="1:51" s="158" customFormat="1" ht="125.25" customHeight="1" x14ac:dyDescent="0.25">
      <c r="A27" s="40"/>
      <c r="B27" s="40"/>
      <c r="C27" s="40">
        <v>3</v>
      </c>
      <c r="D27" s="40"/>
      <c r="E27" s="40"/>
      <c r="F27" s="159" t="s">
        <v>381</v>
      </c>
      <c r="G27" s="159" t="s">
        <v>403</v>
      </c>
      <c r="H27" s="159" t="s">
        <v>436</v>
      </c>
      <c r="I27" s="40" t="s">
        <v>205</v>
      </c>
      <c r="J27" s="40" t="s">
        <v>471</v>
      </c>
      <c r="K27" s="40" t="s">
        <v>343</v>
      </c>
      <c r="L27" s="159" t="s">
        <v>538</v>
      </c>
      <c r="M27" s="159" t="s">
        <v>474</v>
      </c>
      <c r="N27" s="41"/>
      <c r="O27" s="41"/>
      <c r="P27" s="41"/>
      <c r="Q27" s="41"/>
      <c r="R27" s="41"/>
      <c r="S27" s="41" t="s">
        <v>475</v>
      </c>
      <c r="T27" s="41" t="s">
        <v>479</v>
      </c>
      <c r="U27" s="156"/>
      <c r="V27" s="156"/>
      <c r="W27" s="156"/>
      <c r="X27" s="156"/>
      <c r="Y27" s="156"/>
      <c r="Z27" s="156"/>
      <c r="AA27" s="156"/>
      <c r="AB27" s="156"/>
      <c r="AC27" s="156"/>
      <c r="AD27" s="156"/>
      <c r="AE27" s="156"/>
      <c r="AF27" s="156"/>
      <c r="AG27" s="156">
        <v>105</v>
      </c>
      <c r="AH27" s="156">
        <v>143</v>
      </c>
      <c r="AI27" s="156"/>
      <c r="AJ27" s="156"/>
      <c r="AK27" s="156"/>
      <c r="AL27" s="156"/>
      <c r="AM27" s="156"/>
      <c r="AN27" s="156"/>
      <c r="AO27" s="156"/>
      <c r="AP27" s="156"/>
      <c r="AQ27" s="156"/>
      <c r="AR27" s="156"/>
      <c r="AS27" s="156">
        <f t="shared" si="0"/>
        <v>248</v>
      </c>
      <c r="AT27" s="157" t="e">
        <f t="shared" si="1"/>
        <v>#DIV/0!</v>
      </c>
      <c r="AU27" s="171" t="s">
        <v>634</v>
      </c>
      <c r="AV27" s="195" t="s">
        <v>713</v>
      </c>
      <c r="AW27" s="171" t="s">
        <v>639</v>
      </c>
      <c r="AX27" s="171" t="s">
        <v>492</v>
      </c>
      <c r="AY27" s="171" t="s">
        <v>496</v>
      </c>
    </row>
    <row r="28" spans="1:51" s="158" customFormat="1" ht="156" customHeight="1" x14ac:dyDescent="0.25">
      <c r="A28" s="40"/>
      <c r="B28" s="40"/>
      <c r="C28" s="40">
        <v>4</v>
      </c>
      <c r="D28" s="40"/>
      <c r="E28" s="40"/>
      <c r="F28" s="159" t="s">
        <v>382</v>
      </c>
      <c r="G28" s="159" t="s">
        <v>404</v>
      </c>
      <c r="H28" s="159" t="s">
        <v>437</v>
      </c>
      <c r="I28" s="40" t="s">
        <v>205</v>
      </c>
      <c r="J28" s="40" t="s">
        <v>471</v>
      </c>
      <c r="K28" s="40" t="s">
        <v>343</v>
      </c>
      <c r="L28" s="159" t="s">
        <v>539</v>
      </c>
      <c r="M28" s="159" t="s">
        <v>474</v>
      </c>
      <c r="N28" s="41"/>
      <c r="O28" s="41"/>
      <c r="P28" s="41"/>
      <c r="Q28" s="41"/>
      <c r="R28" s="41"/>
      <c r="S28" s="41" t="s">
        <v>475</v>
      </c>
      <c r="T28" s="41" t="s">
        <v>479</v>
      </c>
      <c r="U28" s="156"/>
      <c r="V28" s="156"/>
      <c r="W28" s="156"/>
      <c r="X28" s="156"/>
      <c r="Y28" s="156"/>
      <c r="Z28" s="156"/>
      <c r="AA28" s="156"/>
      <c r="AB28" s="156"/>
      <c r="AC28" s="156"/>
      <c r="AD28" s="156"/>
      <c r="AE28" s="156"/>
      <c r="AF28" s="156"/>
      <c r="AG28" s="156">
        <v>949</v>
      </c>
      <c r="AH28" s="156">
        <v>969</v>
      </c>
      <c r="AI28" s="156"/>
      <c r="AJ28" s="156"/>
      <c r="AK28" s="156"/>
      <c r="AL28" s="156"/>
      <c r="AM28" s="156"/>
      <c r="AN28" s="156"/>
      <c r="AO28" s="156"/>
      <c r="AP28" s="156"/>
      <c r="AQ28" s="156"/>
      <c r="AR28" s="156"/>
      <c r="AS28" s="156">
        <f t="shared" si="0"/>
        <v>1918</v>
      </c>
      <c r="AT28" s="157" t="e">
        <f t="shared" si="1"/>
        <v>#DIV/0!</v>
      </c>
      <c r="AU28" s="171" t="s">
        <v>646</v>
      </c>
      <c r="AV28" s="195" t="s">
        <v>714</v>
      </c>
      <c r="AW28" s="171" t="s">
        <v>647</v>
      </c>
      <c r="AX28" s="171" t="s">
        <v>492</v>
      </c>
      <c r="AY28" s="172" t="s">
        <v>496</v>
      </c>
    </row>
    <row r="29" spans="1:51" s="158" customFormat="1" ht="104.1" customHeight="1" x14ac:dyDescent="0.25">
      <c r="A29" s="40"/>
      <c r="B29" s="40"/>
      <c r="C29" s="40">
        <v>4</v>
      </c>
      <c r="D29" s="40"/>
      <c r="E29" s="40"/>
      <c r="F29" s="159" t="s">
        <v>382</v>
      </c>
      <c r="G29" s="159" t="s">
        <v>405</v>
      </c>
      <c r="H29" s="159" t="s">
        <v>438</v>
      </c>
      <c r="I29" s="40" t="s">
        <v>205</v>
      </c>
      <c r="J29" s="40" t="s">
        <v>471</v>
      </c>
      <c r="K29" s="40" t="s">
        <v>343</v>
      </c>
      <c r="L29" s="159" t="s">
        <v>540</v>
      </c>
      <c r="M29" s="159" t="s">
        <v>474</v>
      </c>
      <c r="N29" s="41"/>
      <c r="O29" s="41"/>
      <c r="P29" s="41"/>
      <c r="Q29" s="41"/>
      <c r="R29" s="41"/>
      <c r="S29" s="41" t="s">
        <v>475</v>
      </c>
      <c r="T29" s="41" t="s">
        <v>479</v>
      </c>
      <c r="U29" s="156"/>
      <c r="V29" s="156"/>
      <c r="W29" s="156"/>
      <c r="X29" s="156"/>
      <c r="Y29" s="156"/>
      <c r="Z29" s="156"/>
      <c r="AA29" s="156"/>
      <c r="AB29" s="156"/>
      <c r="AC29" s="156"/>
      <c r="AD29" s="156"/>
      <c r="AE29" s="156"/>
      <c r="AF29" s="156"/>
      <c r="AG29" s="156">
        <v>689</v>
      </c>
      <c r="AH29" s="156">
        <v>709</v>
      </c>
      <c r="AI29" s="156"/>
      <c r="AJ29" s="156"/>
      <c r="AK29" s="156"/>
      <c r="AL29" s="156"/>
      <c r="AM29" s="156"/>
      <c r="AN29" s="156"/>
      <c r="AO29" s="156"/>
      <c r="AP29" s="156"/>
      <c r="AQ29" s="156"/>
      <c r="AR29" s="156"/>
      <c r="AS29" s="156">
        <f t="shared" si="0"/>
        <v>1398</v>
      </c>
      <c r="AT29" s="157" t="e">
        <f t="shared" si="1"/>
        <v>#DIV/0!</v>
      </c>
      <c r="AU29" s="171" t="s">
        <v>644</v>
      </c>
      <c r="AV29" s="195" t="s">
        <v>714</v>
      </c>
      <c r="AW29" s="171" t="s">
        <v>645</v>
      </c>
      <c r="AX29" s="171" t="s">
        <v>492</v>
      </c>
      <c r="AY29" s="172" t="s">
        <v>496</v>
      </c>
    </row>
    <row r="30" spans="1:51" s="158" customFormat="1" ht="167.25" customHeight="1" x14ac:dyDescent="0.25">
      <c r="A30" s="40"/>
      <c r="B30" s="40"/>
      <c r="C30" s="40">
        <v>5</v>
      </c>
      <c r="D30" s="40"/>
      <c r="E30" s="40"/>
      <c r="F30" s="159" t="s">
        <v>383</v>
      </c>
      <c r="G30" s="159" t="s">
        <v>406</v>
      </c>
      <c r="H30" s="159" t="s">
        <v>439</v>
      </c>
      <c r="I30" s="40" t="s">
        <v>205</v>
      </c>
      <c r="J30" s="40" t="s">
        <v>471</v>
      </c>
      <c r="K30" s="40" t="s">
        <v>343</v>
      </c>
      <c r="L30" s="159" t="s">
        <v>541</v>
      </c>
      <c r="M30" s="159" t="s">
        <v>474</v>
      </c>
      <c r="N30" s="41"/>
      <c r="O30" s="41"/>
      <c r="P30" s="41"/>
      <c r="Q30" s="41"/>
      <c r="R30" s="41"/>
      <c r="S30" s="41" t="s">
        <v>475</v>
      </c>
      <c r="T30" s="41" t="s">
        <v>482</v>
      </c>
      <c r="U30" s="156"/>
      <c r="V30" s="156"/>
      <c r="W30" s="156"/>
      <c r="X30" s="156"/>
      <c r="Y30" s="156"/>
      <c r="Z30" s="156"/>
      <c r="AA30" s="156"/>
      <c r="AB30" s="156"/>
      <c r="AC30" s="156"/>
      <c r="AD30" s="156"/>
      <c r="AE30" s="156"/>
      <c r="AF30" s="156"/>
      <c r="AG30" s="156">
        <v>46</v>
      </c>
      <c r="AH30" s="156">
        <v>42</v>
      </c>
      <c r="AI30" s="156"/>
      <c r="AJ30" s="156"/>
      <c r="AK30" s="156"/>
      <c r="AL30" s="156"/>
      <c r="AM30" s="156"/>
      <c r="AN30" s="156"/>
      <c r="AO30" s="156"/>
      <c r="AP30" s="156"/>
      <c r="AQ30" s="156"/>
      <c r="AR30" s="156"/>
      <c r="AS30" s="156">
        <f t="shared" si="0"/>
        <v>88</v>
      </c>
      <c r="AT30" s="157" t="e">
        <f t="shared" si="1"/>
        <v>#DIV/0!</v>
      </c>
      <c r="AU30" s="171" t="s">
        <v>602</v>
      </c>
      <c r="AV30" s="195" t="s">
        <v>715</v>
      </c>
      <c r="AW30" s="171" t="s">
        <v>604</v>
      </c>
      <c r="AX30" s="171" t="s">
        <v>492</v>
      </c>
      <c r="AY30" s="172" t="s">
        <v>496</v>
      </c>
    </row>
    <row r="31" spans="1:51" s="158" customFormat="1" ht="174.75" customHeight="1" x14ac:dyDescent="0.25">
      <c r="A31" s="40"/>
      <c r="B31" s="40"/>
      <c r="C31" s="40">
        <v>6</v>
      </c>
      <c r="D31" s="40"/>
      <c r="E31" s="40"/>
      <c r="F31" s="159" t="s">
        <v>383</v>
      </c>
      <c r="G31" s="159" t="s">
        <v>407</v>
      </c>
      <c r="H31" s="159" t="s">
        <v>440</v>
      </c>
      <c r="I31" s="40" t="s">
        <v>205</v>
      </c>
      <c r="J31" s="40" t="s">
        <v>471</v>
      </c>
      <c r="K31" s="40" t="s">
        <v>343</v>
      </c>
      <c r="L31" s="159" t="s">
        <v>542</v>
      </c>
      <c r="M31" s="159" t="s">
        <v>474</v>
      </c>
      <c r="N31" s="41"/>
      <c r="O31" s="41"/>
      <c r="P31" s="41"/>
      <c r="Q31" s="41"/>
      <c r="R31" s="41"/>
      <c r="S31" s="41" t="s">
        <v>475</v>
      </c>
      <c r="T31" s="41" t="s">
        <v>482</v>
      </c>
      <c r="U31" s="156"/>
      <c r="V31" s="156"/>
      <c r="W31" s="156"/>
      <c r="X31" s="156"/>
      <c r="Y31" s="156"/>
      <c r="Z31" s="156"/>
      <c r="AA31" s="156"/>
      <c r="AB31" s="156"/>
      <c r="AC31" s="156"/>
      <c r="AD31" s="156"/>
      <c r="AE31" s="156"/>
      <c r="AF31" s="156"/>
      <c r="AG31" s="156">
        <v>13</v>
      </c>
      <c r="AH31" s="156">
        <v>37</v>
      </c>
      <c r="AI31" s="156"/>
      <c r="AJ31" s="156"/>
      <c r="AK31" s="156"/>
      <c r="AL31" s="156"/>
      <c r="AM31" s="156"/>
      <c r="AN31" s="156"/>
      <c r="AO31" s="156"/>
      <c r="AP31" s="156"/>
      <c r="AQ31" s="156"/>
      <c r="AR31" s="156"/>
      <c r="AS31" s="156">
        <f t="shared" si="0"/>
        <v>50</v>
      </c>
      <c r="AT31" s="157" t="e">
        <f t="shared" si="1"/>
        <v>#DIV/0!</v>
      </c>
      <c r="AU31" s="171" t="s">
        <v>603</v>
      </c>
      <c r="AV31" s="195" t="s">
        <v>716</v>
      </c>
      <c r="AW31" s="171" t="s">
        <v>605</v>
      </c>
      <c r="AX31" s="171" t="s">
        <v>492</v>
      </c>
      <c r="AY31" s="172" t="s">
        <v>496</v>
      </c>
    </row>
    <row r="32" spans="1:51" s="158" customFormat="1" ht="108" customHeight="1" x14ac:dyDescent="0.25">
      <c r="A32" s="40"/>
      <c r="B32" s="40"/>
      <c r="C32" s="40">
        <v>7</v>
      </c>
      <c r="D32" s="40"/>
      <c r="E32" s="40"/>
      <c r="F32" s="159" t="s">
        <v>384</v>
      </c>
      <c r="G32" s="159" t="s">
        <v>408</v>
      </c>
      <c r="H32" s="159" t="s">
        <v>441</v>
      </c>
      <c r="I32" s="40" t="s">
        <v>205</v>
      </c>
      <c r="J32" s="40" t="s">
        <v>471</v>
      </c>
      <c r="K32" s="40" t="s">
        <v>343</v>
      </c>
      <c r="L32" s="159" t="s">
        <v>543</v>
      </c>
      <c r="M32" s="159" t="s">
        <v>474</v>
      </c>
      <c r="N32" s="41"/>
      <c r="O32" s="41"/>
      <c r="P32" s="41"/>
      <c r="Q32" s="41"/>
      <c r="R32" s="41"/>
      <c r="S32" s="41" t="s">
        <v>475</v>
      </c>
      <c r="T32" s="41" t="s">
        <v>479</v>
      </c>
      <c r="U32" s="156"/>
      <c r="V32" s="156"/>
      <c r="W32" s="156"/>
      <c r="X32" s="156"/>
      <c r="Y32" s="156"/>
      <c r="Z32" s="156"/>
      <c r="AA32" s="156"/>
      <c r="AB32" s="156"/>
      <c r="AC32" s="156"/>
      <c r="AD32" s="156"/>
      <c r="AE32" s="156"/>
      <c r="AF32" s="156"/>
      <c r="AG32" s="156">
        <v>44</v>
      </c>
      <c r="AH32" s="156">
        <v>45</v>
      </c>
      <c r="AI32" s="156"/>
      <c r="AJ32" s="156"/>
      <c r="AK32" s="156"/>
      <c r="AL32" s="156"/>
      <c r="AM32" s="156"/>
      <c r="AN32" s="156"/>
      <c r="AO32" s="156"/>
      <c r="AP32" s="156"/>
      <c r="AQ32" s="156"/>
      <c r="AR32" s="156"/>
      <c r="AS32" s="156">
        <f t="shared" si="0"/>
        <v>89</v>
      </c>
      <c r="AT32" s="157" t="e">
        <f t="shared" si="1"/>
        <v>#DIV/0!</v>
      </c>
      <c r="AU32" s="171" t="s">
        <v>610</v>
      </c>
      <c r="AV32" s="195" t="s">
        <v>717</v>
      </c>
      <c r="AW32" s="171" t="s">
        <v>612</v>
      </c>
      <c r="AX32" s="171" t="s">
        <v>492</v>
      </c>
      <c r="AY32" s="172" t="s">
        <v>496</v>
      </c>
    </row>
    <row r="33" spans="1:51" s="158" customFormat="1" ht="105" customHeight="1" x14ac:dyDescent="0.25">
      <c r="A33" s="40"/>
      <c r="B33" s="40"/>
      <c r="C33" s="40">
        <v>7</v>
      </c>
      <c r="D33" s="40"/>
      <c r="E33" s="40"/>
      <c r="F33" s="159" t="s">
        <v>384</v>
      </c>
      <c r="G33" s="159" t="s">
        <v>409</v>
      </c>
      <c r="H33" s="159" t="s">
        <v>442</v>
      </c>
      <c r="I33" s="40" t="s">
        <v>205</v>
      </c>
      <c r="J33" s="40" t="s">
        <v>471</v>
      </c>
      <c r="K33" s="40" t="s">
        <v>343</v>
      </c>
      <c r="L33" s="159" t="s">
        <v>544</v>
      </c>
      <c r="M33" s="159" t="s">
        <v>474</v>
      </c>
      <c r="N33" s="41"/>
      <c r="O33" s="41"/>
      <c r="P33" s="41"/>
      <c r="Q33" s="41"/>
      <c r="R33" s="41"/>
      <c r="S33" s="41" t="s">
        <v>475</v>
      </c>
      <c r="T33" s="41" t="s">
        <v>479</v>
      </c>
      <c r="U33" s="156"/>
      <c r="V33" s="156"/>
      <c r="W33" s="156"/>
      <c r="X33" s="156"/>
      <c r="Y33" s="156"/>
      <c r="Z33" s="156"/>
      <c r="AA33" s="156"/>
      <c r="AB33" s="156"/>
      <c r="AC33" s="156"/>
      <c r="AD33" s="156"/>
      <c r="AE33" s="156"/>
      <c r="AF33" s="156"/>
      <c r="AG33" s="156">
        <v>33</v>
      </c>
      <c r="AH33" s="156">
        <v>34</v>
      </c>
      <c r="AI33" s="156"/>
      <c r="AJ33" s="156"/>
      <c r="AK33" s="156"/>
      <c r="AL33" s="156"/>
      <c r="AM33" s="156"/>
      <c r="AN33" s="156"/>
      <c r="AO33" s="156"/>
      <c r="AP33" s="156"/>
      <c r="AQ33" s="156"/>
      <c r="AR33" s="156"/>
      <c r="AS33" s="156">
        <f t="shared" si="0"/>
        <v>67</v>
      </c>
      <c r="AT33" s="157" t="e">
        <f t="shared" si="1"/>
        <v>#DIV/0!</v>
      </c>
      <c r="AU33" s="171" t="s">
        <v>611</v>
      </c>
      <c r="AV33" s="195" t="s">
        <v>717</v>
      </c>
      <c r="AW33" s="171" t="s">
        <v>617</v>
      </c>
      <c r="AX33" s="171" t="s">
        <v>492</v>
      </c>
      <c r="AY33" s="172" t="s">
        <v>496</v>
      </c>
    </row>
    <row r="34" spans="1:51" s="158" customFormat="1" ht="105.95" customHeight="1" x14ac:dyDescent="0.25">
      <c r="A34" s="40"/>
      <c r="B34" s="40"/>
      <c r="C34" s="40">
        <v>8</v>
      </c>
      <c r="D34" s="40"/>
      <c r="E34" s="40"/>
      <c r="F34" s="159" t="s">
        <v>384</v>
      </c>
      <c r="G34" s="159" t="s">
        <v>410</v>
      </c>
      <c r="H34" s="159" t="s">
        <v>443</v>
      </c>
      <c r="I34" s="40" t="s">
        <v>205</v>
      </c>
      <c r="J34" s="40" t="s">
        <v>471</v>
      </c>
      <c r="K34" s="40" t="s">
        <v>343</v>
      </c>
      <c r="L34" s="159" t="s">
        <v>545</v>
      </c>
      <c r="M34" s="159" t="s">
        <v>474</v>
      </c>
      <c r="N34" s="41"/>
      <c r="O34" s="41"/>
      <c r="P34" s="41"/>
      <c r="Q34" s="41"/>
      <c r="R34" s="41"/>
      <c r="S34" s="41" t="s">
        <v>475</v>
      </c>
      <c r="T34" s="41" t="s">
        <v>479</v>
      </c>
      <c r="U34" s="156"/>
      <c r="V34" s="156"/>
      <c r="W34" s="156"/>
      <c r="X34" s="156"/>
      <c r="Y34" s="156"/>
      <c r="Z34" s="156"/>
      <c r="AA34" s="156"/>
      <c r="AB34" s="156"/>
      <c r="AC34" s="156"/>
      <c r="AD34" s="156"/>
      <c r="AE34" s="156"/>
      <c r="AF34" s="156"/>
      <c r="AG34" s="156">
        <v>51</v>
      </c>
      <c r="AH34" s="156">
        <v>54</v>
      </c>
      <c r="AI34" s="156"/>
      <c r="AJ34" s="156"/>
      <c r="AK34" s="156"/>
      <c r="AL34" s="156"/>
      <c r="AM34" s="156"/>
      <c r="AN34" s="156"/>
      <c r="AO34" s="156"/>
      <c r="AP34" s="156"/>
      <c r="AQ34" s="156"/>
      <c r="AR34" s="156"/>
      <c r="AS34" s="156">
        <f t="shared" si="0"/>
        <v>105</v>
      </c>
      <c r="AT34" s="157" t="e">
        <f t="shared" si="1"/>
        <v>#DIV/0!</v>
      </c>
      <c r="AU34" s="171" t="s">
        <v>613</v>
      </c>
      <c r="AV34" s="195" t="s">
        <v>718</v>
      </c>
      <c r="AW34" s="171" t="s">
        <v>618</v>
      </c>
      <c r="AX34" s="171" t="s">
        <v>492</v>
      </c>
      <c r="AY34" s="172" t="s">
        <v>496</v>
      </c>
    </row>
    <row r="35" spans="1:51" s="158" customFormat="1" ht="145.5" customHeight="1" x14ac:dyDescent="0.25">
      <c r="A35" s="40"/>
      <c r="B35" s="40"/>
      <c r="C35" s="40">
        <v>8</v>
      </c>
      <c r="D35" s="40"/>
      <c r="E35" s="40"/>
      <c r="F35" s="159" t="s">
        <v>384</v>
      </c>
      <c r="G35" s="159" t="s">
        <v>411</v>
      </c>
      <c r="H35" s="159" t="s">
        <v>444</v>
      </c>
      <c r="I35" s="40" t="s">
        <v>205</v>
      </c>
      <c r="J35" s="40" t="s">
        <v>471</v>
      </c>
      <c r="K35" s="40" t="s">
        <v>343</v>
      </c>
      <c r="L35" s="159" t="s">
        <v>546</v>
      </c>
      <c r="M35" s="159" t="s">
        <v>474</v>
      </c>
      <c r="N35" s="41"/>
      <c r="O35" s="41"/>
      <c r="P35" s="41"/>
      <c r="Q35" s="41"/>
      <c r="R35" s="41"/>
      <c r="S35" s="41" t="s">
        <v>475</v>
      </c>
      <c r="T35" s="41" t="s">
        <v>479</v>
      </c>
      <c r="U35" s="156"/>
      <c r="V35" s="156"/>
      <c r="W35" s="156"/>
      <c r="X35" s="156"/>
      <c r="Y35" s="156"/>
      <c r="Z35" s="156"/>
      <c r="AA35" s="156"/>
      <c r="AB35" s="156"/>
      <c r="AC35" s="156"/>
      <c r="AD35" s="156"/>
      <c r="AE35" s="156"/>
      <c r="AF35" s="156"/>
      <c r="AG35" s="156">
        <v>15</v>
      </c>
      <c r="AH35" s="156">
        <v>12</v>
      </c>
      <c r="AI35" s="156"/>
      <c r="AJ35" s="156"/>
      <c r="AK35" s="156"/>
      <c r="AL35" s="156"/>
      <c r="AM35" s="156"/>
      <c r="AN35" s="156"/>
      <c r="AO35" s="156"/>
      <c r="AP35" s="156"/>
      <c r="AQ35" s="156"/>
      <c r="AR35" s="156"/>
      <c r="AS35" s="156">
        <f t="shared" si="0"/>
        <v>27</v>
      </c>
      <c r="AT35" s="157" t="e">
        <f t="shared" si="1"/>
        <v>#DIV/0!</v>
      </c>
      <c r="AU35" s="171" t="s">
        <v>614</v>
      </c>
      <c r="AV35" s="195" t="s">
        <v>718</v>
      </c>
      <c r="AW35" s="171" t="s">
        <v>621</v>
      </c>
      <c r="AX35" s="171" t="s">
        <v>492</v>
      </c>
      <c r="AY35" s="172" t="s">
        <v>496</v>
      </c>
    </row>
    <row r="36" spans="1:51" s="158" customFormat="1" ht="145.5" customHeight="1" x14ac:dyDescent="0.25">
      <c r="A36" s="40"/>
      <c r="B36" s="40"/>
      <c r="C36" s="40">
        <v>8</v>
      </c>
      <c r="D36" s="40"/>
      <c r="E36" s="40"/>
      <c r="F36" s="159" t="s">
        <v>384</v>
      </c>
      <c r="G36" s="159" t="s">
        <v>412</v>
      </c>
      <c r="H36" s="159" t="s">
        <v>445</v>
      </c>
      <c r="I36" s="40" t="s">
        <v>205</v>
      </c>
      <c r="J36" s="40" t="s">
        <v>471</v>
      </c>
      <c r="K36" s="40" t="s">
        <v>343</v>
      </c>
      <c r="L36" s="159" t="s">
        <v>547</v>
      </c>
      <c r="M36" s="159" t="s">
        <v>474</v>
      </c>
      <c r="N36" s="41"/>
      <c r="O36" s="41"/>
      <c r="P36" s="41"/>
      <c r="Q36" s="41"/>
      <c r="R36" s="41"/>
      <c r="S36" s="41" t="s">
        <v>475</v>
      </c>
      <c r="T36" s="41" t="s">
        <v>479</v>
      </c>
      <c r="U36" s="156"/>
      <c r="V36" s="156"/>
      <c r="W36" s="156"/>
      <c r="X36" s="156"/>
      <c r="Y36" s="156"/>
      <c r="Z36" s="156"/>
      <c r="AA36" s="156"/>
      <c r="AB36" s="156"/>
      <c r="AC36" s="156"/>
      <c r="AD36" s="156"/>
      <c r="AE36" s="156"/>
      <c r="AF36" s="156"/>
      <c r="AG36" s="156">
        <v>11</v>
      </c>
      <c r="AH36" s="156">
        <v>8</v>
      </c>
      <c r="AI36" s="156"/>
      <c r="AJ36" s="156"/>
      <c r="AK36" s="156"/>
      <c r="AL36" s="156"/>
      <c r="AM36" s="156"/>
      <c r="AN36" s="156"/>
      <c r="AO36" s="156"/>
      <c r="AP36" s="156"/>
      <c r="AQ36" s="156"/>
      <c r="AR36" s="156"/>
      <c r="AS36" s="156">
        <f t="shared" si="0"/>
        <v>19</v>
      </c>
      <c r="AT36" s="157" t="e">
        <f t="shared" si="1"/>
        <v>#DIV/0!</v>
      </c>
      <c r="AU36" s="171" t="s">
        <v>615</v>
      </c>
      <c r="AV36" s="195" t="s">
        <v>718</v>
      </c>
      <c r="AW36" s="171" t="s">
        <v>620</v>
      </c>
      <c r="AX36" s="171" t="s">
        <v>492</v>
      </c>
      <c r="AY36" s="172" t="s">
        <v>496</v>
      </c>
    </row>
    <row r="37" spans="1:51" s="158" customFormat="1" ht="118.5" customHeight="1" x14ac:dyDescent="0.25">
      <c r="A37" s="40"/>
      <c r="B37" s="40"/>
      <c r="C37" s="40">
        <v>8</v>
      </c>
      <c r="D37" s="40"/>
      <c r="E37" s="40"/>
      <c r="F37" s="159" t="s">
        <v>384</v>
      </c>
      <c r="G37" s="159" t="s">
        <v>413</v>
      </c>
      <c r="H37" s="159" t="s">
        <v>446</v>
      </c>
      <c r="I37" s="40" t="s">
        <v>205</v>
      </c>
      <c r="J37" s="40" t="s">
        <v>471</v>
      </c>
      <c r="K37" s="40" t="s">
        <v>343</v>
      </c>
      <c r="L37" s="159" t="s">
        <v>548</v>
      </c>
      <c r="M37" s="159" t="s">
        <v>474</v>
      </c>
      <c r="N37" s="41"/>
      <c r="O37" s="41"/>
      <c r="P37" s="41"/>
      <c r="Q37" s="41"/>
      <c r="R37" s="41"/>
      <c r="S37" s="41" t="s">
        <v>475</v>
      </c>
      <c r="T37" s="41" t="s">
        <v>479</v>
      </c>
      <c r="U37" s="156"/>
      <c r="V37" s="156"/>
      <c r="W37" s="156"/>
      <c r="X37" s="156"/>
      <c r="Y37" s="156"/>
      <c r="Z37" s="156"/>
      <c r="AA37" s="156"/>
      <c r="AB37" s="156"/>
      <c r="AC37" s="156"/>
      <c r="AD37" s="156"/>
      <c r="AE37" s="156"/>
      <c r="AF37" s="156"/>
      <c r="AG37" s="156">
        <v>77</v>
      </c>
      <c r="AH37" s="156">
        <v>74</v>
      </c>
      <c r="AI37" s="156"/>
      <c r="AJ37" s="156"/>
      <c r="AK37" s="156"/>
      <c r="AL37" s="156"/>
      <c r="AM37" s="156"/>
      <c r="AN37" s="156"/>
      <c r="AO37" s="156"/>
      <c r="AP37" s="156"/>
      <c r="AQ37" s="156"/>
      <c r="AR37" s="156"/>
      <c r="AS37" s="156">
        <f t="shared" si="0"/>
        <v>151</v>
      </c>
      <c r="AT37" s="157" t="e">
        <f t="shared" si="1"/>
        <v>#DIV/0!</v>
      </c>
      <c r="AU37" s="171" t="s">
        <v>616</v>
      </c>
      <c r="AV37" s="195" t="s">
        <v>718</v>
      </c>
      <c r="AW37" s="171" t="s">
        <v>619</v>
      </c>
      <c r="AX37" s="171" t="s">
        <v>492</v>
      </c>
      <c r="AY37" s="172" t="s">
        <v>496</v>
      </c>
    </row>
    <row r="38" spans="1:51" s="158" customFormat="1" ht="114.6" customHeight="1" x14ac:dyDescent="0.25">
      <c r="A38" s="40"/>
      <c r="B38" s="40"/>
      <c r="C38" s="40">
        <v>9</v>
      </c>
      <c r="D38" s="40"/>
      <c r="E38" s="40"/>
      <c r="F38" s="159" t="s">
        <v>385</v>
      </c>
      <c r="G38" s="159" t="s">
        <v>414</v>
      </c>
      <c r="H38" s="159" t="s">
        <v>447</v>
      </c>
      <c r="I38" s="40" t="s">
        <v>205</v>
      </c>
      <c r="J38" s="40" t="s">
        <v>471</v>
      </c>
      <c r="K38" s="40" t="s">
        <v>343</v>
      </c>
      <c r="L38" s="159" t="s">
        <v>549</v>
      </c>
      <c r="M38" s="159" t="s">
        <v>474</v>
      </c>
      <c r="N38" s="41"/>
      <c r="O38" s="41"/>
      <c r="P38" s="41"/>
      <c r="Q38" s="41"/>
      <c r="R38" s="41"/>
      <c r="S38" s="41" t="s">
        <v>475</v>
      </c>
      <c r="T38" s="41" t="s">
        <v>483</v>
      </c>
      <c r="U38" s="156"/>
      <c r="V38" s="156"/>
      <c r="W38" s="156"/>
      <c r="X38" s="156"/>
      <c r="Y38" s="156"/>
      <c r="Z38" s="156"/>
      <c r="AA38" s="156"/>
      <c r="AB38" s="156"/>
      <c r="AC38" s="156"/>
      <c r="AD38" s="156"/>
      <c r="AE38" s="156"/>
      <c r="AF38" s="156"/>
      <c r="AG38" s="156">
        <v>0</v>
      </c>
      <c r="AH38" s="156">
        <v>53</v>
      </c>
      <c r="AI38" s="156"/>
      <c r="AJ38" s="156"/>
      <c r="AK38" s="156"/>
      <c r="AL38" s="156"/>
      <c r="AM38" s="156"/>
      <c r="AN38" s="156"/>
      <c r="AO38" s="156"/>
      <c r="AP38" s="156"/>
      <c r="AQ38" s="156"/>
      <c r="AR38" s="156"/>
      <c r="AS38" s="156">
        <f t="shared" si="0"/>
        <v>53</v>
      </c>
      <c r="AT38" s="157" t="e">
        <f t="shared" si="1"/>
        <v>#DIV/0!</v>
      </c>
      <c r="AU38" s="171" t="s">
        <v>681</v>
      </c>
      <c r="AV38" s="195" t="s">
        <v>719</v>
      </c>
      <c r="AW38" s="171" t="s">
        <v>682</v>
      </c>
      <c r="AX38" s="171" t="s">
        <v>492</v>
      </c>
      <c r="AY38" s="172" t="s">
        <v>496</v>
      </c>
    </row>
    <row r="39" spans="1:51" s="158" customFormat="1" ht="165" customHeight="1" x14ac:dyDescent="0.25">
      <c r="A39" s="40"/>
      <c r="B39" s="40"/>
      <c r="C39" s="40">
        <v>10</v>
      </c>
      <c r="D39" s="40"/>
      <c r="E39" s="40"/>
      <c r="F39" s="159" t="s">
        <v>385</v>
      </c>
      <c r="G39" s="159" t="s">
        <v>415</v>
      </c>
      <c r="H39" s="159" t="s">
        <v>448</v>
      </c>
      <c r="I39" s="40" t="s">
        <v>205</v>
      </c>
      <c r="J39" s="40" t="s">
        <v>471</v>
      </c>
      <c r="K39" s="40" t="s">
        <v>343</v>
      </c>
      <c r="L39" s="159" t="s">
        <v>550</v>
      </c>
      <c r="M39" s="159" t="s">
        <v>474</v>
      </c>
      <c r="N39" s="41"/>
      <c r="O39" s="41"/>
      <c r="P39" s="41"/>
      <c r="Q39" s="41"/>
      <c r="R39" s="41"/>
      <c r="S39" s="41" t="s">
        <v>475</v>
      </c>
      <c r="T39" s="41" t="s">
        <v>483</v>
      </c>
      <c r="U39" s="156"/>
      <c r="V39" s="156"/>
      <c r="W39" s="156"/>
      <c r="X39" s="156"/>
      <c r="Y39" s="156"/>
      <c r="Z39" s="156"/>
      <c r="AA39" s="156"/>
      <c r="AB39" s="156"/>
      <c r="AC39" s="156"/>
      <c r="AD39" s="156"/>
      <c r="AE39" s="156"/>
      <c r="AF39" s="156"/>
      <c r="AG39" s="156" t="s">
        <v>472</v>
      </c>
      <c r="AH39" s="156">
        <v>2</v>
      </c>
      <c r="AI39" s="156"/>
      <c r="AJ39" s="156"/>
      <c r="AK39" s="156"/>
      <c r="AL39" s="156"/>
      <c r="AM39" s="156"/>
      <c r="AN39" s="156"/>
      <c r="AO39" s="156"/>
      <c r="AP39" s="156"/>
      <c r="AQ39" s="156"/>
      <c r="AR39" s="156"/>
      <c r="AS39" s="156">
        <f t="shared" si="0"/>
        <v>2</v>
      </c>
      <c r="AT39" s="157" t="e">
        <f t="shared" si="1"/>
        <v>#DIV/0!</v>
      </c>
      <c r="AU39" s="171" t="s">
        <v>651</v>
      </c>
      <c r="AV39" s="195" t="s">
        <v>720</v>
      </c>
      <c r="AW39" s="171" t="s">
        <v>652</v>
      </c>
      <c r="AX39" s="171" t="s">
        <v>492</v>
      </c>
      <c r="AY39" s="172" t="s">
        <v>496</v>
      </c>
    </row>
    <row r="40" spans="1:51" s="158" customFormat="1" ht="209.25" customHeight="1" x14ac:dyDescent="0.25">
      <c r="A40" s="40"/>
      <c r="B40" s="40"/>
      <c r="C40" s="40">
        <v>11</v>
      </c>
      <c r="D40" s="40"/>
      <c r="E40" s="40"/>
      <c r="F40" s="159" t="s">
        <v>385</v>
      </c>
      <c r="G40" s="159" t="s">
        <v>571</v>
      </c>
      <c r="H40" s="159" t="s">
        <v>449</v>
      </c>
      <c r="I40" s="40" t="s">
        <v>205</v>
      </c>
      <c r="J40" s="40" t="s">
        <v>471</v>
      </c>
      <c r="K40" s="40" t="s">
        <v>343</v>
      </c>
      <c r="L40" s="159" t="s">
        <v>551</v>
      </c>
      <c r="M40" s="159" t="s">
        <v>474</v>
      </c>
      <c r="N40" s="41"/>
      <c r="O40" s="41"/>
      <c r="P40" s="41"/>
      <c r="Q40" s="41"/>
      <c r="R40" s="41"/>
      <c r="S40" s="41" t="s">
        <v>475</v>
      </c>
      <c r="T40" s="41" t="s">
        <v>483</v>
      </c>
      <c r="U40" s="156"/>
      <c r="V40" s="156"/>
      <c r="W40" s="156"/>
      <c r="X40" s="156"/>
      <c r="Y40" s="156"/>
      <c r="Z40" s="156"/>
      <c r="AA40" s="156"/>
      <c r="AB40" s="156"/>
      <c r="AC40" s="156"/>
      <c r="AD40" s="156"/>
      <c r="AE40" s="156"/>
      <c r="AF40" s="156"/>
      <c r="AG40" s="156">
        <v>1</v>
      </c>
      <c r="AH40" s="156">
        <v>1</v>
      </c>
      <c r="AI40" s="156"/>
      <c r="AJ40" s="156"/>
      <c r="AK40" s="156"/>
      <c r="AL40" s="156"/>
      <c r="AM40" s="156"/>
      <c r="AN40" s="156"/>
      <c r="AO40" s="156"/>
      <c r="AP40" s="156"/>
      <c r="AQ40" s="156"/>
      <c r="AR40" s="156"/>
      <c r="AS40" s="156">
        <f t="shared" si="0"/>
        <v>2</v>
      </c>
      <c r="AT40" s="157" t="e">
        <f t="shared" si="1"/>
        <v>#DIV/0!</v>
      </c>
      <c r="AU40" s="171" t="s">
        <v>653</v>
      </c>
      <c r="AV40" s="195" t="s">
        <v>721</v>
      </c>
      <c r="AW40" s="171" t="s">
        <v>655</v>
      </c>
      <c r="AX40" s="171" t="s">
        <v>492</v>
      </c>
      <c r="AY40" s="189" t="s">
        <v>496</v>
      </c>
    </row>
    <row r="41" spans="1:51" s="158" customFormat="1" ht="245.25" customHeight="1" x14ac:dyDescent="0.25">
      <c r="A41" s="40"/>
      <c r="B41" s="40"/>
      <c r="C41" s="40">
        <v>12</v>
      </c>
      <c r="D41" s="40"/>
      <c r="E41" s="40"/>
      <c r="F41" s="159" t="s">
        <v>386</v>
      </c>
      <c r="G41" s="159" t="s">
        <v>572</v>
      </c>
      <c r="H41" s="159" t="s">
        <v>450</v>
      </c>
      <c r="I41" s="40" t="s">
        <v>205</v>
      </c>
      <c r="J41" s="40" t="s">
        <v>471</v>
      </c>
      <c r="K41" s="40" t="s">
        <v>343</v>
      </c>
      <c r="L41" s="159" t="s">
        <v>531</v>
      </c>
      <c r="M41" s="159" t="s">
        <v>474</v>
      </c>
      <c r="N41" s="41"/>
      <c r="O41" s="41"/>
      <c r="P41" s="41"/>
      <c r="Q41" s="41"/>
      <c r="R41" s="41"/>
      <c r="S41" s="41" t="s">
        <v>475</v>
      </c>
      <c r="T41" s="41" t="s">
        <v>481</v>
      </c>
      <c r="U41" s="156"/>
      <c r="V41" s="156"/>
      <c r="W41" s="156"/>
      <c r="X41" s="156"/>
      <c r="Y41" s="156"/>
      <c r="Z41" s="156"/>
      <c r="AA41" s="156"/>
      <c r="AB41" s="156"/>
      <c r="AC41" s="156"/>
      <c r="AD41" s="156"/>
      <c r="AE41" s="156"/>
      <c r="AF41" s="156"/>
      <c r="AG41" s="156" t="s">
        <v>472</v>
      </c>
      <c r="AH41" s="156">
        <v>2</v>
      </c>
      <c r="AI41" s="156"/>
      <c r="AJ41" s="156"/>
      <c r="AK41" s="156"/>
      <c r="AL41" s="156"/>
      <c r="AM41" s="156"/>
      <c r="AN41" s="156"/>
      <c r="AO41" s="156"/>
      <c r="AP41" s="156"/>
      <c r="AQ41" s="156"/>
      <c r="AR41" s="156"/>
      <c r="AS41" s="156">
        <f t="shared" si="0"/>
        <v>2</v>
      </c>
      <c r="AT41" s="157" t="e">
        <f t="shared" si="1"/>
        <v>#DIV/0!</v>
      </c>
      <c r="AU41" s="171" t="s">
        <v>687</v>
      </c>
      <c r="AV41" s="195" t="s">
        <v>722</v>
      </c>
      <c r="AW41" s="171" t="s">
        <v>686</v>
      </c>
      <c r="AX41" s="171" t="s">
        <v>688</v>
      </c>
      <c r="AY41" s="172" t="s">
        <v>732</v>
      </c>
    </row>
    <row r="42" spans="1:51" s="158" customFormat="1" ht="105.75" customHeight="1" x14ac:dyDescent="0.25">
      <c r="A42" s="40"/>
      <c r="B42" s="40"/>
      <c r="C42" s="40">
        <v>13</v>
      </c>
      <c r="D42" s="40"/>
      <c r="E42" s="40"/>
      <c r="F42" s="159" t="s">
        <v>386</v>
      </c>
      <c r="G42" s="159" t="s">
        <v>573</v>
      </c>
      <c r="H42" s="159" t="s">
        <v>451</v>
      </c>
      <c r="I42" s="40" t="s">
        <v>205</v>
      </c>
      <c r="J42" s="40" t="s">
        <v>471</v>
      </c>
      <c r="K42" s="40" t="s">
        <v>343</v>
      </c>
      <c r="L42" s="159" t="s">
        <v>552</v>
      </c>
      <c r="M42" s="159" t="s">
        <v>474</v>
      </c>
      <c r="N42" s="41"/>
      <c r="O42" s="41"/>
      <c r="P42" s="41"/>
      <c r="Q42" s="41"/>
      <c r="R42" s="41"/>
      <c r="S42" s="41" t="s">
        <v>475</v>
      </c>
      <c r="T42" s="41" t="s">
        <v>481</v>
      </c>
      <c r="U42" s="156"/>
      <c r="V42" s="156"/>
      <c r="W42" s="156"/>
      <c r="X42" s="156"/>
      <c r="Y42" s="156"/>
      <c r="Z42" s="156"/>
      <c r="AA42" s="156"/>
      <c r="AB42" s="156"/>
      <c r="AC42" s="156"/>
      <c r="AD42" s="156"/>
      <c r="AE42" s="156"/>
      <c r="AF42" s="156"/>
      <c r="AG42" s="156" t="s">
        <v>472</v>
      </c>
      <c r="AH42" s="156" t="s">
        <v>472</v>
      </c>
      <c r="AI42" s="156"/>
      <c r="AJ42" s="156"/>
      <c r="AK42" s="156"/>
      <c r="AL42" s="156"/>
      <c r="AM42" s="156"/>
      <c r="AN42" s="156"/>
      <c r="AO42" s="156"/>
      <c r="AP42" s="156"/>
      <c r="AQ42" s="156"/>
      <c r="AR42" s="156"/>
      <c r="AS42" s="156">
        <f t="shared" si="0"/>
        <v>0</v>
      </c>
      <c r="AT42" s="157" t="e">
        <f t="shared" si="1"/>
        <v>#DIV/0!</v>
      </c>
      <c r="AU42" s="171" t="s">
        <v>472</v>
      </c>
      <c r="AV42" s="171" t="s">
        <v>472</v>
      </c>
      <c r="AW42" s="171" t="s">
        <v>472</v>
      </c>
      <c r="AX42" s="171" t="s">
        <v>472</v>
      </c>
      <c r="AY42" s="172" t="s">
        <v>472</v>
      </c>
    </row>
    <row r="43" spans="1:51" s="158" customFormat="1" ht="165.75" customHeight="1" x14ac:dyDescent="0.25">
      <c r="A43" s="40"/>
      <c r="B43" s="40"/>
      <c r="C43" s="40">
        <v>14</v>
      </c>
      <c r="D43" s="40"/>
      <c r="E43" s="40"/>
      <c r="F43" s="159" t="s">
        <v>386</v>
      </c>
      <c r="G43" s="159" t="s">
        <v>574</v>
      </c>
      <c r="H43" s="159" t="s">
        <v>452</v>
      </c>
      <c r="I43" s="40" t="s">
        <v>205</v>
      </c>
      <c r="J43" s="40" t="s">
        <v>471</v>
      </c>
      <c r="K43" s="40" t="s">
        <v>343</v>
      </c>
      <c r="L43" s="159" t="s">
        <v>553</v>
      </c>
      <c r="M43" s="159" t="s">
        <v>474</v>
      </c>
      <c r="N43" s="41"/>
      <c r="O43" s="41"/>
      <c r="P43" s="41"/>
      <c r="Q43" s="41"/>
      <c r="R43" s="41"/>
      <c r="S43" s="41" t="s">
        <v>475</v>
      </c>
      <c r="T43" s="41" t="s">
        <v>479</v>
      </c>
      <c r="U43" s="156"/>
      <c r="V43" s="156"/>
      <c r="W43" s="156"/>
      <c r="X43" s="156"/>
      <c r="Y43" s="156"/>
      <c r="Z43" s="156"/>
      <c r="AA43" s="156"/>
      <c r="AB43" s="156"/>
      <c r="AC43" s="156"/>
      <c r="AD43" s="156"/>
      <c r="AE43" s="156"/>
      <c r="AF43" s="156"/>
      <c r="AG43" s="156" t="s">
        <v>472</v>
      </c>
      <c r="AH43" s="156" t="s">
        <v>472</v>
      </c>
      <c r="AI43" s="156"/>
      <c r="AJ43" s="156"/>
      <c r="AK43" s="156"/>
      <c r="AL43" s="156"/>
      <c r="AM43" s="156"/>
      <c r="AN43" s="156"/>
      <c r="AO43" s="156"/>
      <c r="AP43" s="156"/>
      <c r="AQ43" s="156"/>
      <c r="AR43" s="156"/>
      <c r="AS43" s="156">
        <f t="shared" si="0"/>
        <v>0</v>
      </c>
      <c r="AT43" s="157" t="e">
        <f t="shared" si="1"/>
        <v>#DIV/0!</v>
      </c>
      <c r="AU43" s="171" t="s">
        <v>472</v>
      </c>
      <c r="AV43" s="171" t="s">
        <v>472</v>
      </c>
      <c r="AW43" s="171" t="s">
        <v>472</v>
      </c>
      <c r="AX43" s="171" t="s">
        <v>472</v>
      </c>
      <c r="AY43" s="172" t="s">
        <v>472</v>
      </c>
    </row>
    <row r="44" spans="1:51" s="158" customFormat="1" ht="193.5" customHeight="1" x14ac:dyDescent="0.25">
      <c r="A44" s="40"/>
      <c r="B44" s="40"/>
      <c r="C44" s="40">
        <v>15</v>
      </c>
      <c r="D44" s="40"/>
      <c r="E44" s="40"/>
      <c r="F44" s="159" t="s">
        <v>386</v>
      </c>
      <c r="G44" s="159" t="s">
        <v>575</v>
      </c>
      <c r="H44" s="159" t="s">
        <v>453</v>
      </c>
      <c r="I44" s="40" t="s">
        <v>205</v>
      </c>
      <c r="J44" s="40" t="s">
        <v>471</v>
      </c>
      <c r="K44" s="40" t="s">
        <v>343</v>
      </c>
      <c r="L44" s="159" t="s">
        <v>554</v>
      </c>
      <c r="M44" s="159" t="s">
        <v>474</v>
      </c>
      <c r="N44" s="41"/>
      <c r="O44" s="41"/>
      <c r="P44" s="41"/>
      <c r="Q44" s="41"/>
      <c r="R44" s="41"/>
      <c r="S44" s="41" t="s">
        <v>475</v>
      </c>
      <c r="T44" s="41" t="s">
        <v>484</v>
      </c>
      <c r="U44" s="156"/>
      <c r="V44" s="156"/>
      <c r="W44" s="156"/>
      <c r="X44" s="156"/>
      <c r="Y44" s="156"/>
      <c r="Z44" s="156"/>
      <c r="AA44" s="156"/>
      <c r="AB44" s="156"/>
      <c r="AC44" s="156"/>
      <c r="AD44" s="156"/>
      <c r="AE44" s="156"/>
      <c r="AF44" s="156"/>
      <c r="AG44" s="156" t="s">
        <v>472</v>
      </c>
      <c r="AH44" s="156" t="s">
        <v>472</v>
      </c>
      <c r="AI44" s="156"/>
      <c r="AJ44" s="156"/>
      <c r="AK44" s="156"/>
      <c r="AL44" s="156"/>
      <c r="AM44" s="156"/>
      <c r="AN44" s="156"/>
      <c r="AO44" s="156"/>
      <c r="AP44" s="156"/>
      <c r="AQ44" s="156"/>
      <c r="AR44" s="156"/>
      <c r="AS44" s="156">
        <f t="shared" si="0"/>
        <v>0</v>
      </c>
      <c r="AT44" s="157" t="e">
        <f t="shared" si="1"/>
        <v>#DIV/0!</v>
      </c>
      <c r="AU44" s="171" t="s">
        <v>472</v>
      </c>
      <c r="AV44" s="171" t="s">
        <v>472</v>
      </c>
      <c r="AW44" s="171" t="s">
        <v>472</v>
      </c>
      <c r="AX44" s="171" t="s">
        <v>472</v>
      </c>
      <c r="AY44" s="172" t="s">
        <v>472</v>
      </c>
    </row>
    <row r="45" spans="1:51" s="158" customFormat="1" ht="84.6" customHeight="1" x14ac:dyDescent="0.25">
      <c r="A45" s="40"/>
      <c r="B45" s="40"/>
      <c r="C45" s="40">
        <v>16</v>
      </c>
      <c r="D45" s="40"/>
      <c r="E45" s="40"/>
      <c r="F45" s="159" t="s">
        <v>387</v>
      </c>
      <c r="G45" s="159" t="s">
        <v>576</v>
      </c>
      <c r="H45" s="159" t="s">
        <v>454</v>
      </c>
      <c r="I45" s="40" t="s">
        <v>205</v>
      </c>
      <c r="J45" s="40" t="s">
        <v>471</v>
      </c>
      <c r="K45" s="40" t="s">
        <v>343</v>
      </c>
      <c r="L45" s="159" t="s">
        <v>555</v>
      </c>
      <c r="M45" s="159" t="s">
        <v>474</v>
      </c>
      <c r="N45" s="41"/>
      <c r="O45" s="41"/>
      <c r="P45" s="41"/>
      <c r="Q45" s="41"/>
      <c r="R45" s="41"/>
      <c r="S45" s="41" t="s">
        <v>475</v>
      </c>
      <c r="T45" s="41" t="s">
        <v>480</v>
      </c>
      <c r="U45" s="156"/>
      <c r="V45" s="156"/>
      <c r="W45" s="156"/>
      <c r="X45" s="156"/>
      <c r="Y45" s="156"/>
      <c r="Z45" s="156"/>
      <c r="AA45" s="156"/>
      <c r="AB45" s="156"/>
      <c r="AC45" s="156"/>
      <c r="AD45" s="156"/>
      <c r="AE45" s="156"/>
      <c r="AF45" s="156"/>
      <c r="AG45" s="156" t="s">
        <v>472</v>
      </c>
      <c r="AH45" s="156">
        <v>0</v>
      </c>
      <c r="AI45" s="156"/>
      <c r="AJ45" s="156"/>
      <c r="AK45" s="156"/>
      <c r="AL45" s="156"/>
      <c r="AM45" s="156"/>
      <c r="AN45" s="156"/>
      <c r="AO45" s="156"/>
      <c r="AP45" s="156"/>
      <c r="AQ45" s="156"/>
      <c r="AR45" s="156"/>
      <c r="AS45" s="156">
        <f t="shared" si="0"/>
        <v>0</v>
      </c>
      <c r="AT45" s="157" t="e">
        <f t="shared" si="1"/>
        <v>#DIV/0!</v>
      </c>
      <c r="AU45" s="171" t="s">
        <v>472</v>
      </c>
      <c r="AV45" s="171" t="s">
        <v>472</v>
      </c>
      <c r="AW45" s="171" t="s">
        <v>472</v>
      </c>
      <c r="AX45" s="171" t="s">
        <v>472</v>
      </c>
      <c r="AY45" s="172" t="s">
        <v>496</v>
      </c>
    </row>
    <row r="46" spans="1:51" s="158" customFormat="1" ht="160.5" customHeight="1" x14ac:dyDescent="0.25">
      <c r="A46" s="40"/>
      <c r="B46" s="40"/>
      <c r="C46" s="40">
        <v>17</v>
      </c>
      <c r="D46" s="40"/>
      <c r="E46" s="40"/>
      <c r="F46" s="159" t="s">
        <v>387</v>
      </c>
      <c r="G46" s="159" t="s">
        <v>577</v>
      </c>
      <c r="H46" s="159" t="s">
        <v>455</v>
      </c>
      <c r="I46" s="40" t="s">
        <v>205</v>
      </c>
      <c r="J46" s="40" t="s">
        <v>471</v>
      </c>
      <c r="K46" s="40" t="s">
        <v>343</v>
      </c>
      <c r="L46" s="159" t="s">
        <v>556</v>
      </c>
      <c r="M46" s="159" t="s">
        <v>474</v>
      </c>
      <c r="N46" s="41"/>
      <c r="O46" s="41"/>
      <c r="P46" s="41"/>
      <c r="Q46" s="41"/>
      <c r="R46" s="41"/>
      <c r="S46" s="41" t="s">
        <v>475</v>
      </c>
      <c r="T46" s="41" t="s">
        <v>480</v>
      </c>
      <c r="U46" s="156"/>
      <c r="V46" s="156"/>
      <c r="W46" s="156"/>
      <c r="X46" s="156"/>
      <c r="Y46" s="156"/>
      <c r="Z46" s="156"/>
      <c r="AA46" s="156"/>
      <c r="AB46" s="156"/>
      <c r="AC46" s="156"/>
      <c r="AD46" s="156"/>
      <c r="AE46" s="156"/>
      <c r="AF46" s="156"/>
      <c r="AG46" s="156" t="s">
        <v>472</v>
      </c>
      <c r="AH46" s="156">
        <v>5</v>
      </c>
      <c r="AI46" s="156"/>
      <c r="AJ46" s="156"/>
      <c r="AK46" s="156"/>
      <c r="AL46" s="156"/>
      <c r="AM46" s="156"/>
      <c r="AN46" s="156"/>
      <c r="AO46" s="156"/>
      <c r="AP46" s="156"/>
      <c r="AQ46" s="156"/>
      <c r="AR46" s="156"/>
      <c r="AS46" s="156">
        <f t="shared" si="0"/>
        <v>5</v>
      </c>
      <c r="AT46" s="157" t="e">
        <f t="shared" si="1"/>
        <v>#DIV/0!</v>
      </c>
      <c r="AU46" s="171" t="s">
        <v>666</v>
      </c>
      <c r="AV46" s="195" t="s">
        <v>723</v>
      </c>
      <c r="AW46" s="171" t="s">
        <v>666</v>
      </c>
      <c r="AX46" s="171" t="s">
        <v>492</v>
      </c>
      <c r="AY46" s="172" t="s">
        <v>496</v>
      </c>
    </row>
    <row r="47" spans="1:51" s="158" customFormat="1" ht="123" customHeight="1" x14ac:dyDescent="0.25">
      <c r="A47" s="40"/>
      <c r="B47" s="40"/>
      <c r="C47" s="40">
        <v>18</v>
      </c>
      <c r="D47" s="40"/>
      <c r="E47" s="40"/>
      <c r="F47" s="159" t="s">
        <v>387</v>
      </c>
      <c r="G47" s="159" t="s">
        <v>578</v>
      </c>
      <c r="H47" s="159" t="s">
        <v>456</v>
      </c>
      <c r="I47" s="40" t="s">
        <v>205</v>
      </c>
      <c r="J47" s="40" t="s">
        <v>471</v>
      </c>
      <c r="K47" s="40" t="s">
        <v>343</v>
      </c>
      <c r="L47" s="159" t="s">
        <v>557</v>
      </c>
      <c r="M47" s="159" t="s">
        <v>474</v>
      </c>
      <c r="N47" s="41"/>
      <c r="O47" s="41"/>
      <c r="P47" s="41"/>
      <c r="Q47" s="41"/>
      <c r="R47" s="41"/>
      <c r="S47" s="41" t="s">
        <v>475</v>
      </c>
      <c r="T47" s="41" t="s">
        <v>480</v>
      </c>
      <c r="U47" s="156"/>
      <c r="V47" s="156"/>
      <c r="W47" s="156"/>
      <c r="X47" s="156"/>
      <c r="Y47" s="156"/>
      <c r="Z47" s="156"/>
      <c r="AA47" s="156"/>
      <c r="AB47" s="156"/>
      <c r="AC47" s="156"/>
      <c r="AD47" s="156"/>
      <c r="AE47" s="156"/>
      <c r="AF47" s="156"/>
      <c r="AG47" s="156" t="s">
        <v>472</v>
      </c>
      <c r="AH47" s="156">
        <v>3</v>
      </c>
      <c r="AI47" s="156"/>
      <c r="AJ47" s="156"/>
      <c r="AK47" s="156"/>
      <c r="AL47" s="156"/>
      <c r="AM47" s="156"/>
      <c r="AN47" s="156"/>
      <c r="AO47" s="156"/>
      <c r="AP47" s="156"/>
      <c r="AQ47" s="156"/>
      <c r="AR47" s="156"/>
      <c r="AS47" s="156">
        <f t="shared" si="0"/>
        <v>3</v>
      </c>
      <c r="AT47" s="157" t="e">
        <f t="shared" si="1"/>
        <v>#DIV/0!</v>
      </c>
      <c r="AU47" s="171" t="s">
        <v>667</v>
      </c>
      <c r="AV47" s="195" t="s">
        <v>724</v>
      </c>
      <c r="AW47" s="171" t="s">
        <v>667</v>
      </c>
      <c r="AX47" s="171" t="s">
        <v>492</v>
      </c>
      <c r="AY47" s="172" t="s">
        <v>496</v>
      </c>
    </row>
    <row r="48" spans="1:51" s="158" customFormat="1" ht="176.25" customHeight="1" x14ac:dyDescent="0.25">
      <c r="A48" s="40"/>
      <c r="B48" s="40"/>
      <c r="C48" s="40">
        <v>19</v>
      </c>
      <c r="D48" s="40"/>
      <c r="E48" s="40"/>
      <c r="F48" s="159" t="s">
        <v>388</v>
      </c>
      <c r="G48" s="159" t="s">
        <v>579</v>
      </c>
      <c r="H48" s="159" t="s">
        <v>457</v>
      </c>
      <c r="I48" s="40" t="s">
        <v>205</v>
      </c>
      <c r="J48" s="40" t="s">
        <v>471</v>
      </c>
      <c r="K48" s="40" t="s">
        <v>343</v>
      </c>
      <c r="L48" s="159" t="s">
        <v>558</v>
      </c>
      <c r="M48" s="159" t="s">
        <v>474</v>
      </c>
      <c r="N48" s="41"/>
      <c r="O48" s="41"/>
      <c r="P48" s="41"/>
      <c r="Q48" s="41"/>
      <c r="R48" s="41"/>
      <c r="S48" s="41" t="s">
        <v>475</v>
      </c>
      <c r="T48" s="41" t="s">
        <v>479</v>
      </c>
      <c r="U48" s="156"/>
      <c r="V48" s="156"/>
      <c r="W48" s="156"/>
      <c r="X48" s="156"/>
      <c r="Y48" s="156"/>
      <c r="Z48" s="156"/>
      <c r="AA48" s="156"/>
      <c r="AB48" s="156"/>
      <c r="AC48" s="156"/>
      <c r="AD48" s="156"/>
      <c r="AE48" s="156"/>
      <c r="AF48" s="156"/>
      <c r="AG48" s="156" t="s">
        <v>472</v>
      </c>
      <c r="AH48" s="156">
        <v>35</v>
      </c>
      <c r="AI48" s="156"/>
      <c r="AJ48" s="156"/>
      <c r="AK48" s="156"/>
      <c r="AL48" s="156"/>
      <c r="AM48" s="156"/>
      <c r="AN48" s="156"/>
      <c r="AO48" s="156"/>
      <c r="AP48" s="156"/>
      <c r="AQ48" s="156"/>
      <c r="AR48" s="156"/>
      <c r="AS48" s="156">
        <f t="shared" si="0"/>
        <v>35</v>
      </c>
      <c r="AT48" s="157" t="e">
        <f t="shared" si="1"/>
        <v>#DIV/0!</v>
      </c>
      <c r="AU48" s="171" t="s">
        <v>676</v>
      </c>
      <c r="AV48" s="195" t="s">
        <v>725</v>
      </c>
      <c r="AW48" s="171" t="s">
        <v>677</v>
      </c>
      <c r="AX48" s="171" t="s">
        <v>492</v>
      </c>
      <c r="AY48" s="172" t="s">
        <v>496</v>
      </c>
    </row>
    <row r="49" spans="1:51 16384:16384" s="158" customFormat="1" ht="211.5" customHeight="1" x14ac:dyDescent="0.25">
      <c r="A49" s="40"/>
      <c r="B49" s="40"/>
      <c r="C49" s="40">
        <v>20</v>
      </c>
      <c r="D49" s="40"/>
      <c r="E49" s="40"/>
      <c r="F49" s="159" t="s">
        <v>388</v>
      </c>
      <c r="G49" s="159" t="s">
        <v>580</v>
      </c>
      <c r="H49" s="159" t="s">
        <v>458</v>
      </c>
      <c r="I49" s="40" t="s">
        <v>205</v>
      </c>
      <c r="J49" s="40" t="s">
        <v>471</v>
      </c>
      <c r="K49" s="40" t="s">
        <v>343</v>
      </c>
      <c r="L49" s="159" t="s">
        <v>559</v>
      </c>
      <c r="M49" s="159" t="s">
        <v>474</v>
      </c>
      <c r="N49" s="41"/>
      <c r="O49" s="41"/>
      <c r="P49" s="41"/>
      <c r="Q49" s="41"/>
      <c r="R49" s="41"/>
      <c r="S49" s="41" t="s">
        <v>475</v>
      </c>
      <c r="T49" s="41" t="s">
        <v>483</v>
      </c>
      <c r="U49" s="156"/>
      <c r="V49" s="156"/>
      <c r="W49" s="156"/>
      <c r="X49" s="156"/>
      <c r="Y49" s="156"/>
      <c r="Z49" s="156"/>
      <c r="AA49" s="156"/>
      <c r="AB49" s="156"/>
      <c r="AC49" s="156"/>
      <c r="AD49" s="156"/>
      <c r="AE49" s="156"/>
      <c r="AF49" s="156"/>
      <c r="AG49" s="156" t="s">
        <v>472</v>
      </c>
      <c r="AH49" s="156">
        <v>1</v>
      </c>
      <c r="AI49" s="156"/>
      <c r="AJ49" s="156"/>
      <c r="AK49" s="156"/>
      <c r="AL49" s="156"/>
      <c r="AM49" s="156"/>
      <c r="AN49" s="156"/>
      <c r="AO49" s="156"/>
      <c r="AP49" s="156"/>
      <c r="AQ49" s="156"/>
      <c r="AR49" s="156"/>
      <c r="AS49" s="156">
        <f t="shared" si="0"/>
        <v>1</v>
      </c>
      <c r="AT49" s="157" t="e">
        <f t="shared" si="1"/>
        <v>#DIV/0!</v>
      </c>
      <c r="AU49" s="171" t="s">
        <v>653</v>
      </c>
      <c r="AV49" s="195" t="s">
        <v>726</v>
      </c>
      <c r="AW49" s="171" t="s">
        <v>656</v>
      </c>
      <c r="AX49" s="171" t="s">
        <v>492</v>
      </c>
      <c r="AY49" s="172" t="s">
        <v>496</v>
      </c>
    </row>
    <row r="50" spans="1:51 16384:16384" s="158" customFormat="1" ht="145.5" customHeight="1" x14ac:dyDescent="0.25">
      <c r="A50" s="40"/>
      <c r="B50" s="40"/>
      <c r="C50" s="40">
        <v>21</v>
      </c>
      <c r="D50" s="40"/>
      <c r="E50" s="40"/>
      <c r="F50" s="159" t="s">
        <v>389</v>
      </c>
      <c r="G50" s="159" t="s">
        <v>581</v>
      </c>
      <c r="H50" s="159" t="s">
        <v>459</v>
      </c>
      <c r="I50" s="40" t="s">
        <v>205</v>
      </c>
      <c r="J50" s="40" t="s">
        <v>471</v>
      </c>
      <c r="K50" s="40" t="s">
        <v>343</v>
      </c>
      <c r="L50" s="159" t="s">
        <v>560</v>
      </c>
      <c r="M50" s="159" t="s">
        <v>474</v>
      </c>
      <c r="N50" s="41"/>
      <c r="O50" s="41"/>
      <c r="P50" s="41"/>
      <c r="Q50" s="41"/>
      <c r="R50" s="41"/>
      <c r="S50" s="41" t="s">
        <v>475</v>
      </c>
      <c r="T50" s="41" t="s">
        <v>485</v>
      </c>
      <c r="U50" s="156"/>
      <c r="V50" s="156"/>
      <c r="W50" s="156"/>
      <c r="X50" s="156"/>
      <c r="Y50" s="156"/>
      <c r="Z50" s="156"/>
      <c r="AA50" s="156"/>
      <c r="AB50" s="156"/>
      <c r="AC50" s="156"/>
      <c r="AD50" s="156"/>
      <c r="AE50" s="156"/>
      <c r="AF50" s="156"/>
      <c r="AG50" s="156" t="s">
        <v>472</v>
      </c>
      <c r="AH50" s="156">
        <v>26</v>
      </c>
      <c r="AI50" s="156"/>
      <c r="AJ50" s="156"/>
      <c r="AK50" s="156"/>
      <c r="AL50" s="156"/>
      <c r="AM50" s="156"/>
      <c r="AN50" s="156"/>
      <c r="AO50" s="156"/>
      <c r="AP50" s="156"/>
      <c r="AQ50" s="156"/>
      <c r="AR50" s="156"/>
      <c r="AS50" s="156">
        <f t="shared" si="0"/>
        <v>26</v>
      </c>
      <c r="AT50" s="157" t="e">
        <f t="shared" si="1"/>
        <v>#DIV/0!</v>
      </c>
      <c r="AU50" s="171" t="s">
        <v>593</v>
      </c>
      <c r="AV50" s="195" t="s">
        <v>727</v>
      </c>
      <c r="AW50" s="171" t="s">
        <v>594</v>
      </c>
      <c r="AX50" s="171" t="s">
        <v>492</v>
      </c>
      <c r="AY50" s="172" t="s">
        <v>496</v>
      </c>
    </row>
    <row r="51" spans="1:51 16384:16384" s="158" customFormat="1" ht="93" customHeight="1" x14ac:dyDescent="0.25">
      <c r="A51" s="40"/>
      <c r="B51" s="40"/>
      <c r="C51" s="40">
        <v>21</v>
      </c>
      <c r="D51" s="40"/>
      <c r="E51" s="40"/>
      <c r="F51" s="159" t="s">
        <v>389</v>
      </c>
      <c r="G51" s="159" t="s">
        <v>582</v>
      </c>
      <c r="H51" s="159" t="s">
        <v>460</v>
      </c>
      <c r="I51" s="40" t="s">
        <v>205</v>
      </c>
      <c r="J51" s="40" t="s">
        <v>471</v>
      </c>
      <c r="K51" s="40" t="s">
        <v>343</v>
      </c>
      <c r="L51" s="159" t="s">
        <v>561</v>
      </c>
      <c r="M51" s="159" t="s">
        <v>474</v>
      </c>
      <c r="N51" s="41"/>
      <c r="O51" s="41"/>
      <c r="P51" s="41"/>
      <c r="Q51" s="41"/>
      <c r="R51" s="41"/>
      <c r="S51" s="41" t="s">
        <v>475</v>
      </c>
      <c r="T51" s="41" t="s">
        <v>479</v>
      </c>
      <c r="U51" s="156"/>
      <c r="V51" s="156"/>
      <c r="W51" s="156"/>
      <c r="X51" s="156"/>
      <c r="Y51" s="156"/>
      <c r="Z51" s="156"/>
      <c r="AA51" s="156"/>
      <c r="AB51" s="156"/>
      <c r="AC51" s="156"/>
      <c r="AD51" s="156"/>
      <c r="AE51" s="156"/>
      <c r="AF51" s="156"/>
      <c r="AG51" s="156" t="s">
        <v>472</v>
      </c>
      <c r="AH51" s="156">
        <v>22</v>
      </c>
      <c r="AI51" s="156"/>
      <c r="AJ51" s="156"/>
      <c r="AK51" s="156"/>
      <c r="AL51" s="156"/>
      <c r="AM51" s="156"/>
      <c r="AN51" s="156"/>
      <c r="AO51" s="156"/>
      <c r="AP51" s="156"/>
      <c r="AQ51" s="156"/>
      <c r="AR51" s="156"/>
      <c r="AS51" s="156">
        <f t="shared" si="0"/>
        <v>22</v>
      </c>
      <c r="AT51" s="157" t="e">
        <f t="shared" si="1"/>
        <v>#DIV/0!</v>
      </c>
      <c r="AU51" s="171" t="s">
        <v>590</v>
      </c>
      <c r="AV51" s="195" t="s">
        <v>727</v>
      </c>
      <c r="AW51" s="171" t="s">
        <v>595</v>
      </c>
      <c r="AX51" s="171" t="s">
        <v>492</v>
      </c>
      <c r="AY51" s="172" t="s">
        <v>496</v>
      </c>
    </row>
    <row r="52" spans="1:51 16384:16384" s="158" customFormat="1" ht="168" customHeight="1" x14ac:dyDescent="0.25">
      <c r="A52" s="40"/>
      <c r="B52" s="40"/>
      <c r="C52" s="40">
        <v>22</v>
      </c>
      <c r="D52" s="40"/>
      <c r="E52" s="40"/>
      <c r="F52" s="159" t="s">
        <v>389</v>
      </c>
      <c r="G52" s="159" t="s">
        <v>583</v>
      </c>
      <c r="H52" s="159" t="s">
        <v>461</v>
      </c>
      <c r="I52" s="40" t="s">
        <v>205</v>
      </c>
      <c r="J52" s="40" t="s">
        <v>471</v>
      </c>
      <c r="K52" s="40" t="s">
        <v>343</v>
      </c>
      <c r="L52" s="159" t="s">
        <v>562</v>
      </c>
      <c r="M52" s="159" t="s">
        <v>474</v>
      </c>
      <c r="N52" s="41"/>
      <c r="O52" s="41"/>
      <c r="P52" s="41"/>
      <c r="Q52" s="41"/>
      <c r="R52" s="41"/>
      <c r="S52" s="41" t="s">
        <v>475</v>
      </c>
      <c r="T52" s="41" t="s">
        <v>479</v>
      </c>
      <c r="U52" s="156"/>
      <c r="V52" s="156"/>
      <c r="W52" s="156"/>
      <c r="X52" s="156"/>
      <c r="Y52" s="156"/>
      <c r="Z52" s="156"/>
      <c r="AA52" s="156"/>
      <c r="AB52" s="156"/>
      <c r="AC52" s="156"/>
      <c r="AD52" s="156"/>
      <c r="AE52" s="156"/>
      <c r="AF52" s="156"/>
      <c r="AG52" s="156" t="s">
        <v>472</v>
      </c>
      <c r="AH52" s="156">
        <v>105</v>
      </c>
      <c r="AI52" s="156"/>
      <c r="AJ52" s="156"/>
      <c r="AK52" s="156"/>
      <c r="AL52" s="156"/>
      <c r="AM52" s="156"/>
      <c r="AN52" s="156"/>
      <c r="AO52" s="156"/>
      <c r="AP52" s="156"/>
      <c r="AQ52" s="156"/>
      <c r="AR52" s="156"/>
      <c r="AS52" s="156">
        <f t="shared" si="0"/>
        <v>105</v>
      </c>
      <c r="AT52" s="157" t="e">
        <f t="shared" si="1"/>
        <v>#DIV/0!</v>
      </c>
      <c r="AU52" s="171" t="s">
        <v>591</v>
      </c>
      <c r="AV52" s="195" t="s">
        <v>728</v>
      </c>
      <c r="AW52" s="171" t="s">
        <v>596</v>
      </c>
      <c r="AX52" s="171" t="s">
        <v>492</v>
      </c>
      <c r="AY52" s="172" t="s">
        <v>496</v>
      </c>
    </row>
    <row r="53" spans="1:51 16384:16384" s="158" customFormat="1" ht="158.25" customHeight="1" x14ac:dyDescent="0.25">
      <c r="A53" s="40"/>
      <c r="B53" s="40"/>
      <c r="C53" s="40">
        <v>23</v>
      </c>
      <c r="D53" s="40"/>
      <c r="E53" s="40"/>
      <c r="F53" s="159" t="s">
        <v>389</v>
      </c>
      <c r="G53" s="159" t="s">
        <v>584</v>
      </c>
      <c r="H53" s="159" t="s">
        <v>462</v>
      </c>
      <c r="I53" s="40" t="s">
        <v>205</v>
      </c>
      <c r="J53" s="40" t="s">
        <v>471</v>
      </c>
      <c r="K53" s="40" t="s">
        <v>343</v>
      </c>
      <c r="L53" s="159" t="s">
        <v>528</v>
      </c>
      <c r="M53" s="159" t="s">
        <v>474</v>
      </c>
      <c r="N53" s="156"/>
      <c r="O53" s="156"/>
      <c r="P53" s="156"/>
      <c r="Q53" s="156"/>
      <c r="R53" s="156"/>
      <c r="S53" s="40" t="s">
        <v>475</v>
      </c>
      <c r="T53" s="40" t="s">
        <v>479</v>
      </c>
      <c r="U53" s="156"/>
      <c r="V53" s="156"/>
      <c r="W53" s="156"/>
      <c r="X53" s="156"/>
      <c r="Y53" s="156"/>
      <c r="Z53" s="156"/>
      <c r="AA53" s="156"/>
      <c r="AB53" s="156"/>
      <c r="AC53" s="156"/>
      <c r="AD53" s="156"/>
      <c r="AE53" s="156"/>
      <c r="AF53" s="156"/>
      <c r="AG53" s="156" t="s">
        <v>472</v>
      </c>
      <c r="AH53" s="156">
        <v>127</v>
      </c>
      <c r="AI53" s="156"/>
      <c r="AJ53" s="156"/>
      <c r="AK53" s="156"/>
      <c r="AL53" s="156"/>
      <c r="AM53" s="156"/>
      <c r="AN53" s="156"/>
      <c r="AO53" s="156"/>
      <c r="AP53" s="156"/>
      <c r="AQ53" s="156"/>
      <c r="AR53" s="156"/>
      <c r="AS53" s="156">
        <f t="shared" si="0"/>
        <v>127</v>
      </c>
      <c r="AT53" s="157" t="e">
        <f t="shared" si="1"/>
        <v>#DIV/0!</v>
      </c>
      <c r="AU53" s="173" t="s">
        <v>592</v>
      </c>
      <c r="AV53" s="196" t="s">
        <v>729</v>
      </c>
      <c r="AW53" s="173" t="s">
        <v>597</v>
      </c>
      <c r="AX53" s="171" t="s">
        <v>492</v>
      </c>
      <c r="AY53" s="172" t="s">
        <v>496</v>
      </c>
      <c r="XFD53" s="158" t="s">
        <v>346</v>
      </c>
    </row>
    <row r="54" spans="1:51 16384:16384" s="158" customFormat="1" ht="111" customHeight="1" x14ac:dyDescent="0.25">
      <c r="A54" s="40"/>
      <c r="B54" s="40"/>
      <c r="C54" s="40"/>
      <c r="D54" s="40" t="s">
        <v>377</v>
      </c>
      <c r="E54" s="40"/>
      <c r="F54" s="159" t="s">
        <v>390</v>
      </c>
      <c r="G54" s="159" t="s">
        <v>416</v>
      </c>
      <c r="H54" s="159" t="s">
        <v>463</v>
      </c>
      <c r="I54" s="40" t="s">
        <v>469</v>
      </c>
      <c r="J54" s="40" t="s">
        <v>472</v>
      </c>
      <c r="K54" s="40" t="s">
        <v>473</v>
      </c>
      <c r="L54" s="159" t="s">
        <v>563</v>
      </c>
      <c r="M54" s="159" t="s">
        <v>474</v>
      </c>
      <c r="N54" s="156"/>
      <c r="O54" s="156"/>
      <c r="P54" s="156"/>
      <c r="Q54" s="156"/>
      <c r="R54" s="157">
        <v>1</v>
      </c>
      <c r="S54" s="40" t="s">
        <v>486</v>
      </c>
      <c r="T54" s="40" t="s">
        <v>487</v>
      </c>
      <c r="U54" s="157"/>
      <c r="V54" s="157"/>
      <c r="W54" s="157">
        <v>1</v>
      </c>
      <c r="X54" s="157"/>
      <c r="Y54" s="157"/>
      <c r="Z54" s="157">
        <v>1</v>
      </c>
      <c r="AA54" s="157"/>
      <c r="AB54" s="157"/>
      <c r="AC54" s="157">
        <v>1</v>
      </c>
      <c r="AD54" s="157"/>
      <c r="AE54" s="157"/>
      <c r="AF54" s="157">
        <v>1</v>
      </c>
      <c r="AG54" s="156" t="s">
        <v>497</v>
      </c>
      <c r="AH54" s="156" t="s">
        <v>497</v>
      </c>
      <c r="AI54" s="156"/>
      <c r="AJ54" s="156"/>
      <c r="AK54" s="156"/>
      <c r="AL54" s="156"/>
      <c r="AM54" s="156"/>
      <c r="AN54" s="156"/>
      <c r="AO54" s="156"/>
      <c r="AP54" s="156"/>
      <c r="AQ54" s="156"/>
      <c r="AR54" s="156"/>
      <c r="AS54" s="156" t="e">
        <f t="shared" si="0"/>
        <v>#DIV/0!</v>
      </c>
      <c r="AT54" s="157" t="e">
        <f t="shared" si="1"/>
        <v>#DIV/0!</v>
      </c>
      <c r="AU54" s="173" t="s">
        <v>472</v>
      </c>
      <c r="AV54" s="173" t="s">
        <v>472</v>
      </c>
      <c r="AW54" s="173" t="s">
        <v>472</v>
      </c>
      <c r="AX54" s="173" t="s">
        <v>472</v>
      </c>
      <c r="AY54" s="172" t="s">
        <v>472</v>
      </c>
      <c r="XFD54" s="158" t="s">
        <v>347</v>
      </c>
    </row>
    <row r="55" spans="1:51 16384:16384" s="158" customFormat="1" ht="216" customHeight="1" x14ac:dyDescent="0.25">
      <c r="A55" s="40"/>
      <c r="B55" s="40"/>
      <c r="C55" s="40"/>
      <c r="D55" s="40" t="s">
        <v>377</v>
      </c>
      <c r="E55" s="40"/>
      <c r="F55" s="159" t="s">
        <v>391</v>
      </c>
      <c r="G55" s="159" t="s">
        <v>417</v>
      </c>
      <c r="H55" s="159" t="s">
        <v>464</v>
      </c>
      <c r="I55" s="40" t="s">
        <v>469</v>
      </c>
      <c r="J55" s="40" t="s">
        <v>472</v>
      </c>
      <c r="K55" s="40" t="s">
        <v>473</v>
      </c>
      <c r="L55" s="159" t="s">
        <v>564</v>
      </c>
      <c r="M55" s="159" t="s">
        <v>474</v>
      </c>
      <c r="N55" s="156"/>
      <c r="O55" s="156"/>
      <c r="P55" s="156"/>
      <c r="Q55" s="156"/>
      <c r="R55" s="157">
        <v>1</v>
      </c>
      <c r="S55" s="40" t="s">
        <v>486</v>
      </c>
      <c r="T55" s="40" t="s">
        <v>487</v>
      </c>
      <c r="U55" s="157"/>
      <c r="V55" s="157"/>
      <c r="W55" s="157">
        <v>1</v>
      </c>
      <c r="X55" s="157"/>
      <c r="Y55" s="157"/>
      <c r="Z55" s="157">
        <v>1</v>
      </c>
      <c r="AA55" s="157"/>
      <c r="AB55" s="157"/>
      <c r="AC55" s="157">
        <v>1</v>
      </c>
      <c r="AD55" s="157"/>
      <c r="AE55" s="157"/>
      <c r="AF55" s="157">
        <v>1</v>
      </c>
      <c r="AG55" s="156" t="s">
        <v>497</v>
      </c>
      <c r="AH55" s="156" t="s">
        <v>497</v>
      </c>
      <c r="AI55" s="156"/>
      <c r="AJ55" s="156"/>
      <c r="AK55" s="156"/>
      <c r="AL55" s="156"/>
      <c r="AM55" s="156"/>
      <c r="AN55" s="156"/>
      <c r="AO55" s="156"/>
      <c r="AP55" s="156"/>
      <c r="AQ55" s="156"/>
      <c r="AR55" s="156"/>
      <c r="AS55" s="156" t="e">
        <f t="shared" si="0"/>
        <v>#DIV/0!</v>
      </c>
      <c r="AT55" s="157" t="e">
        <f t="shared" si="1"/>
        <v>#DIV/0!</v>
      </c>
      <c r="AU55" s="173" t="s">
        <v>472</v>
      </c>
      <c r="AV55" s="173" t="s">
        <v>472</v>
      </c>
      <c r="AW55" s="173" t="s">
        <v>472</v>
      </c>
      <c r="AX55" s="173" t="s">
        <v>472</v>
      </c>
      <c r="AY55" s="172" t="s">
        <v>472</v>
      </c>
      <c r="XFD55" s="158" t="s">
        <v>348</v>
      </c>
    </row>
    <row r="56" spans="1:51 16384:16384" s="158" customFormat="1" ht="127.5" customHeight="1" x14ac:dyDescent="0.25">
      <c r="A56" s="40"/>
      <c r="B56" s="40"/>
      <c r="C56" s="40"/>
      <c r="D56" s="40" t="s">
        <v>377</v>
      </c>
      <c r="E56" s="40"/>
      <c r="F56" s="159" t="s">
        <v>392</v>
      </c>
      <c r="G56" s="159" t="s">
        <v>418</v>
      </c>
      <c r="H56" s="159" t="s">
        <v>465</v>
      </c>
      <c r="I56" s="40" t="s">
        <v>205</v>
      </c>
      <c r="J56" s="40" t="s">
        <v>472</v>
      </c>
      <c r="K56" s="40" t="s">
        <v>343</v>
      </c>
      <c r="L56" s="159" t="s">
        <v>565</v>
      </c>
      <c r="M56" s="159" t="s">
        <v>474</v>
      </c>
      <c r="N56" s="156"/>
      <c r="O56" s="156"/>
      <c r="P56" s="156"/>
      <c r="Q56" s="156"/>
      <c r="R56" s="156">
        <v>28</v>
      </c>
      <c r="S56" s="40" t="s">
        <v>486</v>
      </c>
      <c r="T56" s="40" t="s">
        <v>488</v>
      </c>
      <c r="U56" s="156"/>
      <c r="V56" s="156"/>
      <c r="W56" s="156">
        <v>7</v>
      </c>
      <c r="X56" s="156"/>
      <c r="Y56" s="156"/>
      <c r="Z56" s="156">
        <v>7</v>
      </c>
      <c r="AA56" s="156"/>
      <c r="AB56" s="156"/>
      <c r="AC56" s="156">
        <v>7</v>
      </c>
      <c r="AD56" s="156"/>
      <c r="AE56" s="156"/>
      <c r="AF56" s="156">
        <v>7</v>
      </c>
      <c r="AG56" s="156" t="s">
        <v>497</v>
      </c>
      <c r="AH56" s="156" t="s">
        <v>497</v>
      </c>
      <c r="AI56" s="156"/>
      <c r="AJ56" s="156"/>
      <c r="AK56" s="156"/>
      <c r="AL56" s="156"/>
      <c r="AM56" s="156"/>
      <c r="AN56" s="156"/>
      <c r="AO56" s="156"/>
      <c r="AP56" s="156"/>
      <c r="AQ56" s="156"/>
      <c r="AR56" s="156"/>
      <c r="AS56" s="156">
        <f t="shared" si="0"/>
        <v>0</v>
      </c>
      <c r="AT56" s="157">
        <f t="shared" si="1"/>
        <v>0</v>
      </c>
      <c r="AU56" s="173" t="s">
        <v>472</v>
      </c>
      <c r="AV56" s="173" t="s">
        <v>472</v>
      </c>
      <c r="AW56" s="173" t="s">
        <v>472</v>
      </c>
      <c r="AX56" s="173" t="s">
        <v>472</v>
      </c>
      <c r="AY56" s="172" t="s">
        <v>472</v>
      </c>
    </row>
    <row r="57" spans="1:51 16384:16384" s="158" customFormat="1" ht="92.1" customHeight="1" x14ac:dyDescent="0.25">
      <c r="A57" s="40"/>
      <c r="B57" s="40"/>
      <c r="C57" s="40"/>
      <c r="D57" s="40" t="s">
        <v>377</v>
      </c>
      <c r="E57" s="40"/>
      <c r="F57" s="159" t="s">
        <v>393</v>
      </c>
      <c r="G57" s="159" t="s">
        <v>419</v>
      </c>
      <c r="H57" s="159" t="s">
        <v>466</v>
      </c>
      <c r="I57" s="40" t="s">
        <v>205</v>
      </c>
      <c r="J57" s="40" t="s">
        <v>472</v>
      </c>
      <c r="K57" s="40" t="s">
        <v>343</v>
      </c>
      <c r="L57" s="159" t="s">
        <v>566</v>
      </c>
      <c r="M57" s="159" t="s">
        <v>474</v>
      </c>
      <c r="N57" s="156"/>
      <c r="O57" s="156"/>
      <c r="P57" s="156"/>
      <c r="Q57" s="156"/>
      <c r="R57" s="156">
        <v>80</v>
      </c>
      <c r="S57" s="40" t="s">
        <v>486</v>
      </c>
      <c r="T57" s="40" t="s">
        <v>489</v>
      </c>
      <c r="U57" s="156"/>
      <c r="V57" s="156"/>
      <c r="W57" s="156">
        <v>20</v>
      </c>
      <c r="X57" s="156"/>
      <c r="Y57" s="156"/>
      <c r="Z57" s="156">
        <v>20</v>
      </c>
      <c r="AA57" s="156"/>
      <c r="AB57" s="156"/>
      <c r="AC57" s="156">
        <v>20</v>
      </c>
      <c r="AD57" s="156"/>
      <c r="AE57" s="156"/>
      <c r="AF57" s="156">
        <v>20</v>
      </c>
      <c r="AG57" s="156" t="s">
        <v>497</v>
      </c>
      <c r="AH57" s="156" t="s">
        <v>497</v>
      </c>
      <c r="AI57" s="156"/>
      <c r="AJ57" s="156"/>
      <c r="AK57" s="156"/>
      <c r="AL57" s="156"/>
      <c r="AM57" s="156"/>
      <c r="AN57" s="156"/>
      <c r="AO57" s="156"/>
      <c r="AP57" s="156"/>
      <c r="AQ57" s="156"/>
      <c r="AR57" s="156"/>
      <c r="AS57" s="156">
        <f t="shared" si="0"/>
        <v>0</v>
      </c>
      <c r="AT57" s="157">
        <f t="shared" si="1"/>
        <v>0</v>
      </c>
      <c r="AU57" s="173" t="s">
        <v>472</v>
      </c>
      <c r="AV57" s="173" t="s">
        <v>472</v>
      </c>
      <c r="AW57" s="173" t="s">
        <v>472</v>
      </c>
      <c r="AX57" s="173" t="s">
        <v>472</v>
      </c>
      <c r="AY57" s="172" t="s">
        <v>472</v>
      </c>
    </row>
    <row r="58" spans="1:51 16384:16384" s="158" customFormat="1" ht="168" customHeight="1" x14ac:dyDescent="0.25">
      <c r="A58" s="40"/>
      <c r="B58" s="40"/>
      <c r="C58" s="40"/>
      <c r="D58" s="40" t="s">
        <v>377</v>
      </c>
      <c r="E58" s="40"/>
      <c r="F58" s="159" t="s">
        <v>394</v>
      </c>
      <c r="G58" s="159" t="s">
        <v>420</v>
      </c>
      <c r="H58" s="159" t="s">
        <v>467</v>
      </c>
      <c r="I58" s="40" t="s">
        <v>469</v>
      </c>
      <c r="J58" s="40" t="s">
        <v>472</v>
      </c>
      <c r="K58" s="40" t="s">
        <v>473</v>
      </c>
      <c r="L58" s="159" t="s">
        <v>567</v>
      </c>
      <c r="M58" s="159" t="s">
        <v>474</v>
      </c>
      <c r="N58" s="156"/>
      <c r="O58" s="156"/>
      <c r="P58" s="156"/>
      <c r="Q58" s="156"/>
      <c r="R58" s="157">
        <v>1</v>
      </c>
      <c r="S58" s="40" t="s">
        <v>486</v>
      </c>
      <c r="T58" s="40" t="s">
        <v>481</v>
      </c>
      <c r="U58" s="157"/>
      <c r="V58" s="157"/>
      <c r="W58" s="157">
        <v>1</v>
      </c>
      <c r="X58" s="157"/>
      <c r="Y58" s="157"/>
      <c r="Z58" s="157">
        <v>1</v>
      </c>
      <c r="AA58" s="157"/>
      <c r="AB58" s="157"/>
      <c r="AC58" s="157">
        <v>1</v>
      </c>
      <c r="AD58" s="157"/>
      <c r="AE58" s="157"/>
      <c r="AF58" s="157">
        <v>1</v>
      </c>
      <c r="AG58" s="156" t="s">
        <v>497</v>
      </c>
      <c r="AH58" s="156" t="s">
        <v>497</v>
      </c>
      <c r="AI58" s="156"/>
      <c r="AJ58" s="156"/>
      <c r="AK58" s="156"/>
      <c r="AL58" s="156"/>
      <c r="AM58" s="156"/>
      <c r="AN58" s="156"/>
      <c r="AO58" s="156"/>
      <c r="AP58" s="156"/>
      <c r="AQ58" s="156"/>
      <c r="AR58" s="156"/>
      <c r="AS58" s="156" t="e">
        <f t="shared" si="0"/>
        <v>#DIV/0!</v>
      </c>
      <c r="AT58" s="157" t="e">
        <f t="shared" si="1"/>
        <v>#DIV/0!</v>
      </c>
      <c r="AU58" s="173" t="s">
        <v>472</v>
      </c>
      <c r="AV58" s="173" t="s">
        <v>472</v>
      </c>
      <c r="AW58" s="173" t="s">
        <v>472</v>
      </c>
      <c r="AX58" s="173" t="s">
        <v>472</v>
      </c>
      <c r="AY58" s="172" t="s">
        <v>472</v>
      </c>
    </row>
    <row r="59" spans="1:51 16384:16384" s="158" customFormat="1" ht="143.25" customHeight="1" x14ac:dyDescent="0.25">
      <c r="A59" s="40"/>
      <c r="B59" s="40"/>
      <c r="C59" s="40"/>
      <c r="D59" s="40" t="s">
        <v>377</v>
      </c>
      <c r="E59" s="40"/>
      <c r="F59" s="159" t="s">
        <v>395</v>
      </c>
      <c r="G59" s="159" t="s">
        <v>421</v>
      </c>
      <c r="H59" s="159" t="s">
        <v>468</v>
      </c>
      <c r="I59" s="40" t="s">
        <v>469</v>
      </c>
      <c r="J59" s="40" t="s">
        <v>472</v>
      </c>
      <c r="K59" s="40" t="s">
        <v>473</v>
      </c>
      <c r="L59" s="159" t="s">
        <v>568</v>
      </c>
      <c r="M59" s="159" t="s">
        <v>474</v>
      </c>
      <c r="N59" s="156"/>
      <c r="O59" s="156"/>
      <c r="P59" s="156"/>
      <c r="Q59" s="156"/>
      <c r="R59" s="157">
        <v>1</v>
      </c>
      <c r="S59" s="40" t="s">
        <v>486</v>
      </c>
      <c r="T59" s="40" t="s">
        <v>481</v>
      </c>
      <c r="U59" s="157"/>
      <c r="V59" s="157"/>
      <c r="W59" s="157">
        <v>1</v>
      </c>
      <c r="X59" s="157"/>
      <c r="Y59" s="157"/>
      <c r="Z59" s="157">
        <v>1</v>
      </c>
      <c r="AA59" s="157"/>
      <c r="AB59" s="157"/>
      <c r="AC59" s="157">
        <v>1</v>
      </c>
      <c r="AD59" s="157"/>
      <c r="AE59" s="157"/>
      <c r="AF59" s="157">
        <v>1</v>
      </c>
      <c r="AG59" s="156" t="s">
        <v>497</v>
      </c>
      <c r="AH59" s="156" t="s">
        <v>497</v>
      </c>
      <c r="AI59" s="156"/>
      <c r="AJ59" s="156"/>
      <c r="AK59" s="156"/>
      <c r="AL59" s="156"/>
      <c r="AM59" s="156"/>
      <c r="AN59" s="156"/>
      <c r="AO59" s="156"/>
      <c r="AP59" s="156"/>
      <c r="AQ59" s="156"/>
      <c r="AR59" s="156"/>
      <c r="AS59" s="156" t="e">
        <f t="shared" si="0"/>
        <v>#DIV/0!</v>
      </c>
      <c r="AT59" s="157" t="e">
        <f t="shared" si="1"/>
        <v>#DIV/0!</v>
      </c>
      <c r="AU59" s="173" t="s">
        <v>472</v>
      </c>
      <c r="AV59" s="173" t="s">
        <v>472</v>
      </c>
      <c r="AW59" s="173" t="s">
        <v>472</v>
      </c>
      <c r="AX59" s="173" t="s">
        <v>472</v>
      </c>
      <c r="AY59" s="172" t="s">
        <v>472</v>
      </c>
    </row>
    <row r="60" spans="1:51 16384:16384" x14ac:dyDescent="0.25">
      <c r="A60" s="371" t="s">
        <v>80</v>
      </c>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3"/>
    </row>
    <row r="61" spans="1:51 16384:16384" ht="40.5" customHeight="1" x14ac:dyDescent="0.25">
      <c r="A61" s="390" t="s">
        <v>109</v>
      </c>
      <c r="B61" s="370" t="s">
        <v>110</v>
      </c>
      <c r="C61" s="370"/>
      <c r="D61" s="370"/>
      <c r="E61" s="370"/>
      <c r="F61" s="370"/>
      <c r="G61" s="391" t="s">
        <v>111</v>
      </c>
      <c r="H61" s="391"/>
      <c r="I61" s="391"/>
      <c r="J61" s="391"/>
      <c r="K61" s="391"/>
      <c r="L61" s="391"/>
      <c r="M61" s="391"/>
      <c r="N61" s="391"/>
      <c r="O61" s="370" t="s">
        <v>502</v>
      </c>
      <c r="P61" s="370"/>
      <c r="Q61" s="370"/>
      <c r="R61" s="370"/>
      <c r="S61" s="370"/>
      <c r="T61" s="370"/>
      <c r="U61" s="370" t="s">
        <v>110</v>
      </c>
      <c r="V61" s="370"/>
      <c r="W61" s="370"/>
      <c r="X61" s="370"/>
      <c r="Y61" s="370"/>
      <c r="Z61" s="370"/>
      <c r="AA61" s="370"/>
      <c r="AB61" s="370"/>
      <c r="AC61" s="370" t="s">
        <v>110</v>
      </c>
      <c r="AD61" s="370"/>
      <c r="AE61" s="370"/>
      <c r="AF61" s="370"/>
      <c r="AG61" s="370"/>
      <c r="AH61" s="370"/>
      <c r="AI61" s="370"/>
      <c r="AJ61" s="370"/>
      <c r="AK61" s="370"/>
      <c r="AL61" s="370"/>
      <c r="AM61" s="370"/>
      <c r="AN61" s="370"/>
      <c r="AO61" s="391" t="s">
        <v>112</v>
      </c>
      <c r="AP61" s="391"/>
      <c r="AQ61" s="391"/>
      <c r="AR61" s="391"/>
      <c r="AS61" s="370" t="s">
        <v>113</v>
      </c>
      <c r="AT61" s="370"/>
      <c r="AU61" s="370"/>
      <c r="AV61" s="370"/>
      <c r="AW61" s="370"/>
      <c r="AX61" s="370"/>
      <c r="AY61" s="370"/>
    </row>
    <row r="62" spans="1:51 16384:16384" ht="40.5" customHeight="1" x14ac:dyDescent="0.25">
      <c r="A62" s="390"/>
      <c r="B62" s="370" t="s">
        <v>509</v>
      </c>
      <c r="C62" s="370"/>
      <c r="D62" s="370"/>
      <c r="E62" s="370"/>
      <c r="F62" s="370"/>
      <c r="G62" s="391"/>
      <c r="H62" s="391"/>
      <c r="I62" s="391"/>
      <c r="J62" s="391"/>
      <c r="K62" s="391"/>
      <c r="L62" s="391"/>
      <c r="M62" s="391"/>
      <c r="N62" s="391"/>
      <c r="O62" s="370" t="s">
        <v>504</v>
      </c>
      <c r="P62" s="370"/>
      <c r="Q62" s="370"/>
      <c r="R62" s="370"/>
      <c r="S62" s="370"/>
      <c r="T62" s="370"/>
      <c r="U62" s="370" t="s">
        <v>506</v>
      </c>
      <c r="V62" s="370"/>
      <c r="W62" s="370"/>
      <c r="X62" s="370"/>
      <c r="Y62" s="370"/>
      <c r="Z62" s="370"/>
      <c r="AA62" s="370"/>
      <c r="AB62" s="370"/>
      <c r="AC62" s="370" t="s">
        <v>114</v>
      </c>
      <c r="AD62" s="370"/>
      <c r="AE62" s="370"/>
      <c r="AF62" s="370"/>
      <c r="AG62" s="370"/>
      <c r="AH62" s="370"/>
      <c r="AI62" s="370"/>
      <c r="AJ62" s="370"/>
      <c r="AK62" s="370"/>
      <c r="AL62" s="370"/>
      <c r="AM62" s="370"/>
      <c r="AN62" s="370"/>
      <c r="AO62" s="391"/>
      <c r="AP62" s="391"/>
      <c r="AQ62" s="391"/>
      <c r="AR62" s="391"/>
      <c r="AS62" s="370" t="s">
        <v>508</v>
      </c>
      <c r="AT62" s="370"/>
      <c r="AU62" s="370"/>
      <c r="AV62" s="370"/>
      <c r="AW62" s="370"/>
      <c r="AX62" s="370"/>
      <c r="AY62" s="370"/>
    </row>
    <row r="63" spans="1:51 16384:16384" ht="40.5" customHeight="1" x14ac:dyDescent="0.25">
      <c r="A63" s="390"/>
      <c r="B63" s="370" t="s">
        <v>510</v>
      </c>
      <c r="C63" s="370"/>
      <c r="D63" s="370"/>
      <c r="E63" s="370"/>
      <c r="F63" s="370"/>
      <c r="G63" s="391"/>
      <c r="H63" s="391"/>
      <c r="I63" s="391"/>
      <c r="J63" s="391"/>
      <c r="K63" s="391"/>
      <c r="L63" s="391"/>
      <c r="M63" s="391"/>
      <c r="N63" s="391"/>
      <c r="O63" s="370" t="s">
        <v>503</v>
      </c>
      <c r="P63" s="370"/>
      <c r="Q63" s="370"/>
      <c r="R63" s="370"/>
      <c r="S63" s="370"/>
      <c r="T63" s="370"/>
      <c r="U63" s="370" t="s">
        <v>507</v>
      </c>
      <c r="V63" s="370"/>
      <c r="W63" s="370"/>
      <c r="X63" s="370"/>
      <c r="Y63" s="370"/>
      <c r="Z63" s="370"/>
      <c r="AA63" s="370"/>
      <c r="AB63" s="370"/>
      <c r="AC63" s="370" t="s">
        <v>115</v>
      </c>
      <c r="AD63" s="370"/>
      <c r="AE63" s="370"/>
      <c r="AF63" s="370"/>
      <c r="AG63" s="370"/>
      <c r="AH63" s="370"/>
      <c r="AI63" s="370"/>
      <c r="AJ63" s="370"/>
      <c r="AK63" s="370"/>
      <c r="AL63" s="370"/>
      <c r="AM63" s="370"/>
      <c r="AN63" s="370"/>
      <c r="AO63" s="391"/>
      <c r="AP63" s="391"/>
      <c r="AQ63" s="391"/>
      <c r="AR63" s="391"/>
      <c r="AS63" s="370" t="s">
        <v>505</v>
      </c>
      <c r="AT63" s="370"/>
      <c r="AU63" s="370"/>
      <c r="AV63" s="370"/>
      <c r="AW63" s="370"/>
      <c r="AX63" s="370"/>
      <c r="AY63" s="370"/>
    </row>
  </sheetData>
  <mergeCells count="59">
    <mergeCell ref="E9:AF9"/>
    <mergeCell ref="E10:AF10"/>
    <mergeCell ref="A11:E11"/>
    <mergeCell ref="AS62:AY62"/>
    <mergeCell ref="AX1:AY1"/>
    <mergeCell ref="AX2:AY2"/>
    <mergeCell ref="AX3:AY3"/>
    <mergeCell ref="AX4:AY4"/>
    <mergeCell ref="A1:AW1"/>
    <mergeCell ref="A2:AW2"/>
    <mergeCell ref="A3:AW4"/>
    <mergeCell ref="AS61:AY61"/>
    <mergeCell ref="B62:F62"/>
    <mergeCell ref="A61:A63"/>
    <mergeCell ref="G61:N63"/>
    <mergeCell ref="AC61:AN61"/>
    <mergeCell ref="AC62:AN62"/>
    <mergeCell ref="AC63:AN63"/>
    <mergeCell ref="AS63:AY63"/>
    <mergeCell ref="AO61:AR63"/>
    <mergeCell ref="O61:T61"/>
    <mergeCell ref="O62:T62"/>
    <mergeCell ref="U62:AB62"/>
    <mergeCell ref="O63:T63"/>
    <mergeCell ref="U61:AB61"/>
    <mergeCell ref="B61:F61"/>
    <mergeCell ref="B63:F63"/>
    <mergeCell ref="U11:AF11"/>
    <mergeCell ref="E7:F7"/>
    <mergeCell ref="E8:F8"/>
    <mergeCell ref="B6:C8"/>
    <mergeCell ref="I11:I12"/>
    <mergeCell ref="T11:T12"/>
    <mergeCell ref="N11:R11"/>
    <mergeCell ref="H11:H12"/>
    <mergeCell ref="M11:M12"/>
    <mergeCell ref="S11:S12"/>
    <mergeCell ref="L11:L12"/>
    <mergeCell ref="K11:K12"/>
    <mergeCell ref="D6:D8"/>
    <mergeCell ref="E6:F6"/>
    <mergeCell ref="A9:D9"/>
    <mergeCell ref="A10:D10"/>
    <mergeCell ref="I6:T8"/>
    <mergeCell ref="U63:AB63"/>
    <mergeCell ref="A60:AY60"/>
    <mergeCell ref="AS11:AT11"/>
    <mergeCell ref="AV5:AV12"/>
    <mergeCell ref="AX5:AX12"/>
    <mergeCell ref="AY5:AY12"/>
    <mergeCell ref="AG11:AR11"/>
    <mergeCell ref="AW5:AW12"/>
    <mergeCell ref="AG5:AT10"/>
    <mergeCell ref="AU5:AU12"/>
    <mergeCell ref="A5:AF5"/>
    <mergeCell ref="A6:A8"/>
    <mergeCell ref="J11:J12"/>
    <mergeCell ref="F11:F12"/>
    <mergeCell ref="G11:G12"/>
  </mergeCells>
  <dataValidations count="1">
    <dataValidation type="list" allowBlank="1" showInputMessage="1" showErrorMessage="1" sqref="I13:I59" xr:uid="{F83759CA-FB2C-4653-840E-85B7CBAE384F}">
      <formula1>$XFD$13:$XFD$56</formula1>
    </dataValidation>
  </dataValidations>
  <hyperlinks>
    <hyperlink ref="AV13" r:id="rId1" xr:uid="{7D601B6B-F6EA-40CB-8B14-AA8DEFAB0C0B}"/>
    <hyperlink ref="AV14" r:id="rId2" xr:uid="{ED954ADF-32D1-4EFE-8C87-C5FB9C8AA682}"/>
    <hyperlink ref="AV15" r:id="rId3" xr:uid="{819D6CD3-04FF-4066-9ECF-5259E5735FAA}"/>
    <hyperlink ref="AV16" r:id="rId4" xr:uid="{E96DD7AC-87EF-40D6-8131-8F2B1AE024E7}"/>
    <hyperlink ref="AV17" r:id="rId5" xr:uid="{5A29368F-1682-49BD-A0F3-B9930EB3C34F}"/>
    <hyperlink ref="AV18" r:id="rId6" xr:uid="{257A7BD4-2F4A-406F-AD46-DF82F98AA752}"/>
    <hyperlink ref="AV19" r:id="rId7" xr:uid="{C02813C4-094B-4B05-B355-B6EBF7F2F897}"/>
    <hyperlink ref="AV20" r:id="rId8" xr:uid="{666CD694-D51E-45F7-92A9-1793BCB1410C}"/>
    <hyperlink ref="AV22" r:id="rId9" xr:uid="{594B0EF1-3D83-4208-A805-0F491F92758E}"/>
    <hyperlink ref="AV23" r:id="rId10" xr:uid="{723DD29F-9ADB-48E0-98D4-995130388C94}"/>
    <hyperlink ref="AV24" r:id="rId11" xr:uid="{8234DB55-B86E-4FC5-92CA-3A9FAA7A1D5C}"/>
    <hyperlink ref="AV25" r:id="rId12" xr:uid="{6F15278B-D6DB-4168-B604-7F06782507E6}"/>
    <hyperlink ref="AV26" r:id="rId13" xr:uid="{51EC7F51-62C3-4CA7-8970-2F0AAB3C759B}"/>
    <hyperlink ref="AV27" r:id="rId14" xr:uid="{C80B9973-3523-44FC-8EFB-A00154E737D9}"/>
    <hyperlink ref="AV28" r:id="rId15" xr:uid="{894BF9FE-20AB-468D-806D-571EF9C0D4CE}"/>
    <hyperlink ref="AV29" r:id="rId16" xr:uid="{51D44630-4697-44F3-85B3-8B66A344C908}"/>
    <hyperlink ref="AV30" r:id="rId17" xr:uid="{6966B6D1-245C-436B-A277-899A7DEC7378}"/>
    <hyperlink ref="AV31" r:id="rId18" xr:uid="{B7F9C24A-FB70-4341-B9EE-37B30D61048B}"/>
    <hyperlink ref="AV32" r:id="rId19" xr:uid="{E15E631C-43CA-4D55-93E7-57B9D3B722AC}"/>
    <hyperlink ref="AV33" r:id="rId20" xr:uid="{96B51927-C6D8-4108-BCE4-A62E3D22D4DF}"/>
    <hyperlink ref="AV34" r:id="rId21" xr:uid="{07184995-C25A-42A7-88D6-07ED6D45FD64}"/>
    <hyperlink ref="AV35" r:id="rId22" xr:uid="{AB33670B-96A2-4C46-9A97-EDCF807FA2FB}"/>
    <hyperlink ref="AV36" r:id="rId23" xr:uid="{72A2FDD6-5276-4EB9-84A0-C7177520F414}"/>
    <hyperlink ref="AV37" r:id="rId24" xr:uid="{DE9A637B-5642-4DF1-AB3A-AD9C89473244}"/>
    <hyperlink ref="AV38" r:id="rId25" xr:uid="{B52068A3-C16D-4D78-AFB3-5D98808C14DB}"/>
    <hyperlink ref="AV39" r:id="rId26" xr:uid="{745FD592-A44E-4BC2-A673-71C539E932F0}"/>
    <hyperlink ref="AV40" r:id="rId27" xr:uid="{5B7EB6B0-4341-46F5-8BB8-3B67C3417C3D}"/>
    <hyperlink ref="AV41" r:id="rId28" xr:uid="{223F4826-7C0C-403E-8C1A-1A333CED0D3D}"/>
    <hyperlink ref="AV46" r:id="rId29" xr:uid="{0D50DB17-3A5F-4434-8F0A-E523DE60B5B5}"/>
    <hyperlink ref="AV47" r:id="rId30" xr:uid="{D77E3225-E22C-40F6-9336-998D94423874}"/>
    <hyperlink ref="AV48" r:id="rId31" xr:uid="{BE8BFCE6-A9A6-4C31-B053-071C78439E0E}"/>
    <hyperlink ref="AV49" r:id="rId32" xr:uid="{E90CD7FE-D478-4E6E-8A02-1018E2622B74}"/>
    <hyperlink ref="AV50" r:id="rId33" xr:uid="{C9DDBA0B-9DFD-47C7-9540-86704003307C}"/>
    <hyperlink ref="AV51" r:id="rId34" xr:uid="{E970F2BE-D3EA-4EC0-A26A-DD23F965B005}"/>
    <hyperlink ref="AV52" r:id="rId35" xr:uid="{15F300B7-ED26-41C0-91E3-0511410EE541}"/>
    <hyperlink ref="AV53" r:id="rId36" xr:uid="{B556D460-566A-44F2-89FF-ABF1B01D701B}"/>
  </hyperlinks>
  <pageMargins left="0.7" right="0.7" top="0.75" bottom="0.75" header="0.3" footer="0.3"/>
  <pageSetup scale="15" fitToHeight="0" orientation="landscape" r:id="rId37"/>
  <legacyDrawing r:id="rId38"/>
  <extLst>
    <ext xmlns:x14="http://schemas.microsoft.com/office/spreadsheetml/2009/9/main" uri="{CCE6A557-97BC-4b89-ADB6-D9C93CAAB3DF}">
      <x14:dataValidations xmlns:xm="http://schemas.microsoft.com/office/excel/2006/main" count="2">
        <x14:dataValidation type="list" allowBlank="1" showInputMessage="1" showErrorMessage="1" xr:uid="{9363455B-9E25-4E21-AFCA-B9C85E84E7C1}">
          <x14:formula1>
            <xm:f>Hoja1!$B$2:$B$3</xm:f>
          </x14:formula1>
          <xm:sqref>K13:K59</xm:sqref>
        </x14:dataValidation>
        <x14:dataValidation type="list" allowBlank="1" showInputMessage="1" showErrorMessage="1" xr:uid="{29028B10-1249-4476-92C0-FAC8881ED783}">
          <x14:formula1>
            <xm:f>Hoja1!$A$2:$A$13</xm:f>
          </x14:formula1>
          <xm:sqref>E13:E59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E35"/>
  <sheetViews>
    <sheetView zoomScaleNormal="100" workbookViewId="0">
      <selection activeCell="C10" sqref="C10:E10"/>
    </sheetView>
  </sheetViews>
  <sheetFormatPr defaultColWidth="11.42578125" defaultRowHeight="15" x14ac:dyDescent="0.25"/>
  <cols>
    <col min="1" max="1" width="21" customWidth="1"/>
    <col min="2" max="4" width="20.5703125" customWidth="1"/>
    <col min="5" max="5" width="24.28515625" customWidth="1"/>
  </cols>
  <sheetData>
    <row r="1" spans="1:5" s="2" customFormat="1" ht="16.5" customHeight="1" x14ac:dyDescent="0.25">
      <c r="A1" s="420"/>
      <c r="B1" s="423" t="s">
        <v>0</v>
      </c>
      <c r="C1" s="423"/>
      <c r="D1" s="423"/>
      <c r="E1" s="122" t="s">
        <v>1</v>
      </c>
    </row>
    <row r="2" spans="1:5" s="2" customFormat="1" ht="20.25" customHeight="1" x14ac:dyDescent="0.25">
      <c r="A2" s="421"/>
      <c r="B2" s="424" t="s">
        <v>2</v>
      </c>
      <c r="C2" s="424"/>
      <c r="D2" s="424"/>
      <c r="E2" s="123" t="s">
        <v>326</v>
      </c>
    </row>
    <row r="3" spans="1:5" s="2" customFormat="1" ht="30" customHeight="1" x14ac:dyDescent="0.25">
      <c r="A3" s="421"/>
      <c r="B3" s="425" t="s">
        <v>3</v>
      </c>
      <c r="C3" s="425"/>
      <c r="D3" s="425"/>
      <c r="E3" s="123" t="s">
        <v>349</v>
      </c>
    </row>
    <row r="4" spans="1:5" s="2" customFormat="1" ht="16.5" customHeight="1" thickBot="1" x14ac:dyDescent="0.3">
      <c r="A4" s="422"/>
      <c r="B4" s="211"/>
      <c r="C4" s="211"/>
      <c r="D4" s="211"/>
      <c r="E4" s="124" t="s">
        <v>350</v>
      </c>
    </row>
    <row r="5" spans="1:5" s="2" customFormat="1" ht="9" customHeight="1" thickBot="1" x14ac:dyDescent="0.3">
      <c r="A5"/>
      <c r="B5"/>
      <c r="C5"/>
      <c r="D5"/>
      <c r="E5"/>
    </row>
    <row r="6" spans="1:5" ht="14.25" customHeight="1" x14ac:dyDescent="0.25">
      <c r="A6" s="437" t="s">
        <v>163</v>
      </c>
      <c r="B6" s="295"/>
      <c r="C6" s="295"/>
      <c r="D6" s="295"/>
      <c r="E6" s="438"/>
    </row>
    <row r="7" spans="1:5" ht="15.75" customHeight="1" thickBot="1" x14ac:dyDescent="0.3">
      <c r="A7" s="129" t="s">
        <v>164</v>
      </c>
      <c r="B7" s="130" t="s">
        <v>165</v>
      </c>
      <c r="C7" s="426" t="s">
        <v>166</v>
      </c>
      <c r="D7" s="426"/>
      <c r="E7" s="427"/>
    </row>
    <row r="8" spans="1:5" ht="288" x14ac:dyDescent="0.25">
      <c r="A8" s="187">
        <v>45344</v>
      </c>
      <c r="B8" s="188" t="s">
        <v>570</v>
      </c>
      <c r="C8" s="431" t="s">
        <v>569</v>
      </c>
      <c r="D8" s="432"/>
      <c r="E8" s="433"/>
    </row>
    <row r="9" spans="1:5" x14ac:dyDescent="0.25">
      <c r="A9" s="126"/>
      <c r="B9" s="125"/>
      <c r="C9" s="428"/>
      <c r="D9" s="429"/>
      <c r="E9" s="430"/>
    </row>
    <row r="10" spans="1:5" x14ac:dyDescent="0.25">
      <c r="A10" s="126"/>
      <c r="B10" s="125"/>
      <c r="C10" s="428"/>
      <c r="D10" s="429"/>
      <c r="E10" s="430"/>
    </row>
    <row r="11" spans="1:5" x14ac:dyDescent="0.25">
      <c r="A11" s="126"/>
      <c r="B11" s="125"/>
      <c r="C11" s="428"/>
      <c r="D11" s="429"/>
      <c r="E11" s="430"/>
    </row>
    <row r="12" spans="1:5" x14ac:dyDescent="0.25">
      <c r="A12" s="126"/>
      <c r="B12" s="125"/>
      <c r="C12" s="428"/>
      <c r="D12" s="429"/>
      <c r="E12" s="430"/>
    </row>
    <row r="13" spans="1:5" x14ac:dyDescent="0.25">
      <c r="A13" s="126"/>
      <c r="B13" s="125"/>
      <c r="C13" s="428"/>
      <c r="D13" s="429"/>
      <c r="E13" s="430"/>
    </row>
    <row r="14" spans="1:5" x14ac:dyDescent="0.25">
      <c r="A14" s="126"/>
      <c r="B14" s="125"/>
      <c r="C14" s="428"/>
      <c r="D14" s="429"/>
      <c r="E14" s="430"/>
    </row>
    <row r="15" spans="1:5" x14ac:dyDescent="0.25">
      <c r="A15" s="126"/>
      <c r="B15" s="125"/>
      <c r="C15" s="428"/>
      <c r="D15" s="429"/>
      <c r="E15" s="430"/>
    </row>
    <row r="16" spans="1:5" x14ac:dyDescent="0.25">
      <c r="A16" s="126"/>
      <c r="B16" s="125"/>
      <c r="C16" s="428"/>
      <c r="D16" s="429"/>
      <c r="E16" s="430"/>
    </row>
    <row r="17" spans="1:5" x14ac:dyDescent="0.25">
      <c r="A17" s="126"/>
      <c r="B17" s="125"/>
      <c r="C17" s="428"/>
      <c r="D17" s="429"/>
      <c r="E17" s="430"/>
    </row>
    <row r="18" spans="1:5" x14ac:dyDescent="0.25">
      <c r="A18" s="126"/>
      <c r="B18" s="125"/>
      <c r="C18" s="428"/>
      <c r="D18" s="429"/>
      <c r="E18" s="430"/>
    </row>
    <row r="19" spans="1:5" x14ac:dyDescent="0.25">
      <c r="A19" s="126"/>
      <c r="B19" s="125"/>
      <c r="C19" s="428"/>
      <c r="D19" s="429"/>
      <c r="E19" s="430"/>
    </row>
    <row r="20" spans="1:5" x14ac:dyDescent="0.25">
      <c r="A20" s="126"/>
      <c r="B20" s="125"/>
      <c r="C20" s="428"/>
      <c r="D20" s="429"/>
      <c r="E20" s="430"/>
    </row>
    <row r="21" spans="1:5" x14ac:dyDescent="0.25">
      <c r="A21" s="126"/>
      <c r="B21" s="125"/>
      <c r="C21" s="428"/>
      <c r="D21" s="429"/>
      <c r="E21" s="430"/>
    </row>
    <row r="22" spans="1:5" x14ac:dyDescent="0.25">
      <c r="A22" s="126"/>
      <c r="B22" s="125"/>
      <c r="C22" s="428"/>
      <c r="D22" s="429"/>
      <c r="E22" s="430"/>
    </row>
    <row r="23" spans="1:5" x14ac:dyDescent="0.25">
      <c r="A23" s="126"/>
      <c r="B23" s="125"/>
      <c r="C23" s="428"/>
      <c r="D23" s="429"/>
      <c r="E23" s="430"/>
    </row>
    <row r="24" spans="1:5" x14ac:dyDescent="0.25">
      <c r="A24" s="126"/>
      <c r="B24" s="125"/>
      <c r="C24" s="428"/>
      <c r="D24" s="429"/>
      <c r="E24" s="430"/>
    </row>
    <row r="25" spans="1:5" x14ac:dyDescent="0.25">
      <c r="A25" s="126"/>
      <c r="B25" s="125"/>
      <c r="C25" s="428"/>
      <c r="D25" s="429"/>
      <c r="E25" s="430"/>
    </row>
    <row r="26" spans="1:5" x14ac:dyDescent="0.25">
      <c r="A26" s="126"/>
      <c r="B26" s="125"/>
      <c r="C26" s="428"/>
      <c r="D26" s="429"/>
      <c r="E26" s="430"/>
    </row>
    <row r="27" spans="1:5" x14ac:dyDescent="0.25">
      <c r="A27" s="126"/>
      <c r="B27" s="125"/>
      <c r="C27" s="428"/>
      <c r="D27" s="429"/>
      <c r="E27" s="430"/>
    </row>
    <row r="28" spans="1:5" x14ac:dyDescent="0.25">
      <c r="A28" s="126"/>
      <c r="B28" s="125"/>
      <c r="C28" s="428"/>
      <c r="D28" s="429"/>
      <c r="E28" s="430"/>
    </row>
    <row r="29" spans="1:5" x14ac:dyDescent="0.25">
      <c r="A29" s="126"/>
      <c r="B29" s="125"/>
      <c r="C29" s="428"/>
      <c r="D29" s="429"/>
      <c r="E29" s="430"/>
    </row>
    <row r="30" spans="1:5" x14ac:dyDescent="0.25">
      <c r="A30" s="126"/>
      <c r="B30" s="125"/>
      <c r="C30" s="428"/>
      <c r="D30" s="429"/>
      <c r="E30" s="430"/>
    </row>
    <row r="31" spans="1:5" x14ac:dyDescent="0.25">
      <c r="A31" s="126"/>
      <c r="B31" s="125"/>
      <c r="C31" s="428"/>
      <c r="D31" s="429"/>
      <c r="E31" s="430"/>
    </row>
    <row r="32" spans="1:5" x14ac:dyDescent="0.25">
      <c r="A32" s="126"/>
      <c r="B32" s="125"/>
      <c r="C32" s="428"/>
      <c r="D32" s="429"/>
      <c r="E32" s="430"/>
    </row>
    <row r="33" spans="1:5" x14ac:dyDescent="0.25">
      <c r="A33" s="126"/>
      <c r="B33" s="125"/>
      <c r="C33" s="428"/>
      <c r="D33" s="429"/>
      <c r="E33" s="430"/>
    </row>
    <row r="34" spans="1:5" x14ac:dyDescent="0.25">
      <c r="A34" s="126"/>
      <c r="B34" s="125"/>
      <c r="C34" s="428"/>
      <c r="D34" s="429"/>
      <c r="E34" s="430"/>
    </row>
    <row r="35" spans="1:5" ht="15.75" thickBot="1" x14ac:dyDescent="0.3">
      <c r="A35" s="127"/>
      <c r="B35" s="128"/>
      <c r="C35" s="434"/>
      <c r="D35" s="435"/>
      <c r="E35" s="436"/>
    </row>
  </sheetData>
  <mergeCells count="34">
    <mergeCell ref="C35:E35"/>
    <mergeCell ref="A6:E6"/>
    <mergeCell ref="C25:E25"/>
    <mergeCell ref="C26:E26"/>
    <mergeCell ref="C27:E27"/>
    <mergeCell ref="C28:E28"/>
    <mergeCell ref="C23:E23"/>
    <mergeCell ref="C24:E24"/>
    <mergeCell ref="C31:E31"/>
    <mergeCell ref="C32:E32"/>
    <mergeCell ref="C33:E33"/>
    <mergeCell ref="C34:E34"/>
    <mergeCell ref="C15:E15"/>
    <mergeCell ref="C16:E16"/>
    <mergeCell ref="C17:E17"/>
    <mergeCell ref="C18:E18"/>
    <mergeCell ref="C29:E29"/>
    <mergeCell ref="C30:E30"/>
    <mergeCell ref="C19:E19"/>
    <mergeCell ref="C20:E20"/>
    <mergeCell ref="C8:E8"/>
    <mergeCell ref="C21:E21"/>
    <mergeCell ref="C22:E22"/>
    <mergeCell ref="C9:E9"/>
    <mergeCell ref="C10:E10"/>
    <mergeCell ref="C11:E11"/>
    <mergeCell ref="C12:E12"/>
    <mergeCell ref="C13:E13"/>
    <mergeCell ref="C14:E14"/>
    <mergeCell ref="A1:A4"/>
    <mergeCell ref="B1:D1"/>
    <mergeCell ref="B2:D2"/>
    <mergeCell ref="B3:D4"/>
    <mergeCell ref="C7:E7"/>
  </mergeCell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6"/>
  <sheetViews>
    <sheetView zoomScale="91" workbookViewId="0">
      <selection activeCell="C28" sqref="C28"/>
    </sheetView>
  </sheetViews>
  <sheetFormatPr defaultColWidth="11.42578125" defaultRowHeight="15" x14ac:dyDescent="0.25"/>
  <cols>
    <col min="1" max="1" width="44.140625" style="31" customWidth="1"/>
    <col min="2" max="2" width="61.85546875" style="31" customWidth="1"/>
    <col min="3" max="3" width="61.140625" style="31" customWidth="1"/>
    <col min="4" max="4" width="81" style="31" customWidth="1"/>
    <col min="5" max="5" width="32.85546875" style="57" customWidth="1"/>
    <col min="6" max="6" width="19" style="31" customWidth="1"/>
    <col min="7" max="7" width="29.42578125" style="31" customWidth="1"/>
    <col min="8" max="8" width="36.28515625" style="31" customWidth="1"/>
    <col min="9" max="9" width="40" style="31" customWidth="1"/>
    <col min="10" max="16384" width="11.42578125" style="31"/>
  </cols>
  <sheetData>
    <row r="1" spans="1:9" s="45" customFormat="1" x14ac:dyDescent="0.25">
      <c r="A1" s="44" t="s">
        <v>167</v>
      </c>
      <c r="B1" s="44" t="s">
        <v>168</v>
      </c>
      <c r="C1" s="44" t="s">
        <v>169</v>
      </c>
      <c r="D1" s="44" t="s">
        <v>170</v>
      </c>
      <c r="E1" s="44" t="s">
        <v>171</v>
      </c>
      <c r="F1" s="44" t="s">
        <v>172</v>
      </c>
      <c r="G1" s="44" t="s">
        <v>173</v>
      </c>
      <c r="H1" s="44" t="s">
        <v>125</v>
      </c>
      <c r="I1" s="44" t="s">
        <v>174</v>
      </c>
    </row>
    <row r="2" spans="1:9" s="45" customFormat="1" x14ac:dyDescent="0.25">
      <c r="A2" s="46" t="s">
        <v>175</v>
      </c>
      <c r="B2" s="40" t="s">
        <v>176</v>
      </c>
      <c r="C2" s="46" t="s">
        <v>177</v>
      </c>
      <c r="D2" s="47" t="s">
        <v>178</v>
      </c>
      <c r="E2" s="42" t="s">
        <v>179</v>
      </c>
      <c r="F2" s="48" t="s">
        <v>180</v>
      </c>
      <c r="G2" s="49" t="s">
        <v>181</v>
      </c>
      <c r="H2" s="49" t="s">
        <v>182</v>
      </c>
      <c r="I2" s="48" t="s">
        <v>183</v>
      </c>
    </row>
    <row r="3" spans="1:9" x14ac:dyDescent="0.25">
      <c r="A3" s="46" t="s">
        <v>184</v>
      </c>
      <c r="B3" s="40" t="s">
        <v>185</v>
      </c>
      <c r="C3" s="46" t="s">
        <v>186</v>
      </c>
      <c r="D3" s="50" t="s">
        <v>187</v>
      </c>
      <c r="E3" s="42" t="s">
        <v>188</v>
      </c>
      <c r="F3" s="48" t="s">
        <v>189</v>
      </c>
      <c r="G3" s="49" t="s">
        <v>190</v>
      </c>
      <c r="H3" s="49" t="s">
        <v>134</v>
      </c>
      <c r="I3" s="48" t="s">
        <v>191</v>
      </c>
    </row>
    <row r="4" spans="1:9" x14ac:dyDescent="0.25">
      <c r="A4" s="46" t="s">
        <v>192</v>
      </c>
      <c r="B4" s="40" t="s">
        <v>193</v>
      </c>
      <c r="C4" s="46" t="s">
        <v>194</v>
      </c>
      <c r="D4" s="50" t="s">
        <v>195</v>
      </c>
      <c r="E4" s="42" t="s">
        <v>196</v>
      </c>
      <c r="F4" s="48" t="s">
        <v>197</v>
      </c>
      <c r="G4" s="49" t="s">
        <v>198</v>
      </c>
      <c r="H4" s="49" t="s">
        <v>129</v>
      </c>
      <c r="I4" s="48" t="s">
        <v>199</v>
      </c>
    </row>
    <row r="5" spans="1:9" x14ac:dyDescent="0.25">
      <c r="A5" s="46" t="s">
        <v>200</v>
      </c>
      <c r="B5" s="40" t="s">
        <v>201</v>
      </c>
      <c r="C5" s="46" t="s">
        <v>202</v>
      </c>
      <c r="D5" s="50" t="s">
        <v>203</v>
      </c>
      <c r="E5" s="42" t="s">
        <v>204</v>
      </c>
      <c r="F5" s="48" t="s">
        <v>205</v>
      </c>
      <c r="G5" s="49" t="s">
        <v>206</v>
      </c>
      <c r="H5" s="49" t="s">
        <v>130</v>
      </c>
      <c r="I5" s="48" t="s">
        <v>207</v>
      </c>
    </row>
    <row r="6" spans="1:9" ht="30" x14ac:dyDescent="0.25">
      <c r="A6" s="46" t="s">
        <v>208</v>
      </c>
      <c r="B6" s="40" t="s">
        <v>209</v>
      </c>
      <c r="C6" s="46" t="s">
        <v>210</v>
      </c>
      <c r="D6" s="50" t="s">
        <v>211</v>
      </c>
      <c r="E6" s="42" t="s">
        <v>212</v>
      </c>
      <c r="G6" s="49" t="s">
        <v>213</v>
      </c>
      <c r="H6" s="49" t="s">
        <v>131</v>
      </c>
      <c r="I6" s="48" t="s">
        <v>214</v>
      </c>
    </row>
    <row r="7" spans="1:9" ht="30" x14ac:dyDescent="0.25">
      <c r="B7" s="40" t="s">
        <v>215</v>
      </c>
      <c r="C7" s="46" t="s">
        <v>216</v>
      </c>
      <c r="D7" s="50" t="s">
        <v>217</v>
      </c>
      <c r="E7" s="48" t="s">
        <v>218</v>
      </c>
      <c r="G7" s="42" t="s">
        <v>140</v>
      </c>
      <c r="H7" s="49" t="s">
        <v>132</v>
      </c>
      <c r="I7" s="48" t="s">
        <v>219</v>
      </c>
    </row>
    <row r="8" spans="1:9" ht="30" x14ac:dyDescent="0.25">
      <c r="A8" s="51"/>
      <c r="B8" s="40" t="s">
        <v>220</v>
      </c>
      <c r="C8" s="46" t="s">
        <v>221</v>
      </c>
      <c r="D8" s="50" t="s">
        <v>222</v>
      </c>
      <c r="E8" s="48" t="s">
        <v>223</v>
      </c>
      <c r="I8" s="48" t="s">
        <v>224</v>
      </c>
    </row>
    <row r="9" spans="1:9" ht="32.1" customHeight="1" x14ac:dyDescent="0.25">
      <c r="A9" s="51"/>
      <c r="B9" s="40" t="s">
        <v>225</v>
      </c>
      <c r="C9" s="46" t="s">
        <v>226</v>
      </c>
      <c r="D9" s="50" t="s">
        <v>227</v>
      </c>
      <c r="E9" s="48" t="s">
        <v>228</v>
      </c>
      <c r="I9" s="48" t="s">
        <v>229</v>
      </c>
    </row>
    <row r="10" spans="1:9" x14ac:dyDescent="0.25">
      <c r="A10" s="51"/>
      <c r="B10" s="40" t="s">
        <v>230</v>
      </c>
      <c r="C10" s="46" t="s">
        <v>231</v>
      </c>
      <c r="D10" s="50" t="s">
        <v>232</v>
      </c>
      <c r="E10" s="48" t="s">
        <v>233</v>
      </c>
      <c r="I10" s="48" t="s">
        <v>234</v>
      </c>
    </row>
    <row r="11" spans="1:9" x14ac:dyDescent="0.25">
      <c r="A11" s="51"/>
      <c r="B11" s="40" t="s">
        <v>235</v>
      </c>
      <c r="C11" s="46" t="s">
        <v>236</v>
      </c>
      <c r="D11" s="50" t="s">
        <v>237</v>
      </c>
      <c r="E11" s="48" t="s">
        <v>238</v>
      </c>
      <c r="I11" s="48" t="s">
        <v>239</v>
      </c>
    </row>
    <row r="12" spans="1:9" ht="30" x14ac:dyDescent="0.25">
      <c r="A12" s="51"/>
      <c r="B12" s="40" t="s">
        <v>240</v>
      </c>
      <c r="C12" s="46" t="s">
        <v>241</v>
      </c>
      <c r="D12" s="50" t="s">
        <v>242</v>
      </c>
      <c r="E12" s="48" t="s">
        <v>243</v>
      </c>
      <c r="I12" s="48" t="s">
        <v>244</v>
      </c>
    </row>
    <row r="13" spans="1:9" x14ac:dyDescent="0.25">
      <c r="A13" s="51"/>
      <c r="B13" s="136" t="s">
        <v>245</v>
      </c>
      <c r="D13" s="50" t="s">
        <v>246</v>
      </c>
      <c r="E13" s="48" t="s">
        <v>247</v>
      </c>
      <c r="I13" s="48" t="s">
        <v>248</v>
      </c>
    </row>
    <row r="14" spans="1:9" x14ac:dyDescent="0.25">
      <c r="A14" s="51"/>
      <c r="B14" s="40" t="s">
        <v>249</v>
      </c>
      <c r="C14" s="51"/>
      <c r="D14" s="50" t="s">
        <v>250</v>
      </c>
      <c r="E14" s="48" t="s">
        <v>251</v>
      </c>
    </row>
    <row r="15" spans="1:9" x14ac:dyDescent="0.25">
      <c r="A15" s="51"/>
      <c r="B15" s="40" t="s">
        <v>252</v>
      </c>
      <c r="C15" s="51"/>
      <c r="D15" s="50" t="s">
        <v>253</v>
      </c>
      <c r="E15" s="48" t="s">
        <v>254</v>
      </c>
    </row>
    <row r="16" spans="1:9" x14ac:dyDescent="0.25">
      <c r="A16" s="51"/>
      <c r="B16" s="40" t="s">
        <v>255</v>
      </c>
      <c r="C16" s="51"/>
      <c r="D16" s="50" t="s">
        <v>256</v>
      </c>
      <c r="E16" s="52"/>
    </row>
    <row r="17" spans="1:5" x14ac:dyDescent="0.25">
      <c r="A17" s="51"/>
      <c r="B17" s="40" t="s">
        <v>257</v>
      </c>
      <c r="C17" s="51"/>
      <c r="D17" s="50" t="s">
        <v>258</v>
      </c>
      <c r="E17" s="52"/>
    </row>
    <row r="18" spans="1:5" x14ac:dyDescent="0.25">
      <c r="A18" s="51"/>
      <c r="B18" s="40" t="s">
        <v>259</v>
      </c>
      <c r="C18" s="51"/>
      <c r="D18" s="50" t="s">
        <v>260</v>
      </c>
      <c r="E18" s="52"/>
    </row>
    <row r="19" spans="1:5" x14ac:dyDescent="0.25">
      <c r="A19" s="51"/>
      <c r="B19" s="40" t="s">
        <v>261</v>
      </c>
      <c r="C19" s="51"/>
      <c r="D19" s="50" t="s">
        <v>262</v>
      </c>
      <c r="E19" s="52"/>
    </row>
    <row r="20" spans="1:5" x14ac:dyDescent="0.25">
      <c r="A20" s="51"/>
      <c r="B20" s="40" t="s">
        <v>263</v>
      </c>
      <c r="C20" s="51"/>
      <c r="D20" s="50" t="s">
        <v>264</v>
      </c>
      <c r="E20" s="52"/>
    </row>
    <row r="21" spans="1:5" x14ac:dyDescent="0.25">
      <c r="B21" s="40" t="s">
        <v>265</v>
      </c>
      <c r="D21" s="50" t="s">
        <v>266</v>
      </c>
      <c r="E21" s="52"/>
    </row>
    <row r="22" spans="1:5" x14ac:dyDescent="0.25">
      <c r="B22" s="40" t="s">
        <v>267</v>
      </c>
      <c r="D22" s="50" t="s">
        <v>268</v>
      </c>
      <c r="E22" s="52"/>
    </row>
    <row r="23" spans="1:5" x14ac:dyDescent="0.25">
      <c r="B23" s="40" t="s">
        <v>269</v>
      </c>
      <c r="D23" s="50" t="s">
        <v>270</v>
      </c>
      <c r="E23" s="52"/>
    </row>
    <row r="24" spans="1:5" x14ac:dyDescent="0.25">
      <c r="D24" s="53" t="s">
        <v>271</v>
      </c>
      <c r="E24" s="53" t="s">
        <v>272</v>
      </c>
    </row>
    <row r="25" spans="1:5" x14ac:dyDescent="0.25">
      <c r="D25" s="54" t="s">
        <v>273</v>
      </c>
      <c r="E25" s="48" t="s">
        <v>274</v>
      </c>
    </row>
    <row r="26" spans="1:5" x14ac:dyDescent="0.25">
      <c r="D26" s="54" t="s">
        <v>275</v>
      </c>
      <c r="E26" s="48" t="s">
        <v>276</v>
      </c>
    </row>
    <row r="27" spans="1:5" x14ac:dyDescent="0.25">
      <c r="D27" s="439" t="s">
        <v>277</v>
      </c>
      <c r="E27" s="48" t="s">
        <v>278</v>
      </c>
    </row>
    <row r="28" spans="1:5" x14ac:dyDescent="0.25">
      <c r="D28" s="440"/>
      <c r="E28" s="48" t="s">
        <v>279</v>
      </c>
    </row>
    <row r="29" spans="1:5" x14ac:dyDescent="0.25">
      <c r="D29" s="440"/>
      <c r="E29" s="48" t="s">
        <v>280</v>
      </c>
    </row>
    <row r="30" spans="1:5" x14ac:dyDescent="0.25">
      <c r="D30" s="441"/>
      <c r="E30" s="48" t="s">
        <v>281</v>
      </c>
    </row>
    <row r="31" spans="1:5" x14ac:dyDescent="0.25">
      <c r="D31" s="54" t="s">
        <v>282</v>
      </c>
      <c r="E31" s="48" t="s">
        <v>283</v>
      </c>
    </row>
    <row r="32" spans="1:5" x14ac:dyDescent="0.25">
      <c r="D32" s="54" t="s">
        <v>284</v>
      </c>
      <c r="E32" s="48" t="s">
        <v>285</v>
      </c>
    </row>
    <row r="33" spans="4:5" x14ac:dyDescent="0.25">
      <c r="D33" s="54" t="s">
        <v>286</v>
      </c>
      <c r="E33" s="48" t="s">
        <v>287</v>
      </c>
    </row>
    <row r="34" spans="4:5" x14ac:dyDescent="0.25">
      <c r="D34" s="54" t="s">
        <v>288</v>
      </c>
      <c r="E34" s="48" t="s">
        <v>289</v>
      </c>
    </row>
    <row r="35" spans="4:5" x14ac:dyDescent="0.25">
      <c r="D35" s="54" t="s">
        <v>290</v>
      </c>
      <c r="E35" s="48" t="s">
        <v>291</v>
      </c>
    </row>
    <row r="36" spans="4:5" x14ac:dyDescent="0.25">
      <c r="D36" s="54" t="s">
        <v>292</v>
      </c>
      <c r="E36" s="48" t="s">
        <v>293</v>
      </c>
    </row>
    <row r="37" spans="4:5" x14ac:dyDescent="0.25">
      <c r="D37" s="54" t="s">
        <v>294</v>
      </c>
      <c r="E37" s="48" t="s">
        <v>295</v>
      </c>
    </row>
    <row r="38" spans="4:5" x14ac:dyDescent="0.25">
      <c r="D38" s="54" t="s">
        <v>296</v>
      </c>
      <c r="E38" s="48" t="s">
        <v>297</v>
      </c>
    </row>
    <row r="39" spans="4:5" x14ac:dyDescent="0.25">
      <c r="D39" s="55" t="s">
        <v>298</v>
      </c>
      <c r="E39" s="48" t="s">
        <v>299</v>
      </c>
    </row>
    <row r="40" spans="4:5" x14ac:dyDescent="0.25">
      <c r="D40" s="55" t="s">
        <v>300</v>
      </c>
      <c r="E40" s="48" t="s">
        <v>301</v>
      </c>
    </row>
    <row r="41" spans="4:5" x14ac:dyDescent="0.25">
      <c r="D41" s="54" t="s">
        <v>302</v>
      </c>
      <c r="E41" s="48" t="s">
        <v>303</v>
      </c>
    </row>
    <row r="42" spans="4:5" x14ac:dyDescent="0.25">
      <c r="D42" s="54" t="s">
        <v>304</v>
      </c>
      <c r="E42" s="48" t="s">
        <v>305</v>
      </c>
    </row>
    <row r="43" spans="4:5" x14ac:dyDescent="0.25">
      <c r="D43" s="55" t="s">
        <v>306</v>
      </c>
      <c r="E43" s="48" t="s">
        <v>307</v>
      </c>
    </row>
    <row r="44" spans="4:5" x14ac:dyDescent="0.25">
      <c r="D44" s="56" t="s">
        <v>308</v>
      </c>
      <c r="E44" s="48" t="s">
        <v>309</v>
      </c>
    </row>
    <row r="45" spans="4:5" x14ac:dyDescent="0.25">
      <c r="D45" s="50" t="s">
        <v>310</v>
      </c>
      <c r="E45" s="48" t="s">
        <v>311</v>
      </c>
    </row>
    <row r="46" spans="4:5" x14ac:dyDescent="0.25">
      <c r="D46" s="50" t="s">
        <v>312</v>
      </c>
      <c r="E46" s="48" t="s">
        <v>313</v>
      </c>
    </row>
    <row r="47" spans="4:5" x14ac:dyDescent="0.25">
      <c r="D47" s="50" t="s">
        <v>314</v>
      </c>
      <c r="E47" s="48" t="s">
        <v>315</v>
      </c>
    </row>
    <row r="48" spans="4:5" x14ac:dyDescent="0.25">
      <c r="D48" s="50" t="s">
        <v>316</v>
      </c>
      <c r="E48" s="48" t="s">
        <v>317</v>
      </c>
    </row>
    <row r="49" spans="4:4" x14ac:dyDescent="0.25">
      <c r="D49" s="53" t="s">
        <v>318</v>
      </c>
    </row>
    <row r="50" spans="4:4" x14ac:dyDescent="0.25">
      <c r="D50" s="50" t="s">
        <v>319</v>
      </c>
    </row>
    <row r="51" spans="4:4" x14ac:dyDescent="0.25">
      <c r="D51" s="50" t="s">
        <v>320</v>
      </c>
    </row>
    <row r="52" spans="4:4" x14ac:dyDescent="0.25">
      <c r="D52" s="53" t="s">
        <v>321</v>
      </c>
    </row>
    <row r="53" spans="4:4" x14ac:dyDescent="0.25">
      <c r="D53" s="56" t="s">
        <v>322</v>
      </c>
    </row>
    <row r="54" spans="4:4" x14ac:dyDescent="0.25">
      <c r="D54" s="56" t="s">
        <v>323</v>
      </c>
    </row>
    <row r="55" spans="4:4" x14ac:dyDescent="0.25">
      <c r="D55" s="56" t="s">
        <v>324</v>
      </c>
    </row>
    <row r="56" spans="4:4" x14ac:dyDescent="0.25">
      <c r="D56" s="56" t="s">
        <v>325</v>
      </c>
    </row>
  </sheetData>
  <mergeCells count="1">
    <mergeCell ref="D27:D30"/>
  </mergeCells>
  <pageMargins left="0.7" right="0.7" top="0.75" bottom="0.75" header="0.3" footer="0.3"/>
  <pageSetup scale="2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D996C-CE17-4FFA-90B3-6F55F3855AC9}">
  <sheetPr>
    <tabColor theme="7" tint="0.39997558519241921"/>
    <pageSetUpPr fitToPage="1"/>
  </sheetPr>
  <dimension ref="A1:AO42"/>
  <sheetViews>
    <sheetView showGridLines="0" zoomScale="60" zoomScaleNormal="60" workbookViewId="0">
      <selection activeCell="A7" sqref="A7:B9"/>
    </sheetView>
  </sheetViews>
  <sheetFormatPr defaultColWidth="10.85546875" defaultRowHeight="15" x14ac:dyDescent="0.25"/>
  <cols>
    <col min="1" max="1" width="38.42578125" style="2" customWidth="1"/>
    <col min="2" max="2" width="20.5703125" style="2" customWidth="1"/>
    <col min="3" max="14" width="20.7109375" style="2" customWidth="1"/>
    <col min="15" max="15" width="20.5703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5703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198"/>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3"/>
      <c r="AB1" s="204" t="s">
        <v>1</v>
      </c>
      <c r="AC1" s="205"/>
      <c r="AD1" s="205"/>
      <c r="AE1" s="206"/>
    </row>
    <row r="2" spans="1:31" ht="30.75" customHeight="1" thickBot="1" x14ac:dyDescent="0.3">
      <c r="A2" s="199"/>
      <c r="B2" s="201" t="s">
        <v>2</v>
      </c>
      <c r="C2" s="202"/>
      <c r="D2" s="202"/>
      <c r="E2" s="202"/>
      <c r="F2" s="202"/>
      <c r="G2" s="202"/>
      <c r="H2" s="202"/>
      <c r="I2" s="202"/>
      <c r="J2" s="202"/>
      <c r="K2" s="202"/>
      <c r="L2" s="202"/>
      <c r="M2" s="202"/>
      <c r="N2" s="202"/>
      <c r="O2" s="202"/>
      <c r="P2" s="202"/>
      <c r="Q2" s="202"/>
      <c r="R2" s="202"/>
      <c r="S2" s="202"/>
      <c r="T2" s="202"/>
      <c r="U2" s="202"/>
      <c r="V2" s="202"/>
      <c r="W2" s="202"/>
      <c r="X2" s="202"/>
      <c r="Y2" s="202"/>
      <c r="Z2" s="202"/>
      <c r="AA2" s="203"/>
      <c r="AB2" s="204" t="s">
        <v>326</v>
      </c>
      <c r="AC2" s="205"/>
      <c r="AD2" s="205"/>
      <c r="AE2" s="206"/>
    </row>
    <row r="3" spans="1:31" ht="24" customHeight="1" thickBot="1" x14ac:dyDescent="0.3">
      <c r="A3" s="199"/>
      <c r="B3" s="207" t="s">
        <v>3</v>
      </c>
      <c r="C3" s="208"/>
      <c r="D3" s="208"/>
      <c r="E3" s="208"/>
      <c r="F3" s="208"/>
      <c r="G3" s="208"/>
      <c r="H3" s="208"/>
      <c r="I3" s="208"/>
      <c r="J3" s="208"/>
      <c r="K3" s="208"/>
      <c r="L3" s="208"/>
      <c r="M3" s="208"/>
      <c r="N3" s="208"/>
      <c r="O3" s="208"/>
      <c r="P3" s="208"/>
      <c r="Q3" s="208"/>
      <c r="R3" s="208"/>
      <c r="S3" s="208"/>
      <c r="T3" s="208"/>
      <c r="U3" s="208"/>
      <c r="V3" s="208"/>
      <c r="W3" s="208"/>
      <c r="X3" s="208"/>
      <c r="Y3" s="208"/>
      <c r="Z3" s="208"/>
      <c r="AA3" s="209"/>
      <c r="AB3" s="204" t="s">
        <v>349</v>
      </c>
      <c r="AC3" s="205"/>
      <c r="AD3" s="205"/>
      <c r="AE3" s="206"/>
    </row>
    <row r="4" spans="1:31" ht="21.75" customHeight="1" thickBot="1" x14ac:dyDescent="0.3">
      <c r="A4" s="200"/>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213" t="s">
        <v>4</v>
      </c>
      <c r="AC4" s="214"/>
      <c r="AD4" s="214"/>
      <c r="AE4" s="215"/>
    </row>
    <row r="5" spans="1:31" ht="9" customHeight="1" thickBot="1" x14ac:dyDescent="0.3">
      <c r="A5" s="3"/>
      <c r="B5" s="98"/>
      <c r="C5" s="99"/>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5">
      <c r="A7" s="216" t="s">
        <v>5</v>
      </c>
      <c r="B7" s="217"/>
      <c r="C7" s="231" t="s">
        <v>21</v>
      </c>
      <c r="D7" s="216" t="s">
        <v>6</v>
      </c>
      <c r="E7" s="234"/>
      <c r="F7" s="234"/>
      <c r="G7" s="234"/>
      <c r="H7" s="217"/>
      <c r="I7" s="237">
        <v>45358</v>
      </c>
      <c r="J7" s="238"/>
      <c r="K7" s="216" t="s">
        <v>7</v>
      </c>
      <c r="L7" s="217"/>
      <c r="M7" s="243" t="s">
        <v>8</v>
      </c>
      <c r="N7" s="244"/>
      <c r="O7" s="248"/>
      <c r="P7" s="249"/>
      <c r="Q7" s="4"/>
      <c r="R7" s="4"/>
      <c r="S7" s="4"/>
      <c r="T7" s="4"/>
      <c r="U7" s="4"/>
      <c r="V7" s="4"/>
      <c r="W7" s="4"/>
      <c r="X7" s="4"/>
      <c r="Y7" s="4"/>
      <c r="Z7" s="5"/>
      <c r="AA7" s="4"/>
      <c r="AB7" s="4"/>
      <c r="AD7" s="7"/>
      <c r="AE7" s="8"/>
    </row>
    <row r="8" spans="1:31" x14ac:dyDescent="0.25">
      <c r="A8" s="218"/>
      <c r="B8" s="219"/>
      <c r="C8" s="232"/>
      <c r="D8" s="218"/>
      <c r="E8" s="235"/>
      <c r="F8" s="235"/>
      <c r="G8" s="235"/>
      <c r="H8" s="219"/>
      <c r="I8" s="239"/>
      <c r="J8" s="240"/>
      <c r="K8" s="218"/>
      <c r="L8" s="219"/>
      <c r="M8" s="250" t="s">
        <v>9</v>
      </c>
      <c r="N8" s="251"/>
      <c r="O8" s="252"/>
      <c r="P8" s="253"/>
      <c r="Q8" s="4"/>
      <c r="R8" s="4"/>
      <c r="S8" s="4"/>
      <c r="T8" s="4"/>
      <c r="U8" s="4"/>
      <c r="V8" s="4"/>
      <c r="W8" s="4"/>
      <c r="X8" s="4"/>
      <c r="Y8" s="4"/>
      <c r="Z8" s="5"/>
      <c r="AA8" s="4"/>
      <c r="AB8" s="4"/>
      <c r="AD8" s="7"/>
      <c r="AE8" s="8"/>
    </row>
    <row r="9" spans="1:31" ht="15.75" thickBot="1" x14ac:dyDescent="0.3">
      <c r="A9" s="220"/>
      <c r="B9" s="221"/>
      <c r="C9" s="233"/>
      <c r="D9" s="220"/>
      <c r="E9" s="236"/>
      <c r="F9" s="236"/>
      <c r="G9" s="236"/>
      <c r="H9" s="221"/>
      <c r="I9" s="241"/>
      <c r="J9" s="242"/>
      <c r="K9" s="220"/>
      <c r="L9" s="221"/>
      <c r="M9" s="254" t="s">
        <v>10</v>
      </c>
      <c r="N9" s="255"/>
      <c r="O9" s="256" t="s">
        <v>351</v>
      </c>
      <c r="P9" s="257"/>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16" t="s">
        <v>11</v>
      </c>
      <c r="B11" s="217"/>
      <c r="C11" s="222" t="s">
        <v>352</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5" customHeight="1" x14ac:dyDescent="0.25">
      <c r="A12" s="218"/>
      <c r="B12" s="219"/>
      <c r="C12" s="225"/>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7"/>
    </row>
    <row r="13" spans="1:31" ht="15" customHeight="1" thickBot="1" x14ac:dyDescent="0.3">
      <c r="A13" s="220"/>
      <c r="B13" s="221"/>
      <c r="C13" s="228"/>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58" t="s">
        <v>12</v>
      </c>
      <c r="B15" s="259"/>
      <c r="C15" s="260" t="s">
        <v>353</v>
      </c>
      <c r="D15" s="261"/>
      <c r="E15" s="261"/>
      <c r="F15" s="261"/>
      <c r="G15" s="261"/>
      <c r="H15" s="261"/>
      <c r="I15" s="261"/>
      <c r="J15" s="261"/>
      <c r="K15" s="262"/>
      <c r="L15" s="263" t="s">
        <v>13</v>
      </c>
      <c r="M15" s="264"/>
      <c r="N15" s="264"/>
      <c r="O15" s="264"/>
      <c r="P15" s="264"/>
      <c r="Q15" s="265"/>
      <c r="R15" s="266" t="s">
        <v>354</v>
      </c>
      <c r="S15" s="267"/>
      <c r="T15" s="267"/>
      <c r="U15" s="267"/>
      <c r="V15" s="267"/>
      <c r="W15" s="267"/>
      <c r="X15" s="268"/>
      <c r="Y15" s="263" t="s">
        <v>14</v>
      </c>
      <c r="Z15" s="265"/>
      <c r="AA15" s="245" t="s">
        <v>355</v>
      </c>
      <c r="AB15" s="246"/>
      <c r="AC15" s="246"/>
      <c r="AD15" s="246"/>
      <c r="AE15" s="247"/>
    </row>
    <row r="16" spans="1:31" ht="9" customHeight="1" thickBot="1" x14ac:dyDescent="0.3">
      <c r="A16" s="6"/>
      <c r="B16" s="4"/>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D16" s="7"/>
      <c r="AE16" s="8"/>
    </row>
    <row r="17" spans="1:32" s="16" customFormat="1" ht="37.5" customHeight="1" thickBot="1" x14ac:dyDescent="0.3">
      <c r="A17" s="258" t="s">
        <v>15</v>
      </c>
      <c r="B17" s="259"/>
      <c r="C17" s="245" t="s">
        <v>360</v>
      </c>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7"/>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63" t="s">
        <v>16</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5"/>
      <c r="AF19" s="20"/>
    </row>
    <row r="20" spans="1:32" ht="32.1" customHeight="1" thickBot="1" x14ac:dyDescent="0.3">
      <c r="A20" s="100" t="s">
        <v>17</v>
      </c>
      <c r="B20" s="270" t="s">
        <v>18</v>
      </c>
      <c r="C20" s="271"/>
      <c r="D20" s="271"/>
      <c r="E20" s="271"/>
      <c r="F20" s="271"/>
      <c r="G20" s="271"/>
      <c r="H20" s="271"/>
      <c r="I20" s="271"/>
      <c r="J20" s="271"/>
      <c r="K20" s="271"/>
      <c r="L20" s="271"/>
      <c r="M20" s="271"/>
      <c r="N20" s="271"/>
      <c r="O20" s="272"/>
      <c r="P20" s="263" t="s">
        <v>19</v>
      </c>
      <c r="Q20" s="264"/>
      <c r="R20" s="264"/>
      <c r="S20" s="264"/>
      <c r="T20" s="264"/>
      <c r="U20" s="264"/>
      <c r="V20" s="264"/>
      <c r="W20" s="264"/>
      <c r="X20" s="264"/>
      <c r="Y20" s="264"/>
      <c r="Z20" s="264"/>
      <c r="AA20" s="264"/>
      <c r="AB20" s="264"/>
      <c r="AC20" s="264"/>
      <c r="AD20" s="264"/>
      <c r="AE20" s="265"/>
      <c r="AF20" s="20"/>
    </row>
    <row r="21" spans="1:32" ht="32.1" customHeight="1" thickBot="1" x14ac:dyDescent="0.3">
      <c r="A21" s="151">
        <v>161155000</v>
      </c>
      <c r="B21" s="109" t="s">
        <v>20</v>
      </c>
      <c r="C21" s="110" t="s">
        <v>21</v>
      </c>
      <c r="D21" s="110" t="s">
        <v>22</v>
      </c>
      <c r="E21" s="110" t="s">
        <v>23</v>
      </c>
      <c r="F21" s="110" t="s">
        <v>24</v>
      </c>
      <c r="G21" s="110" t="s">
        <v>25</v>
      </c>
      <c r="H21" s="110" t="s">
        <v>26</v>
      </c>
      <c r="I21" s="110" t="s">
        <v>27</v>
      </c>
      <c r="J21" s="110" t="s">
        <v>28</v>
      </c>
      <c r="K21" s="110" t="s">
        <v>29</v>
      </c>
      <c r="L21" s="110" t="s">
        <v>30</v>
      </c>
      <c r="M21" s="110" t="s">
        <v>31</v>
      </c>
      <c r="N21" s="110" t="s">
        <v>32</v>
      </c>
      <c r="O21" s="111" t="s">
        <v>33</v>
      </c>
      <c r="P21" s="135"/>
      <c r="Q21" s="100" t="s">
        <v>20</v>
      </c>
      <c r="R21" s="101" t="s">
        <v>21</v>
      </c>
      <c r="S21" s="101" t="s">
        <v>22</v>
      </c>
      <c r="T21" s="101" t="s">
        <v>23</v>
      </c>
      <c r="U21" s="101" t="s">
        <v>24</v>
      </c>
      <c r="V21" s="101" t="s">
        <v>25</v>
      </c>
      <c r="W21" s="101" t="s">
        <v>26</v>
      </c>
      <c r="X21" s="101" t="s">
        <v>27</v>
      </c>
      <c r="Y21" s="101" t="s">
        <v>28</v>
      </c>
      <c r="Z21" s="101" t="s">
        <v>29</v>
      </c>
      <c r="AA21" s="101" t="s">
        <v>30</v>
      </c>
      <c r="AB21" s="101" t="s">
        <v>31</v>
      </c>
      <c r="AC21" s="101" t="s">
        <v>32</v>
      </c>
      <c r="AD21" s="134" t="s">
        <v>34</v>
      </c>
      <c r="AE21" s="134" t="s">
        <v>35</v>
      </c>
      <c r="AF21" s="1"/>
    </row>
    <row r="22" spans="1:32" ht="32.1" customHeight="1" x14ac:dyDescent="0.25">
      <c r="A22" s="183" t="s">
        <v>36</v>
      </c>
      <c r="B22" s="182"/>
      <c r="C22" s="166">
        <v>161155000</v>
      </c>
      <c r="D22" s="152"/>
      <c r="E22" s="152"/>
      <c r="F22" s="150"/>
      <c r="G22" s="150"/>
      <c r="H22" s="150"/>
      <c r="I22" s="150"/>
      <c r="J22" s="150"/>
      <c r="K22" s="150"/>
      <c r="L22" s="150"/>
      <c r="M22" s="150"/>
      <c r="N22" s="80">
        <f>SUM(B22:M22)</f>
        <v>161155000</v>
      </c>
      <c r="O22" s="82"/>
      <c r="P22" s="131" t="s">
        <v>37</v>
      </c>
      <c r="Q22" s="143">
        <v>94636800</v>
      </c>
      <c r="R22" s="144">
        <v>995928000</v>
      </c>
      <c r="S22" s="144"/>
      <c r="T22" s="144"/>
      <c r="U22" s="144"/>
      <c r="V22" s="144"/>
      <c r="W22" s="144"/>
      <c r="X22" s="144">
        <v>900918200</v>
      </c>
      <c r="Y22" s="144"/>
      <c r="Z22" s="144"/>
      <c r="AA22" s="144"/>
      <c r="AB22" s="144"/>
      <c r="AC22" s="102">
        <f>SUM(Q22:AB22)</f>
        <v>1991483000</v>
      </c>
      <c r="AE22" s="103"/>
      <c r="AF22" s="1"/>
    </row>
    <row r="23" spans="1:32" ht="32.1" customHeight="1" x14ac:dyDescent="0.25">
      <c r="A23" s="132" t="s">
        <v>38</v>
      </c>
      <c r="B23" s="145"/>
      <c r="C23" s="146"/>
      <c r="D23" s="146"/>
      <c r="E23" s="146"/>
      <c r="F23" s="146"/>
      <c r="G23" s="146"/>
      <c r="H23" s="146"/>
      <c r="I23" s="146"/>
      <c r="J23" s="146"/>
      <c r="K23" s="146"/>
      <c r="L23" s="146"/>
      <c r="M23" s="146"/>
      <c r="N23" s="79">
        <f>SUM(B23:M23)</f>
        <v>0</v>
      </c>
      <c r="O23" s="91" t="str">
        <f>IFERROR(N23/(SUMIF(B23:M23,"&gt;0",B22:M22))," ")</f>
        <v xml:space="preserve"> </v>
      </c>
      <c r="P23" s="132" t="s">
        <v>39</v>
      </c>
      <c r="Q23" s="145">
        <v>142692000</v>
      </c>
      <c r="R23" s="146">
        <v>946225000</v>
      </c>
      <c r="S23" s="146"/>
      <c r="T23" s="146"/>
      <c r="U23" s="146"/>
      <c r="V23" s="146"/>
      <c r="W23" s="146"/>
      <c r="X23" s="146"/>
      <c r="Y23" s="146"/>
      <c r="Z23" s="146"/>
      <c r="AA23" s="146"/>
      <c r="AB23" s="146"/>
      <c r="AC23" s="79">
        <f>SUM(Q23:AB23)</f>
        <v>1088917000</v>
      </c>
      <c r="AD23" s="192">
        <f>AC23/SUM(Q22:R22)</f>
        <v>0.99848903980762993</v>
      </c>
      <c r="AE23" s="83">
        <f>AC23/AC22</f>
        <v>0.54678699240716588</v>
      </c>
      <c r="AF23" s="1"/>
    </row>
    <row r="24" spans="1:32" ht="32.1" customHeight="1" x14ac:dyDescent="0.25">
      <c r="A24" s="132" t="s">
        <v>40</v>
      </c>
      <c r="B24" s="145">
        <f>+A21-B23</f>
        <v>161155000</v>
      </c>
      <c r="C24" s="146">
        <f>+B24-C23</f>
        <v>161155000</v>
      </c>
      <c r="D24" s="146"/>
      <c r="E24" s="146"/>
      <c r="F24" s="146"/>
      <c r="G24" s="146"/>
      <c r="H24" s="146"/>
      <c r="I24" s="146"/>
      <c r="J24" s="146"/>
      <c r="K24" s="146"/>
      <c r="L24" s="146"/>
      <c r="M24" s="146"/>
      <c r="N24" s="79">
        <f>MIN(B24:M24)</f>
        <v>161155000</v>
      </c>
      <c r="O24" s="81"/>
      <c r="P24" s="132" t="s">
        <v>36</v>
      </c>
      <c r="Q24" s="145"/>
      <c r="R24" s="146">
        <v>5914800</v>
      </c>
      <c r="S24" s="146">
        <v>180775000</v>
      </c>
      <c r="T24" s="146">
        <v>180775000</v>
      </c>
      <c r="U24" s="146">
        <v>180775000</v>
      </c>
      <c r="V24" s="146">
        <v>180775000</v>
      </c>
      <c r="W24" s="146">
        <v>180775000</v>
      </c>
      <c r="X24" s="146">
        <v>180775000</v>
      </c>
      <c r="Y24" s="146">
        <v>180775000</v>
      </c>
      <c r="Z24" s="146">
        <v>180775000</v>
      </c>
      <c r="AA24" s="146">
        <v>180775000</v>
      </c>
      <c r="AB24" s="146">
        <v>358593200</v>
      </c>
      <c r="AC24" s="79">
        <f>SUM(Q24:AB24)</f>
        <v>1991483000</v>
      </c>
      <c r="AD24" s="79"/>
      <c r="AE24" s="104"/>
      <c r="AF24" s="1"/>
    </row>
    <row r="25" spans="1:32" ht="32.1" customHeight="1" thickBot="1" x14ac:dyDescent="0.3">
      <c r="A25" s="133" t="s">
        <v>41</v>
      </c>
      <c r="B25" s="147">
        <v>0</v>
      </c>
      <c r="C25" s="148">
        <v>157340200</v>
      </c>
      <c r="D25" s="148"/>
      <c r="E25" s="148"/>
      <c r="F25" s="148"/>
      <c r="G25" s="148"/>
      <c r="H25" s="148"/>
      <c r="I25" s="148"/>
      <c r="J25" s="148"/>
      <c r="K25" s="148"/>
      <c r="L25" s="148"/>
      <c r="M25" s="148"/>
      <c r="N25" s="112">
        <f>SUM(B25:M25)</f>
        <v>157340200</v>
      </c>
      <c r="O25" s="197">
        <f>+N25/N24</f>
        <v>0.97632837951040918</v>
      </c>
      <c r="P25" s="133" t="s">
        <v>41</v>
      </c>
      <c r="Q25" s="147">
        <v>0</v>
      </c>
      <c r="R25" s="148">
        <v>1287500</v>
      </c>
      <c r="S25" s="148"/>
      <c r="T25" s="148"/>
      <c r="U25" s="148"/>
      <c r="V25" s="148"/>
      <c r="W25" s="148"/>
      <c r="X25" s="148"/>
      <c r="Y25" s="148"/>
      <c r="Z25" s="148"/>
      <c r="AA25" s="148"/>
      <c r="AB25" s="148"/>
      <c r="AC25" s="112">
        <f>SUM(Q25:AB25)</f>
        <v>1287500</v>
      </c>
      <c r="AD25" s="193">
        <f>AC25/SUM(Q24:R24)</f>
        <v>0.21767430851423547</v>
      </c>
      <c r="AE25" s="113">
        <f>AC25/AC24</f>
        <v>6.4650313359441178E-4</v>
      </c>
      <c r="AF25" s="1"/>
    </row>
    <row r="26" spans="1:32" customFormat="1" ht="16.5" customHeight="1" thickBot="1" x14ac:dyDescent="0.3"/>
    <row r="27" spans="1:32" ht="33.950000000000003" customHeight="1" x14ac:dyDescent="0.25">
      <c r="A27" s="273" t="s">
        <v>42</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5"/>
    </row>
    <row r="28" spans="1:32" ht="15" customHeight="1" x14ac:dyDescent="0.25">
      <c r="A28" s="276" t="s">
        <v>43</v>
      </c>
      <c r="B28" s="277" t="s">
        <v>44</v>
      </c>
      <c r="C28" s="277"/>
      <c r="D28" s="277" t="s">
        <v>45</v>
      </c>
      <c r="E28" s="277"/>
      <c r="F28" s="277"/>
      <c r="G28" s="277"/>
      <c r="H28" s="277"/>
      <c r="I28" s="277"/>
      <c r="J28" s="277"/>
      <c r="K28" s="277"/>
      <c r="L28" s="277"/>
      <c r="M28" s="277"/>
      <c r="N28" s="277"/>
      <c r="O28" s="277"/>
      <c r="P28" s="277" t="s">
        <v>32</v>
      </c>
      <c r="Q28" s="277" t="s">
        <v>46</v>
      </c>
      <c r="R28" s="277"/>
      <c r="S28" s="277"/>
      <c r="T28" s="277"/>
      <c r="U28" s="277"/>
      <c r="V28" s="277"/>
      <c r="W28" s="277"/>
      <c r="X28" s="277"/>
      <c r="Y28" s="277" t="s">
        <v>47</v>
      </c>
      <c r="Z28" s="277"/>
      <c r="AA28" s="277"/>
      <c r="AB28" s="277"/>
      <c r="AC28" s="277"/>
      <c r="AD28" s="277"/>
      <c r="AE28" s="278"/>
    </row>
    <row r="29" spans="1:32" ht="27" customHeight="1" x14ac:dyDescent="0.25">
      <c r="A29" s="276"/>
      <c r="B29" s="277"/>
      <c r="C29" s="277"/>
      <c r="D29" s="97" t="s">
        <v>20</v>
      </c>
      <c r="E29" s="97" t="s">
        <v>21</v>
      </c>
      <c r="F29" s="97" t="s">
        <v>22</v>
      </c>
      <c r="G29" s="97" t="s">
        <v>23</v>
      </c>
      <c r="H29" s="97" t="s">
        <v>24</v>
      </c>
      <c r="I29" s="97" t="s">
        <v>25</v>
      </c>
      <c r="J29" s="97" t="s">
        <v>26</v>
      </c>
      <c r="K29" s="97" t="s">
        <v>27</v>
      </c>
      <c r="L29" s="97" t="s">
        <v>28</v>
      </c>
      <c r="M29" s="97" t="s">
        <v>29</v>
      </c>
      <c r="N29" s="97" t="s">
        <v>30</v>
      </c>
      <c r="O29" s="97" t="s">
        <v>31</v>
      </c>
      <c r="P29" s="277"/>
      <c r="Q29" s="277"/>
      <c r="R29" s="277"/>
      <c r="S29" s="277"/>
      <c r="T29" s="277"/>
      <c r="U29" s="277"/>
      <c r="V29" s="277"/>
      <c r="W29" s="277"/>
      <c r="X29" s="277"/>
      <c r="Y29" s="277"/>
      <c r="Z29" s="277"/>
      <c r="AA29" s="277"/>
      <c r="AB29" s="277"/>
      <c r="AC29" s="277"/>
      <c r="AD29" s="277"/>
      <c r="AE29" s="278"/>
    </row>
    <row r="30" spans="1:32" ht="42" customHeight="1" thickBot="1" x14ac:dyDescent="0.3">
      <c r="A30" s="105" t="s">
        <v>360</v>
      </c>
      <c r="B30" s="279"/>
      <c r="C30" s="279"/>
      <c r="D30" s="142"/>
      <c r="E30" s="142"/>
      <c r="F30" s="142"/>
      <c r="G30" s="142"/>
      <c r="H30" s="142"/>
      <c r="I30" s="142"/>
      <c r="J30" s="142"/>
      <c r="K30" s="142"/>
      <c r="L30" s="142"/>
      <c r="M30" s="142"/>
      <c r="N30" s="142"/>
      <c r="O30" s="142"/>
      <c r="P30" s="106">
        <f>SUM(D30:O30)</f>
        <v>0</v>
      </c>
      <c r="Q30" s="280"/>
      <c r="R30" s="280"/>
      <c r="S30" s="280"/>
      <c r="T30" s="280"/>
      <c r="U30" s="280"/>
      <c r="V30" s="280"/>
      <c r="W30" s="280"/>
      <c r="X30" s="280"/>
      <c r="Y30" s="280"/>
      <c r="Z30" s="280"/>
      <c r="AA30" s="280"/>
      <c r="AB30" s="280"/>
      <c r="AC30" s="280"/>
      <c r="AD30" s="280"/>
      <c r="AE30" s="281"/>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22" t="s">
        <v>48</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41" ht="23.1" customHeight="1" x14ac:dyDescent="0.25">
      <c r="A33" s="276" t="s">
        <v>49</v>
      </c>
      <c r="B33" s="277" t="s">
        <v>50</v>
      </c>
      <c r="C33" s="277" t="s">
        <v>44</v>
      </c>
      <c r="D33" s="277" t="s">
        <v>51</v>
      </c>
      <c r="E33" s="277"/>
      <c r="F33" s="277"/>
      <c r="G33" s="277"/>
      <c r="H33" s="277"/>
      <c r="I33" s="277"/>
      <c r="J33" s="277"/>
      <c r="K33" s="277"/>
      <c r="L33" s="277"/>
      <c r="M33" s="277"/>
      <c r="N33" s="277"/>
      <c r="O33" s="277"/>
      <c r="P33" s="277"/>
      <c r="Q33" s="277" t="s">
        <v>52</v>
      </c>
      <c r="R33" s="277"/>
      <c r="S33" s="277"/>
      <c r="T33" s="277"/>
      <c r="U33" s="277"/>
      <c r="V33" s="277"/>
      <c r="W33" s="277"/>
      <c r="X33" s="277"/>
      <c r="Y33" s="277"/>
      <c r="Z33" s="277"/>
      <c r="AA33" s="277"/>
      <c r="AB33" s="277"/>
      <c r="AC33" s="277"/>
      <c r="AD33" s="277"/>
      <c r="AE33" s="278"/>
      <c r="AG33" s="21"/>
      <c r="AH33" s="21"/>
      <c r="AI33" s="21"/>
      <c r="AJ33" s="21"/>
      <c r="AK33" s="21"/>
      <c r="AL33" s="21"/>
      <c r="AM33" s="21"/>
      <c r="AN33" s="21"/>
      <c r="AO33" s="21"/>
    </row>
    <row r="34" spans="1:41" ht="27" customHeight="1" x14ac:dyDescent="0.25">
      <c r="A34" s="276"/>
      <c r="B34" s="277"/>
      <c r="C34" s="282"/>
      <c r="D34" s="97" t="s">
        <v>20</v>
      </c>
      <c r="E34" s="97" t="s">
        <v>21</v>
      </c>
      <c r="F34" s="97" t="s">
        <v>22</v>
      </c>
      <c r="G34" s="97" t="s">
        <v>23</v>
      </c>
      <c r="H34" s="97" t="s">
        <v>24</v>
      </c>
      <c r="I34" s="97" t="s">
        <v>25</v>
      </c>
      <c r="J34" s="97" t="s">
        <v>26</v>
      </c>
      <c r="K34" s="97" t="s">
        <v>27</v>
      </c>
      <c r="L34" s="97" t="s">
        <v>28</v>
      </c>
      <c r="M34" s="97" t="s">
        <v>29</v>
      </c>
      <c r="N34" s="97" t="s">
        <v>30</v>
      </c>
      <c r="O34" s="97" t="s">
        <v>31</v>
      </c>
      <c r="P34" s="97" t="s">
        <v>32</v>
      </c>
      <c r="Q34" s="283" t="s">
        <v>53</v>
      </c>
      <c r="R34" s="284"/>
      <c r="S34" s="284"/>
      <c r="T34" s="285"/>
      <c r="U34" s="277" t="s">
        <v>54</v>
      </c>
      <c r="V34" s="277"/>
      <c r="W34" s="277"/>
      <c r="X34" s="277"/>
      <c r="Y34" s="277" t="s">
        <v>55</v>
      </c>
      <c r="Z34" s="277"/>
      <c r="AA34" s="277"/>
      <c r="AB34" s="277"/>
      <c r="AC34" s="277" t="s">
        <v>56</v>
      </c>
      <c r="AD34" s="277"/>
      <c r="AE34" s="278"/>
      <c r="AG34" s="21"/>
      <c r="AH34" s="21"/>
      <c r="AI34" s="21"/>
      <c r="AJ34" s="21"/>
      <c r="AK34" s="21"/>
      <c r="AL34" s="21"/>
      <c r="AM34" s="21"/>
      <c r="AN34" s="21"/>
      <c r="AO34" s="21"/>
    </row>
    <row r="35" spans="1:41" ht="65.45" customHeight="1" x14ac:dyDescent="0.25">
      <c r="A35" s="299" t="s">
        <v>360</v>
      </c>
      <c r="B35" s="301">
        <f>SUM(B41)</f>
        <v>0.05</v>
      </c>
      <c r="C35" s="23" t="s">
        <v>57</v>
      </c>
      <c r="D35" s="141">
        <v>1</v>
      </c>
      <c r="E35" s="141">
        <v>1</v>
      </c>
      <c r="F35" s="141">
        <v>1</v>
      </c>
      <c r="G35" s="141">
        <v>1</v>
      </c>
      <c r="H35" s="141">
        <v>1</v>
      </c>
      <c r="I35" s="154">
        <v>0</v>
      </c>
      <c r="J35" s="154">
        <v>0</v>
      </c>
      <c r="K35" s="154">
        <v>0</v>
      </c>
      <c r="L35" s="154">
        <v>0</v>
      </c>
      <c r="M35" s="154">
        <v>0</v>
      </c>
      <c r="N35" s="154">
        <v>0</v>
      </c>
      <c r="O35" s="154">
        <v>0</v>
      </c>
      <c r="P35" s="137">
        <v>1</v>
      </c>
      <c r="Q35" s="303" t="s">
        <v>730</v>
      </c>
      <c r="R35" s="304"/>
      <c r="S35" s="304"/>
      <c r="T35" s="305"/>
      <c r="U35" s="286" t="s">
        <v>642</v>
      </c>
      <c r="V35" s="286"/>
      <c r="W35" s="286"/>
      <c r="X35" s="286"/>
      <c r="Y35" s="286" t="s">
        <v>494</v>
      </c>
      <c r="Z35" s="286"/>
      <c r="AA35" s="286"/>
      <c r="AB35" s="286"/>
      <c r="AC35" s="286" t="s">
        <v>495</v>
      </c>
      <c r="AD35" s="286"/>
      <c r="AE35" s="287"/>
      <c r="AG35" s="21"/>
      <c r="AH35" s="21"/>
      <c r="AI35" s="21"/>
      <c r="AJ35" s="21"/>
      <c r="AK35" s="21"/>
      <c r="AL35" s="21"/>
      <c r="AM35" s="21"/>
      <c r="AN35" s="21"/>
      <c r="AO35" s="21"/>
    </row>
    <row r="36" spans="1:41" ht="65.45" customHeight="1" thickBot="1" x14ac:dyDescent="0.3">
      <c r="A36" s="300"/>
      <c r="B36" s="302"/>
      <c r="C36" s="24" t="s">
        <v>58</v>
      </c>
      <c r="D36" s="163">
        <v>1</v>
      </c>
      <c r="E36" s="163">
        <v>1</v>
      </c>
      <c r="F36" s="163"/>
      <c r="G36" s="164"/>
      <c r="H36" s="164"/>
      <c r="I36" s="164"/>
      <c r="J36" s="164"/>
      <c r="K36" s="164"/>
      <c r="L36" s="164"/>
      <c r="M36" s="164"/>
      <c r="N36" s="164"/>
      <c r="O36" s="164"/>
      <c r="P36" s="70">
        <f>SUM(D36:O36)</f>
        <v>2</v>
      </c>
      <c r="Q36" s="306"/>
      <c r="R36" s="307"/>
      <c r="S36" s="307"/>
      <c r="T36" s="308"/>
      <c r="U36" s="288"/>
      <c r="V36" s="288"/>
      <c r="W36" s="288"/>
      <c r="X36" s="288"/>
      <c r="Y36" s="288"/>
      <c r="Z36" s="288"/>
      <c r="AA36" s="288"/>
      <c r="AB36" s="288"/>
      <c r="AC36" s="288"/>
      <c r="AD36" s="288"/>
      <c r="AE36" s="289"/>
      <c r="AG36" s="21"/>
      <c r="AH36" s="21"/>
      <c r="AI36" s="21"/>
      <c r="AJ36" s="21"/>
      <c r="AK36" s="21"/>
      <c r="AL36" s="21"/>
      <c r="AM36" s="21"/>
      <c r="AN36" s="21"/>
      <c r="AO36" s="21"/>
    </row>
    <row r="37" spans="1:41" customFormat="1" ht="17.25" customHeight="1" thickBot="1" x14ac:dyDescent="0.3"/>
    <row r="38" spans="1:41" ht="45" customHeight="1" thickBot="1" x14ac:dyDescent="0.3">
      <c r="A38" s="222" t="s">
        <v>59</v>
      </c>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G38" s="21"/>
      <c r="AH38" s="21"/>
      <c r="AI38" s="21"/>
      <c r="AJ38" s="21"/>
      <c r="AK38" s="21"/>
      <c r="AL38" s="21"/>
      <c r="AM38" s="21"/>
      <c r="AN38" s="21"/>
      <c r="AO38" s="21"/>
    </row>
    <row r="39" spans="1:41" ht="26.1" customHeight="1" x14ac:dyDescent="0.25">
      <c r="A39" s="290" t="s">
        <v>60</v>
      </c>
      <c r="B39" s="291" t="s">
        <v>61</v>
      </c>
      <c r="C39" s="292" t="s">
        <v>62</v>
      </c>
      <c r="D39" s="294" t="s">
        <v>63</v>
      </c>
      <c r="E39" s="295"/>
      <c r="F39" s="295"/>
      <c r="G39" s="295"/>
      <c r="H39" s="295"/>
      <c r="I39" s="295"/>
      <c r="J39" s="295"/>
      <c r="K39" s="295"/>
      <c r="L39" s="295"/>
      <c r="M39" s="295"/>
      <c r="N39" s="295"/>
      <c r="O39" s="295"/>
      <c r="P39" s="296"/>
      <c r="Q39" s="291" t="s">
        <v>64</v>
      </c>
      <c r="R39" s="291"/>
      <c r="S39" s="291"/>
      <c r="T39" s="291"/>
      <c r="U39" s="291"/>
      <c r="V39" s="291"/>
      <c r="W39" s="291"/>
      <c r="X39" s="291"/>
      <c r="Y39" s="291"/>
      <c r="Z39" s="291"/>
      <c r="AA39" s="291"/>
      <c r="AB39" s="291"/>
      <c r="AC39" s="291"/>
      <c r="AD39" s="291"/>
      <c r="AE39" s="297"/>
      <c r="AG39" s="21"/>
      <c r="AH39" s="21"/>
      <c r="AI39" s="21"/>
      <c r="AJ39" s="21"/>
      <c r="AK39" s="21"/>
      <c r="AL39" s="21"/>
      <c r="AM39" s="21"/>
      <c r="AN39" s="21"/>
      <c r="AO39" s="21"/>
    </row>
    <row r="40" spans="1:41" ht="26.1" customHeight="1" x14ac:dyDescent="0.25">
      <c r="A40" s="276"/>
      <c r="B40" s="277"/>
      <c r="C40" s="293"/>
      <c r="D40" s="97" t="s">
        <v>65</v>
      </c>
      <c r="E40" s="97" t="s">
        <v>66</v>
      </c>
      <c r="F40" s="97" t="s">
        <v>67</v>
      </c>
      <c r="G40" s="97" t="s">
        <v>68</v>
      </c>
      <c r="H40" s="97" t="s">
        <v>69</v>
      </c>
      <c r="I40" s="97" t="s">
        <v>70</v>
      </c>
      <c r="J40" s="97" t="s">
        <v>71</v>
      </c>
      <c r="K40" s="97" t="s">
        <v>72</v>
      </c>
      <c r="L40" s="97" t="s">
        <v>73</v>
      </c>
      <c r="M40" s="97" t="s">
        <v>74</v>
      </c>
      <c r="N40" s="97" t="s">
        <v>75</v>
      </c>
      <c r="O40" s="97" t="s">
        <v>76</v>
      </c>
      <c r="P40" s="97" t="s">
        <v>77</v>
      </c>
      <c r="Q40" s="283" t="s">
        <v>78</v>
      </c>
      <c r="R40" s="284"/>
      <c r="S40" s="284"/>
      <c r="T40" s="284"/>
      <c r="U40" s="284"/>
      <c r="V40" s="284"/>
      <c r="W40" s="284"/>
      <c r="X40" s="285"/>
      <c r="Y40" s="283" t="s">
        <v>79</v>
      </c>
      <c r="Z40" s="284"/>
      <c r="AA40" s="284"/>
      <c r="AB40" s="284"/>
      <c r="AC40" s="284"/>
      <c r="AD40" s="284"/>
      <c r="AE40" s="298"/>
      <c r="AG40" s="25"/>
      <c r="AH40" s="25"/>
      <c r="AI40" s="25"/>
      <c r="AJ40" s="25"/>
      <c r="AK40" s="25"/>
      <c r="AL40" s="25"/>
      <c r="AM40" s="25"/>
      <c r="AN40" s="25"/>
      <c r="AO40" s="25"/>
    </row>
    <row r="41" spans="1:41" ht="138" customHeight="1" x14ac:dyDescent="0.25">
      <c r="A41" s="330" t="s">
        <v>361</v>
      </c>
      <c r="B41" s="332">
        <v>0.05</v>
      </c>
      <c r="C41" s="29" t="s">
        <v>57</v>
      </c>
      <c r="D41" s="168">
        <v>0.2</v>
      </c>
      <c r="E41" s="168">
        <v>0.2</v>
      </c>
      <c r="F41" s="168">
        <v>0.2</v>
      </c>
      <c r="G41" s="168">
        <v>0.2</v>
      </c>
      <c r="H41" s="168">
        <v>0.2</v>
      </c>
      <c r="I41" s="154">
        <v>0</v>
      </c>
      <c r="J41" s="154">
        <v>0</v>
      </c>
      <c r="K41" s="154">
        <v>0</v>
      </c>
      <c r="L41" s="154">
        <v>0</v>
      </c>
      <c r="M41" s="154">
        <v>0</v>
      </c>
      <c r="N41" s="154">
        <v>0</v>
      </c>
      <c r="O41" s="154">
        <v>0</v>
      </c>
      <c r="P41" s="107">
        <f t="shared" ref="P41:P42" si="0">SUM(D41:O41)</f>
        <v>1</v>
      </c>
      <c r="Q41" s="313" t="s">
        <v>643</v>
      </c>
      <c r="R41" s="314"/>
      <c r="S41" s="314"/>
      <c r="T41" s="314"/>
      <c r="U41" s="314"/>
      <c r="V41" s="314"/>
      <c r="W41" s="314"/>
      <c r="X41" s="315"/>
      <c r="Y41" s="319" t="s">
        <v>692</v>
      </c>
      <c r="Z41" s="314"/>
      <c r="AA41" s="314"/>
      <c r="AB41" s="314"/>
      <c r="AC41" s="314"/>
      <c r="AD41" s="314"/>
      <c r="AE41" s="320"/>
      <c r="AG41" s="26"/>
      <c r="AH41" s="26"/>
      <c r="AI41" s="26"/>
      <c r="AJ41" s="26"/>
      <c r="AK41" s="26"/>
      <c r="AL41" s="26"/>
      <c r="AM41" s="26"/>
      <c r="AN41" s="26"/>
      <c r="AO41" s="26"/>
    </row>
    <row r="42" spans="1:41" ht="138" customHeight="1" thickBot="1" x14ac:dyDescent="0.3">
      <c r="A42" s="331"/>
      <c r="B42" s="333"/>
      <c r="C42" s="24" t="s">
        <v>58</v>
      </c>
      <c r="D42" s="30">
        <v>0.2</v>
      </c>
      <c r="E42" s="30">
        <v>0.2</v>
      </c>
      <c r="F42" s="30"/>
      <c r="G42" s="30"/>
      <c r="H42" s="30"/>
      <c r="I42" s="30"/>
      <c r="J42" s="30"/>
      <c r="K42" s="30"/>
      <c r="L42" s="30"/>
      <c r="M42" s="30"/>
      <c r="N42" s="30"/>
      <c r="O42" s="30"/>
      <c r="P42" s="108">
        <f t="shared" si="0"/>
        <v>0.4</v>
      </c>
      <c r="Q42" s="316"/>
      <c r="R42" s="317"/>
      <c r="S42" s="317"/>
      <c r="T42" s="317"/>
      <c r="U42" s="317"/>
      <c r="V42" s="317"/>
      <c r="W42" s="317"/>
      <c r="X42" s="318"/>
      <c r="Y42" s="316"/>
      <c r="Z42" s="317"/>
      <c r="AA42" s="317"/>
      <c r="AB42" s="317"/>
      <c r="AC42" s="317"/>
      <c r="AD42" s="317"/>
      <c r="AE42" s="321"/>
    </row>
  </sheetData>
  <mergeCells count="71">
    <mergeCell ref="B35:B36"/>
    <mergeCell ref="Q35:T36"/>
    <mergeCell ref="A41:A42"/>
    <mergeCell ref="B41:B42"/>
    <mergeCell ref="Q41:X42"/>
    <mergeCell ref="U35:X36"/>
    <mergeCell ref="Y41:AE42"/>
    <mergeCell ref="A38:AE38"/>
    <mergeCell ref="A39:A40"/>
    <mergeCell ref="B39:B40"/>
    <mergeCell ref="C39:C40"/>
    <mergeCell ref="D39:P39"/>
    <mergeCell ref="Q39:AE39"/>
    <mergeCell ref="Q40:X40"/>
    <mergeCell ref="Y40:AE40"/>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5:A36"/>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Y35 AC35 Q41 Q35" xr:uid="{EC677FEF-8094-4D25-86F3-E5446C3C36FA}">
      <formula1>2000</formula1>
    </dataValidation>
    <dataValidation type="textLength" operator="lessThanOrEqual" allowBlank="1" showInputMessage="1" showErrorMessage="1" errorTitle="Máximo 2.000 caracteres" error="Máximo 2.000 caracteres" promptTitle="2.000 caracteres" sqref="Q30:Q31" xr:uid="{9CA51070-8155-41C5-B37A-6798C57D7D3E}">
      <formula1>2000</formula1>
    </dataValidation>
    <dataValidation type="list" allowBlank="1" showInputMessage="1" showErrorMessage="1" sqref="C7:C9" xr:uid="{8C9AEB0A-5C2D-47F9-B2EB-7FE0E1F8C058}">
      <formula1>$B$21:$M$21</formula1>
    </dataValidation>
  </dataValidations>
  <hyperlinks>
    <hyperlink ref="Y41" r:id="rId1" xr:uid="{AD2562FB-87C2-4236-8A44-A7B8AACBACCF}"/>
  </hyperlinks>
  <pageMargins left="0.25" right="0.25" top="0.75" bottom="0.75" header="0.3" footer="0.3"/>
  <pageSetup scale="2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FBC0-8469-45EE-BB60-3CECBBDD7136}">
  <sheetPr>
    <tabColor theme="7" tint="0.39997558519241921"/>
    <pageSetUpPr fitToPage="1"/>
  </sheetPr>
  <dimension ref="A1:AO44"/>
  <sheetViews>
    <sheetView showGridLines="0" zoomScale="60" zoomScaleNormal="60" workbookViewId="0">
      <selection activeCell="A7" sqref="A7:B9"/>
    </sheetView>
  </sheetViews>
  <sheetFormatPr defaultColWidth="10.85546875" defaultRowHeight="15" x14ac:dyDescent="0.25"/>
  <cols>
    <col min="1" max="1" width="38.42578125" style="2" customWidth="1"/>
    <col min="2" max="2" width="20.5703125" style="2" customWidth="1"/>
    <col min="3" max="14" width="20.7109375" style="2" customWidth="1"/>
    <col min="15" max="15" width="20.5703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5703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198"/>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3"/>
      <c r="AB1" s="204" t="s">
        <v>1</v>
      </c>
      <c r="AC1" s="205"/>
      <c r="AD1" s="205"/>
      <c r="AE1" s="206"/>
    </row>
    <row r="2" spans="1:31" ht="30.75" customHeight="1" thickBot="1" x14ac:dyDescent="0.3">
      <c r="A2" s="199"/>
      <c r="B2" s="201" t="s">
        <v>2</v>
      </c>
      <c r="C2" s="202"/>
      <c r="D2" s="202"/>
      <c r="E2" s="202"/>
      <c r="F2" s="202"/>
      <c r="G2" s="202"/>
      <c r="H2" s="202"/>
      <c r="I2" s="202"/>
      <c r="J2" s="202"/>
      <c r="K2" s="202"/>
      <c r="L2" s="202"/>
      <c r="M2" s="202"/>
      <c r="N2" s="202"/>
      <c r="O2" s="202"/>
      <c r="P2" s="202"/>
      <c r="Q2" s="202"/>
      <c r="R2" s="202"/>
      <c r="S2" s="202"/>
      <c r="T2" s="202"/>
      <c r="U2" s="202"/>
      <c r="V2" s="202"/>
      <c r="W2" s="202"/>
      <c r="X2" s="202"/>
      <c r="Y2" s="202"/>
      <c r="Z2" s="202"/>
      <c r="AA2" s="203"/>
      <c r="AB2" s="204" t="s">
        <v>326</v>
      </c>
      <c r="AC2" s="205"/>
      <c r="AD2" s="205"/>
      <c r="AE2" s="206"/>
    </row>
    <row r="3" spans="1:31" ht="24" customHeight="1" thickBot="1" x14ac:dyDescent="0.3">
      <c r="A3" s="199"/>
      <c r="B3" s="207" t="s">
        <v>3</v>
      </c>
      <c r="C3" s="208"/>
      <c r="D3" s="208"/>
      <c r="E3" s="208"/>
      <c r="F3" s="208"/>
      <c r="G3" s="208"/>
      <c r="H3" s="208"/>
      <c r="I3" s="208"/>
      <c r="J3" s="208"/>
      <c r="K3" s="208"/>
      <c r="L3" s="208"/>
      <c r="M3" s="208"/>
      <c r="N3" s="208"/>
      <c r="O3" s="208"/>
      <c r="P3" s="208"/>
      <c r="Q3" s="208"/>
      <c r="R3" s="208"/>
      <c r="S3" s="208"/>
      <c r="T3" s="208"/>
      <c r="U3" s="208"/>
      <c r="V3" s="208"/>
      <c r="W3" s="208"/>
      <c r="X3" s="208"/>
      <c r="Y3" s="208"/>
      <c r="Z3" s="208"/>
      <c r="AA3" s="209"/>
      <c r="AB3" s="204" t="s">
        <v>349</v>
      </c>
      <c r="AC3" s="205"/>
      <c r="AD3" s="205"/>
      <c r="AE3" s="206"/>
    </row>
    <row r="4" spans="1:31" ht="21.75" customHeight="1" thickBot="1" x14ac:dyDescent="0.3">
      <c r="A4" s="200"/>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213" t="s">
        <v>4</v>
      </c>
      <c r="AC4" s="214"/>
      <c r="AD4" s="214"/>
      <c r="AE4" s="215"/>
    </row>
    <row r="5" spans="1:31" ht="9" customHeight="1" thickBot="1" x14ac:dyDescent="0.3">
      <c r="A5" s="3"/>
      <c r="B5" s="98"/>
      <c r="C5" s="99"/>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5">
      <c r="A7" s="216" t="s">
        <v>5</v>
      </c>
      <c r="B7" s="217"/>
      <c r="C7" s="231" t="s">
        <v>21</v>
      </c>
      <c r="D7" s="216" t="s">
        <v>6</v>
      </c>
      <c r="E7" s="234"/>
      <c r="F7" s="234"/>
      <c r="G7" s="234"/>
      <c r="H7" s="217"/>
      <c r="I7" s="237">
        <v>45358</v>
      </c>
      <c r="J7" s="238"/>
      <c r="K7" s="216" t="s">
        <v>7</v>
      </c>
      <c r="L7" s="217"/>
      <c r="M7" s="243" t="s">
        <v>8</v>
      </c>
      <c r="N7" s="244"/>
      <c r="O7" s="248"/>
      <c r="P7" s="249"/>
      <c r="Q7" s="4"/>
      <c r="R7" s="4"/>
      <c r="S7" s="4"/>
      <c r="T7" s="4"/>
      <c r="U7" s="4"/>
      <c r="V7" s="4"/>
      <c r="W7" s="4"/>
      <c r="X7" s="4"/>
      <c r="Y7" s="4"/>
      <c r="Z7" s="5"/>
      <c r="AA7" s="4"/>
      <c r="AB7" s="4"/>
      <c r="AD7" s="7"/>
      <c r="AE7" s="8"/>
    </row>
    <row r="8" spans="1:31" x14ac:dyDescent="0.25">
      <c r="A8" s="218"/>
      <c r="B8" s="219"/>
      <c r="C8" s="232"/>
      <c r="D8" s="218"/>
      <c r="E8" s="235"/>
      <c r="F8" s="235"/>
      <c r="G8" s="235"/>
      <c r="H8" s="219"/>
      <c r="I8" s="239"/>
      <c r="J8" s="240"/>
      <c r="K8" s="218"/>
      <c r="L8" s="219"/>
      <c r="M8" s="250" t="s">
        <v>9</v>
      </c>
      <c r="N8" s="251"/>
      <c r="O8" s="252"/>
      <c r="P8" s="253"/>
      <c r="Q8" s="4"/>
      <c r="R8" s="4"/>
      <c r="S8" s="4"/>
      <c r="T8" s="4"/>
      <c r="U8" s="4"/>
      <c r="V8" s="4"/>
      <c r="W8" s="4"/>
      <c r="X8" s="4"/>
      <c r="Y8" s="4"/>
      <c r="Z8" s="5"/>
      <c r="AA8" s="4"/>
      <c r="AB8" s="4"/>
      <c r="AD8" s="7"/>
      <c r="AE8" s="8"/>
    </row>
    <row r="9" spans="1:31" ht="15.75" thickBot="1" x14ac:dyDescent="0.3">
      <c r="A9" s="220"/>
      <c r="B9" s="221"/>
      <c r="C9" s="233"/>
      <c r="D9" s="220"/>
      <c r="E9" s="236"/>
      <c r="F9" s="236"/>
      <c r="G9" s="236"/>
      <c r="H9" s="221"/>
      <c r="I9" s="241"/>
      <c r="J9" s="242"/>
      <c r="K9" s="220"/>
      <c r="L9" s="221"/>
      <c r="M9" s="254" t="s">
        <v>10</v>
      </c>
      <c r="N9" s="255"/>
      <c r="O9" s="256" t="s">
        <v>351</v>
      </c>
      <c r="P9" s="257"/>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16" t="s">
        <v>11</v>
      </c>
      <c r="B11" s="217"/>
      <c r="C11" s="222" t="s">
        <v>352</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5" customHeight="1" x14ac:dyDescent="0.25">
      <c r="A12" s="218"/>
      <c r="B12" s="219"/>
      <c r="C12" s="225"/>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7"/>
    </row>
    <row r="13" spans="1:31" ht="15" customHeight="1" thickBot="1" x14ac:dyDescent="0.3">
      <c r="A13" s="220"/>
      <c r="B13" s="221"/>
      <c r="C13" s="228"/>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58" t="s">
        <v>12</v>
      </c>
      <c r="B15" s="259"/>
      <c r="C15" s="260" t="s">
        <v>353</v>
      </c>
      <c r="D15" s="261"/>
      <c r="E15" s="261"/>
      <c r="F15" s="261"/>
      <c r="G15" s="261"/>
      <c r="H15" s="261"/>
      <c r="I15" s="261"/>
      <c r="J15" s="261"/>
      <c r="K15" s="262"/>
      <c r="L15" s="263" t="s">
        <v>13</v>
      </c>
      <c r="M15" s="264"/>
      <c r="N15" s="264"/>
      <c r="O15" s="264"/>
      <c r="P15" s="264"/>
      <c r="Q15" s="265"/>
      <c r="R15" s="266" t="s">
        <v>354</v>
      </c>
      <c r="S15" s="267"/>
      <c r="T15" s="267"/>
      <c r="U15" s="267"/>
      <c r="V15" s="267"/>
      <c r="W15" s="267"/>
      <c r="X15" s="268"/>
      <c r="Y15" s="263" t="s">
        <v>14</v>
      </c>
      <c r="Z15" s="265"/>
      <c r="AA15" s="245" t="s">
        <v>355</v>
      </c>
      <c r="AB15" s="246"/>
      <c r="AC15" s="246"/>
      <c r="AD15" s="246"/>
      <c r="AE15" s="247"/>
    </row>
    <row r="16" spans="1:31" ht="9" customHeight="1" thickBot="1" x14ac:dyDescent="0.3">
      <c r="A16" s="6"/>
      <c r="B16" s="4"/>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D16" s="7"/>
      <c r="AE16" s="8"/>
    </row>
    <row r="17" spans="1:32" s="16" customFormat="1" ht="37.5" customHeight="1" thickBot="1" x14ac:dyDescent="0.3">
      <c r="A17" s="258" t="s">
        <v>15</v>
      </c>
      <c r="B17" s="259"/>
      <c r="C17" s="245" t="s">
        <v>362</v>
      </c>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7"/>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63" t="s">
        <v>16</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5"/>
      <c r="AF19" s="20"/>
    </row>
    <row r="20" spans="1:32" ht="32.1" customHeight="1" thickBot="1" x14ac:dyDescent="0.3">
      <c r="A20" s="100" t="s">
        <v>17</v>
      </c>
      <c r="B20" s="270" t="s">
        <v>18</v>
      </c>
      <c r="C20" s="271"/>
      <c r="D20" s="271"/>
      <c r="E20" s="271"/>
      <c r="F20" s="271"/>
      <c r="G20" s="271"/>
      <c r="H20" s="271"/>
      <c r="I20" s="271"/>
      <c r="J20" s="271"/>
      <c r="K20" s="271"/>
      <c r="L20" s="271"/>
      <c r="M20" s="271"/>
      <c r="N20" s="271"/>
      <c r="O20" s="272"/>
      <c r="P20" s="263" t="s">
        <v>19</v>
      </c>
      <c r="Q20" s="264"/>
      <c r="R20" s="264"/>
      <c r="S20" s="264"/>
      <c r="T20" s="264"/>
      <c r="U20" s="264"/>
      <c r="V20" s="264"/>
      <c r="W20" s="264"/>
      <c r="X20" s="264"/>
      <c r="Y20" s="264"/>
      <c r="Z20" s="264"/>
      <c r="AA20" s="264"/>
      <c r="AB20" s="264"/>
      <c r="AC20" s="264"/>
      <c r="AD20" s="264"/>
      <c r="AE20" s="265"/>
      <c r="AF20" s="20"/>
    </row>
    <row r="21" spans="1:32" ht="32.1" customHeight="1" thickBot="1" x14ac:dyDescent="0.3">
      <c r="A21" s="151">
        <v>3484934374</v>
      </c>
      <c r="B21" s="109" t="s">
        <v>20</v>
      </c>
      <c r="C21" s="110" t="s">
        <v>21</v>
      </c>
      <c r="D21" s="110" t="s">
        <v>22</v>
      </c>
      <c r="E21" s="110" t="s">
        <v>23</v>
      </c>
      <c r="F21" s="110" t="s">
        <v>24</v>
      </c>
      <c r="G21" s="110" t="s">
        <v>25</v>
      </c>
      <c r="H21" s="110" t="s">
        <v>26</v>
      </c>
      <c r="I21" s="110" t="s">
        <v>27</v>
      </c>
      <c r="J21" s="110" t="s">
        <v>28</v>
      </c>
      <c r="K21" s="110" t="s">
        <v>29</v>
      </c>
      <c r="L21" s="110" t="s">
        <v>30</v>
      </c>
      <c r="M21" s="110" t="s">
        <v>31</v>
      </c>
      <c r="N21" s="110" t="s">
        <v>32</v>
      </c>
      <c r="O21" s="111" t="s">
        <v>33</v>
      </c>
      <c r="P21" s="135"/>
      <c r="Q21" s="100" t="s">
        <v>20</v>
      </c>
      <c r="R21" s="101" t="s">
        <v>21</v>
      </c>
      <c r="S21" s="101" t="s">
        <v>22</v>
      </c>
      <c r="T21" s="101" t="s">
        <v>23</v>
      </c>
      <c r="U21" s="101" t="s">
        <v>24</v>
      </c>
      <c r="V21" s="101" t="s">
        <v>25</v>
      </c>
      <c r="W21" s="101" t="s">
        <v>26</v>
      </c>
      <c r="X21" s="101" t="s">
        <v>27</v>
      </c>
      <c r="Y21" s="101" t="s">
        <v>28</v>
      </c>
      <c r="Z21" s="101" t="s">
        <v>29</v>
      </c>
      <c r="AA21" s="101" t="s">
        <v>30</v>
      </c>
      <c r="AB21" s="101" t="s">
        <v>31</v>
      </c>
      <c r="AC21" s="101" t="s">
        <v>32</v>
      </c>
      <c r="AD21" s="134" t="s">
        <v>34</v>
      </c>
      <c r="AE21" s="134" t="s">
        <v>35</v>
      </c>
      <c r="AF21" s="1"/>
    </row>
    <row r="22" spans="1:32" ht="32.1" customHeight="1" x14ac:dyDescent="0.25">
      <c r="A22" s="131" t="s">
        <v>36</v>
      </c>
      <c r="B22" s="149">
        <v>895000000</v>
      </c>
      <c r="C22" s="150">
        <v>895000000</v>
      </c>
      <c r="D22" s="150">
        <v>945160286</v>
      </c>
      <c r="E22" s="150">
        <v>584182114</v>
      </c>
      <c r="F22" s="150">
        <v>145591974</v>
      </c>
      <c r="G22" s="150">
        <v>20000000</v>
      </c>
      <c r="H22" s="150"/>
      <c r="I22" s="150"/>
      <c r="J22" s="150"/>
      <c r="K22" s="150"/>
      <c r="L22" s="150"/>
      <c r="M22" s="150"/>
      <c r="N22" s="80">
        <f>SUM(B22:M22)</f>
        <v>3484934374</v>
      </c>
      <c r="O22" s="82"/>
      <c r="P22" s="131" t="s">
        <v>37</v>
      </c>
      <c r="Q22" s="143"/>
      <c r="R22" s="144">
        <f>950861460+192677894</f>
        <v>1143539354</v>
      </c>
      <c r="S22" s="144">
        <v>996966817</v>
      </c>
      <c r="T22" s="144"/>
      <c r="U22" s="144">
        <v>7395022723</v>
      </c>
      <c r="V22" s="144"/>
      <c r="W22" s="144"/>
      <c r="X22" s="144"/>
      <c r="Y22" s="144"/>
      <c r="Z22" s="144"/>
      <c r="AA22" s="144"/>
      <c r="AB22" s="144"/>
      <c r="AC22" s="102">
        <f>SUM(Q22:AB22)</f>
        <v>9535528894</v>
      </c>
      <c r="AE22" s="103"/>
      <c r="AF22" s="1"/>
    </row>
    <row r="23" spans="1:32" ht="32.1" customHeight="1" x14ac:dyDescent="0.25">
      <c r="A23" s="132" t="s">
        <v>38</v>
      </c>
      <c r="B23" s="145"/>
      <c r="C23" s="146"/>
      <c r="D23" s="146"/>
      <c r="E23" s="146"/>
      <c r="F23" s="146"/>
      <c r="G23" s="146"/>
      <c r="H23" s="146"/>
      <c r="I23" s="146"/>
      <c r="J23" s="146"/>
      <c r="K23" s="146"/>
      <c r="L23" s="146"/>
      <c r="M23" s="146"/>
      <c r="N23" s="79">
        <f>SUM(B23:M23)</f>
        <v>0</v>
      </c>
      <c r="O23" s="91" t="str">
        <f>IFERROR(N23/(SUMIF(B23:M23,"&gt;0",B22:M22))," ")</f>
        <v xml:space="preserve"> </v>
      </c>
      <c r="P23" s="132" t="s">
        <v>39</v>
      </c>
      <c r="Q23" s="145">
        <v>0</v>
      </c>
      <c r="R23" s="146">
        <v>1453597396</v>
      </c>
      <c r="S23" s="146"/>
      <c r="T23" s="146"/>
      <c r="U23" s="146"/>
      <c r="V23" s="146"/>
      <c r="W23" s="146"/>
      <c r="X23" s="146"/>
      <c r="Y23" s="146"/>
      <c r="Z23" s="146"/>
      <c r="AA23" s="146"/>
      <c r="AB23" s="146"/>
      <c r="AC23" s="79">
        <f>SUM(Q23:AB23)</f>
        <v>1453597396</v>
      </c>
      <c r="AD23" s="192">
        <f>AC23/SUM(Q22:R22)</f>
        <v>1.2711389344979203</v>
      </c>
      <c r="AE23" s="83">
        <f>AC23/AC22</f>
        <v>0.15244014381988197</v>
      </c>
      <c r="AF23" s="1"/>
    </row>
    <row r="24" spans="1:32" ht="32.1" customHeight="1" x14ac:dyDescent="0.25">
      <c r="A24" s="132" t="s">
        <v>40</v>
      </c>
      <c r="B24" s="145">
        <f>+A21-B23</f>
        <v>3484934374</v>
      </c>
      <c r="C24" s="146">
        <f>+B24-C23</f>
        <v>3484934374</v>
      </c>
      <c r="D24" s="146"/>
      <c r="E24" s="146"/>
      <c r="F24" s="146"/>
      <c r="G24" s="146"/>
      <c r="H24" s="146"/>
      <c r="I24" s="146"/>
      <c r="J24" s="146"/>
      <c r="K24" s="146"/>
      <c r="L24" s="146"/>
      <c r="M24" s="146"/>
      <c r="N24" s="79">
        <f>MIN(B24:M24)</f>
        <v>3484934374</v>
      </c>
      <c r="O24" s="81"/>
      <c r="P24" s="132" t="s">
        <v>36</v>
      </c>
      <c r="Q24" s="145"/>
      <c r="R24" s="146"/>
      <c r="S24" s="146"/>
      <c r="T24" s="146">
        <v>362000000</v>
      </c>
      <c r="U24" s="146">
        <v>977000000</v>
      </c>
      <c r="V24" s="146">
        <f t="shared" ref="V24:AA24" si="0">977000000+27525413</f>
        <v>1004525413</v>
      </c>
      <c r="W24" s="146">
        <f t="shared" si="0"/>
        <v>1004525413</v>
      </c>
      <c r="X24" s="146">
        <f t="shared" si="0"/>
        <v>1004525413</v>
      </c>
      <c r="Y24" s="146">
        <f t="shared" si="0"/>
        <v>1004525413</v>
      </c>
      <c r="Z24" s="146">
        <f t="shared" si="0"/>
        <v>1004525413</v>
      </c>
      <c r="AA24" s="146">
        <f t="shared" si="0"/>
        <v>1004525413</v>
      </c>
      <c r="AB24" s="146">
        <f>2141851000+27525416</f>
        <v>2169376416</v>
      </c>
      <c r="AC24" s="79">
        <f>SUM(Q24:AB24)</f>
        <v>9535528894</v>
      </c>
      <c r="AD24" s="79"/>
      <c r="AE24" s="104"/>
      <c r="AF24" s="1"/>
    </row>
    <row r="25" spans="1:32" ht="32.1" customHeight="1" thickBot="1" x14ac:dyDescent="0.3">
      <c r="A25" s="133" t="s">
        <v>41</v>
      </c>
      <c r="B25" s="147">
        <v>853254523</v>
      </c>
      <c r="C25" s="148">
        <v>828457779</v>
      </c>
      <c r="D25" s="148"/>
      <c r="E25" s="148"/>
      <c r="F25" s="148"/>
      <c r="G25" s="148"/>
      <c r="H25" s="148"/>
      <c r="I25" s="148"/>
      <c r="J25" s="148"/>
      <c r="K25" s="148"/>
      <c r="L25" s="148"/>
      <c r="M25" s="148"/>
      <c r="N25" s="112">
        <f>SUM(B25:M25)</f>
        <v>1681712302</v>
      </c>
      <c r="O25" s="197">
        <f>+N25/N24</f>
        <v>0.48256641919765458</v>
      </c>
      <c r="P25" s="133" t="s">
        <v>41</v>
      </c>
      <c r="Q25" s="147">
        <v>0</v>
      </c>
      <c r="R25" s="148">
        <v>0</v>
      </c>
      <c r="S25" s="148"/>
      <c r="T25" s="148"/>
      <c r="U25" s="148"/>
      <c r="V25" s="148"/>
      <c r="W25" s="148"/>
      <c r="X25" s="148"/>
      <c r="Y25" s="148"/>
      <c r="Z25" s="148"/>
      <c r="AA25" s="148"/>
      <c r="AB25" s="148"/>
      <c r="AC25" s="112">
        <f>SUM(Q25:AB25)</f>
        <v>0</v>
      </c>
      <c r="AD25" s="193" t="e">
        <f>AC25/SUM(Q24:R24)</f>
        <v>#DIV/0!</v>
      </c>
      <c r="AE25" s="113">
        <f>AC25/AC24</f>
        <v>0</v>
      </c>
      <c r="AF25" s="1"/>
    </row>
    <row r="26" spans="1:32" customFormat="1" ht="16.5" customHeight="1" thickBot="1" x14ac:dyDescent="0.3"/>
    <row r="27" spans="1:32" ht="33.950000000000003" customHeight="1" x14ac:dyDescent="0.25">
      <c r="A27" s="273" t="s">
        <v>42</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5"/>
    </row>
    <row r="28" spans="1:32" ht="15" customHeight="1" x14ac:dyDescent="0.25">
      <c r="A28" s="276" t="s">
        <v>43</v>
      </c>
      <c r="B28" s="277" t="s">
        <v>44</v>
      </c>
      <c r="C28" s="277"/>
      <c r="D28" s="277" t="s">
        <v>45</v>
      </c>
      <c r="E28" s="277"/>
      <c r="F28" s="277"/>
      <c r="G28" s="277"/>
      <c r="H28" s="277"/>
      <c r="I28" s="277"/>
      <c r="J28" s="277"/>
      <c r="K28" s="277"/>
      <c r="L28" s="277"/>
      <c r="M28" s="277"/>
      <c r="N28" s="277"/>
      <c r="O28" s="277"/>
      <c r="P28" s="277" t="s">
        <v>32</v>
      </c>
      <c r="Q28" s="277" t="s">
        <v>46</v>
      </c>
      <c r="R28" s="277"/>
      <c r="S28" s="277"/>
      <c r="T28" s="277"/>
      <c r="U28" s="277"/>
      <c r="V28" s="277"/>
      <c r="W28" s="277"/>
      <c r="X28" s="277"/>
      <c r="Y28" s="277" t="s">
        <v>47</v>
      </c>
      <c r="Z28" s="277"/>
      <c r="AA28" s="277"/>
      <c r="AB28" s="277"/>
      <c r="AC28" s="277"/>
      <c r="AD28" s="277"/>
      <c r="AE28" s="278"/>
    </row>
    <row r="29" spans="1:32" ht="27" customHeight="1" x14ac:dyDescent="0.25">
      <c r="A29" s="276"/>
      <c r="B29" s="277"/>
      <c r="C29" s="277"/>
      <c r="D29" s="97" t="s">
        <v>20</v>
      </c>
      <c r="E29" s="97" t="s">
        <v>21</v>
      </c>
      <c r="F29" s="97" t="s">
        <v>22</v>
      </c>
      <c r="G29" s="97" t="s">
        <v>23</v>
      </c>
      <c r="H29" s="97" t="s">
        <v>24</v>
      </c>
      <c r="I29" s="97" t="s">
        <v>25</v>
      </c>
      <c r="J29" s="97" t="s">
        <v>26</v>
      </c>
      <c r="K29" s="97" t="s">
        <v>27</v>
      </c>
      <c r="L29" s="97" t="s">
        <v>28</v>
      </c>
      <c r="M29" s="97" t="s">
        <v>29</v>
      </c>
      <c r="N29" s="97" t="s">
        <v>30</v>
      </c>
      <c r="O29" s="97" t="s">
        <v>31</v>
      </c>
      <c r="P29" s="277"/>
      <c r="Q29" s="277"/>
      <c r="R29" s="277"/>
      <c r="S29" s="277"/>
      <c r="T29" s="277"/>
      <c r="U29" s="277"/>
      <c r="V29" s="277"/>
      <c r="W29" s="277"/>
      <c r="X29" s="277"/>
      <c r="Y29" s="277"/>
      <c r="Z29" s="277"/>
      <c r="AA29" s="277"/>
      <c r="AB29" s="277"/>
      <c r="AC29" s="277"/>
      <c r="AD29" s="277"/>
      <c r="AE29" s="278"/>
    </row>
    <row r="30" spans="1:32" ht="51.75" customHeight="1" thickBot="1" x14ac:dyDescent="0.3">
      <c r="A30" s="105" t="s">
        <v>362</v>
      </c>
      <c r="B30" s="279"/>
      <c r="C30" s="279"/>
      <c r="D30" s="142"/>
      <c r="E30" s="142"/>
      <c r="F30" s="142"/>
      <c r="G30" s="142"/>
      <c r="H30" s="142"/>
      <c r="I30" s="142"/>
      <c r="J30" s="142"/>
      <c r="K30" s="142"/>
      <c r="L30" s="142"/>
      <c r="M30" s="142"/>
      <c r="N30" s="142"/>
      <c r="O30" s="142"/>
      <c r="P30" s="106">
        <f>SUM(D30:O30)</f>
        <v>0</v>
      </c>
      <c r="Q30" s="280"/>
      <c r="R30" s="280"/>
      <c r="S30" s="280"/>
      <c r="T30" s="280"/>
      <c r="U30" s="280"/>
      <c r="V30" s="280"/>
      <c r="W30" s="280"/>
      <c r="X30" s="280"/>
      <c r="Y30" s="280"/>
      <c r="Z30" s="280"/>
      <c r="AA30" s="280"/>
      <c r="AB30" s="280"/>
      <c r="AC30" s="280"/>
      <c r="AD30" s="280"/>
      <c r="AE30" s="281"/>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22" t="s">
        <v>48</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41" ht="23.1" customHeight="1" x14ac:dyDescent="0.25">
      <c r="A33" s="276" t="s">
        <v>49</v>
      </c>
      <c r="B33" s="277" t="s">
        <v>50</v>
      </c>
      <c r="C33" s="277" t="s">
        <v>44</v>
      </c>
      <c r="D33" s="277" t="s">
        <v>51</v>
      </c>
      <c r="E33" s="277"/>
      <c r="F33" s="277"/>
      <c r="G33" s="277"/>
      <c r="H33" s="277"/>
      <c r="I33" s="277"/>
      <c r="J33" s="277"/>
      <c r="K33" s="277"/>
      <c r="L33" s="277"/>
      <c r="M33" s="277"/>
      <c r="N33" s="277"/>
      <c r="O33" s="277"/>
      <c r="P33" s="277"/>
      <c r="Q33" s="277" t="s">
        <v>52</v>
      </c>
      <c r="R33" s="277"/>
      <c r="S33" s="277"/>
      <c r="T33" s="277"/>
      <c r="U33" s="277"/>
      <c r="V33" s="277"/>
      <c r="W33" s="277"/>
      <c r="X33" s="277"/>
      <c r="Y33" s="277"/>
      <c r="Z33" s="277"/>
      <c r="AA33" s="277"/>
      <c r="AB33" s="277"/>
      <c r="AC33" s="277"/>
      <c r="AD33" s="277"/>
      <c r="AE33" s="278"/>
      <c r="AG33" s="21"/>
      <c r="AH33" s="21"/>
      <c r="AI33" s="21"/>
      <c r="AJ33" s="21"/>
      <c r="AK33" s="21"/>
      <c r="AL33" s="21"/>
      <c r="AM33" s="21"/>
      <c r="AN33" s="21"/>
      <c r="AO33" s="21"/>
    </row>
    <row r="34" spans="1:41" ht="27" customHeight="1" x14ac:dyDescent="0.25">
      <c r="A34" s="276"/>
      <c r="B34" s="277"/>
      <c r="C34" s="282"/>
      <c r="D34" s="97" t="s">
        <v>20</v>
      </c>
      <c r="E34" s="97" t="s">
        <v>21</v>
      </c>
      <c r="F34" s="97" t="s">
        <v>22</v>
      </c>
      <c r="G34" s="97" t="s">
        <v>23</v>
      </c>
      <c r="H34" s="97" t="s">
        <v>24</v>
      </c>
      <c r="I34" s="97" t="s">
        <v>25</v>
      </c>
      <c r="J34" s="97" t="s">
        <v>26</v>
      </c>
      <c r="K34" s="97" t="s">
        <v>27</v>
      </c>
      <c r="L34" s="97" t="s">
        <v>28</v>
      </c>
      <c r="M34" s="97" t="s">
        <v>29</v>
      </c>
      <c r="N34" s="97" t="s">
        <v>30</v>
      </c>
      <c r="O34" s="97" t="s">
        <v>31</v>
      </c>
      <c r="P34" s="97" t="s">
        <v>32</v>
      </c>
      <c r="Q34" s="283" t="s">
        <v>53</v>
      </c>
      <c r="R34" s="284"/>
      <c r="S34" s="284"/>
      <c r="T34" s="285"/>
      <c r="U34" s="277" t="s">
        <v>54</v>
      </c>
      <c r="V34" s="277"/>
      <c r="W34" s="277"/>
      <c r="X34" s="277"/>
      <c r="Y34" s="277" t="s">
        <v>55</v>
      </c>
      <c r="Z34" s="277"/>
      <c r="AA34" s="277"/>
      <c r="AB34" s="277"/>
      <c r="AC34" s="277" t="s">
        <v>56</v>
      </c>
      <c r="AD34" s="277"/>
      <c r="AE34" s="278"/>
      <c r="AG34" s="21"/>
      <c r="AH34" s="21"/>
      <c r="AI34" s="21"/>
      <c r="AJ34" s="21"/>
      <c r="AK34" s="21"/>
      <c r="AL34" s="21"/>
      <c r="AM34" s="21"/>
      <c r="AN34" s="21"/>
      <c r="AO34" s="21"/>
    </row>
    <row r="35" spans="1:41" ht="226.5" customHeight="1" x14ac:dyDescent="0.25">
      <c r="A35" s="299" t="s">
        <v>362</v>
      </c>
      <c r="B35" s="301">
        <f>SUM(B41:B44)</f>
        <v>0.15000000000000002</v>
      </c>
      <c r="C35" s="23" t="s">
        <v>57</v>
      </c>
      <c r="D35" s="22">
        <v>6</v>
      </c>
      <c r="E35" s="22">
        <v>6</v>
      </c>
      <c r="F35" s="22">
        <v>6</v>
      </c>
      <c r="G35" s="22">
        <v>6</v>
      </c>
      <c r="H35" s="22">
        <v>6</v>
      </c>
      <c r="I35" s="22">
        <v>0</v>
      </c>
      <c r="J35" s="22">
        <v>0</v>
      </c>
      <c r="K35" s="22">
        <v>0</v>
      </c>
      <c r="L35" s="22">
        <v>0</v>
      </c>
      <c r="M35" s="22">
        <v>0</v>
      </c>
      <c r="N35" s="22">
        <v>0</v>
      </c>
      <c r="O35" s="22">
        <v>0</v>
      </c>
      <c r="P35" s="22">
        <v>6</v>
      </c>
      <c r="Q35" s="303" t="s">
        <v>598</v>
      </c>
      <c r="R35" s="304"/>
      <c r="S35" s="304"/>
      <c r="T35" s="305"/>
      <c r="U35" s="286" t="s">
        <v>599</v>
      </c>
      <c r="V35" s="286"/>
      <c r="W35" s="286"/>
      <c r="X35" s="286"/>
      <c r="Y35" s="286" t="s">
        <v>499</v>
      </c>
      <c r="Z35" s="286"/>
      <c r="AA35" s="286"/>
      <c r="AB35" s="286"/>
      <c r="AC35" s="286" t="s">
        <v>500</v>
      </c>
      <c r="AD35" s="286"/>
      <c r="AE35" s="287"/>
      <c r="AG35" s="21"/>
      <c r="AH35" s="21"/>
      <c r="AI35" s="21"/>
      <c r="AJ35" s="21"/>
      <c r="AK35" s="21"/>
      <c r="AL35" s="21"/>
      <c r="AM35" s="21"/>
      <c r="AN35" s="21"/>
      <c r="AO35" s="21"/>
    </row>
    <row r="36" spans="1:41" ht="226.5" customHeight="1" thickBot="1" x14ac:dyDescent="0.3">
      <c r="A36" s="300"/>
      <c r="B36" s="302"/>
      <c r="C36" s="24" t="s">
        <v>58</v>
      </c>
      <c r="D36" s="167">
        <v>6</v>
      </c>
      <c r="E36" s="167">
        <v>6</v>
      </c>
      <c r="F36" s="167"/>
      <c r="G36" s="167"/>
      <c r="H36" s="167"/>
      <c r="I36" s="167"/>
      <c r="J36" s="167"/>
      <c r="K36" s="167"/>
      <c r="L36" s="167"/>
      <c r="M36" s="167"/>
      <c r="N36" s="167"/>
      <c r="O36" s="167"/>
      <c r="P36" s="138">
        <v>6</v>
      </c>
      <c r="Q36" s="306"/>
      <c r="R36" s="307"/>
      <c r="S36" s="307"/>
      <c r="T36" s="308"/>
      <c r="U36" s="288"/>
      <c r="V36" s="288"/>
      <c r="W36" s="288"/>
      <c r="X36" s="288"/>
      <c r="Y36" s="288"/>
      <c r="Z36" s="288"/>
      <c r="AA36" s="288"/>
      <c r="AB36" s="288"/>
      <c r="AC36" s="288"/>
      <c r="AD36" s="288"/>
      <c r="AE36" s="289"/>
      <c r="AG36" s="21"/>
      <c r="AH36" s="21"/>
      <c r="AI36" s="21"/>
      <c r="AJ36" s="21"/>
      <c r="AK36" s="21"/>
      <c r="AL36" s="21"/>
      <c r="AM36" s="21"/>
      <c r="AN36" s="21"/>
      <c r="AO36" s="21"/>
    </row>
    <row r="37" spans="1:41" customFormat="1" ht="17.25" customHeight="1" thickBot="1" x14ac:dyDescent="0.3"/>
    <row r="38" spans="1:41" ht="45" customHeight="1" thickBot="1" x14ac:dyDescent="0.3">
      <c r="A38" s="222" t="s">
        <v>59</v>
      </c>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G38" s="21"/>
      <c r="AH38" s="21"/>
      <c r="AI38" s="21"/>
      <c r="AJ38" s="21"/>
      <c r="AK38" s="21"/>
      <c r="AL38" s="21"/>
      <c r="AM38" s="21"/>
      <c r="AN38" s="21"/>
      <c r="AO38" s="21"/>
    </row>
    <row r="39" spans="1:41" ht="26.1" customHeight="1" x14ac:dyDescent="0.25">
      <c r="A39" s="290" t="s">
        <v>60</v>
      </c>
      <c r="B39" s="291" t="s">
        <v>61</v>
      </c>
      <c r="C39" s="292" t="s">
        <v>62</v>
      </c>
      <c r="D39" s="294" t="s">
        <v>63</v>
      </c>
      <c r="E39" s="295"/>
      <c r="F39" s="295"/>
      <c r="G39" s="295"/>
      <c r="H39" s="295"/>
      <c r="I39" s="295"/>
      <c r="J39" s="295"/>
      <c r="K39" s="295"/>
      <c r="L39" s="295"/>
      <c r="M39" s="295"/>
      <c r="N39" s="295"/>
      <c r="O39" s="295"/>
      <c r="P39" s="296"/>
      <c r="Q39" s="291" t="s">
        <v>64</v>
      </c>
      <c r="R39" s="291"/>
      <c r="S39" s="291"/>
      <c r="T39" s="291"/>
      <c r="U39" s="291"/>
      <c r="V39" s="291"/>
      <c r="W39" s="291"/>
      <c r="X39" s="291"/>
      <c r="Y39" s="291"/>
      <c r="Z39" s="291"/>
      <c r="AA39" s="291"/>
      <c r="AB39" s="291"/>
      <c r="AC39" s="291"/>
      <c r="AD39" s="291"/>
      <c r="AE39" s="297"/>
      <c r="AG39" s="21"/>
      <c r="AH39" s="21"/>
      <c r="AI39" s="21"/>
      <c r="AJ39" s="21"/>
      <c r="AK39" s="21"/>
      <c r="AL39" s="21"/>
      <c r="AM39" s="21"/>
      <c r="AN39" s="21"/>
      <c r="AO39" s="21"/>
    </row>
    <row r="40" spans="1:41" ht="26.1" customHeight="1" x14ac:dyDescent="0.25">
      <c r="A40" s="276"/>
      <c r="B40" s="277"/>
      <c r="C40" s="293"/>
      <c r="D40" s="97" t="s">
        <v>65</v>
      </c>
      <c r="E40" s="97" t="s">
        <v>66</v>
      </c>
      <c r="F40" s="97" t="s">
        <v>67</v>
      </c>
      <c r="G40" s="97" t="s">
        <v>68</v>
      </c>
      <c r="H40" s="97" t="s">
        <v>69</v>
      </c>
      <c r="I40" s="97" t="s">
        <v>70</v>
      </c>
      <c r="J40" s="97" t="s">
        <v>71</v>
      </c>
      <c r="K40" s="97" t="s">
        <v>72</v>
      </c>
      <c r="L40" s="97" t="s">
        <v>73</v>
      </c>
      <c r="M40" s="97" t="s">
        <v>74</v>
      </c>
      <c r="N40" s="97" t="s">
        <v>75</v>
      </c>
      <c r="O40" s="97" t="s">
        <v>76</v>
      </c>
      <c r="P40" s="97" t="s">
        <v>77</v>
      </c>
      <c r="Q40" s="283" t="s">
        <v>78</v>
      </c>
      <c r="R40" s="284"/>
      <c r="S40" s="284"/>
      <c r="T40" s="284"/>
      <c r="U40" s="284"/>
      <c r="V40" s="284"/>
      <c r="W40" s="284"/>
      <c r="X40" s="285"/>
      <c r="Y40" s="283" t="s">
        <v>79</v>
      </c>
      <c r="Z40" s="284"/>
      <c r="AA40" s="284"/>
      <c r="AB40" s="284"/>
      <c r="AC40" s="284"/>
      <c r="AD40" s="284"/>
      <c r="AE40" s="298"/>
      <c r="AG40" s="25"/>
      <c r="AH40" s="25"/>
      <c r="AI40" s="25"/>
      <c r="AJ40" s="25"/>
      <c r="AK40" s="25"/>
      <c r="AL40" s="25"/>
      <c r="AM40" s="25"/>
      <c r="AN40" s="25"/>
      <c r="AO40" s="25"/>
    </row>
    <row r="41" spans="1:41" ht="107.25" customHeight="1" x14ac:dyDescent="0.25">
      <c r="A41" s="322" t="s">
        <v>363</v>
      </c>
      <c r="B41" s="334">
        <v>0.05</v>
      </c>
      <c r="C41" s="29" t="s">
        <v>57</v>
      </c>
      <c r="D41" s="168">
        <v>0.2</v>
      </c>
      <c r="E41" s="168">
        <v>0.2</v>
      </c>
      <c r="F41" s="168">
        <v>0.2</v>
      </c>
      <c r="G41" s="168">
        <v>0.2</v>
      </c>
      <c r="H41" s="168">
        <v>0.2</v>
      </c>
      <c r="I41" s="154">
        <v>0</v>
      </c>
      <c r="J41" s="154">
        <v>0</v>
      </c>
      <c r="K41" s="154">
        <v>0</v>
      </c>
      <c r="L41" s="154">
        <v>0</v>
      </c>
      <c r="M41" s="154">
        <v>0</v>
      </c>
      <c r="N41" s="154">
        <v>0</v>
      </c>
      <c r="O41" s="154">
        <v>0</v>
      </c>
      <c r="P41" s="107">
        <f t="shared" ref="P41:P44" si="1">SUM(D41:O41)</f>
        <v>1</v>
      </c>
      <c r="Q41" s="313" t="s">
        <v>600</v>
      </c>
      <c r="R41" s="314"/>
      <c r="S41" s="314"/>
      <c r="T41" s="314"/>
      <c r="U41" s="314"/>
      <c r="V41" s="314"/>
      <c r="W41" s="314"/>
      <c r="X41" s="315"/>
      <c r="Y41" s="319" t="s">
        <v>693</v>
      </c>
      <c r="Z41" s="314"/>
      <c r="AA41" s="314"/>
      <c r="AB41" s="314"/>
      <c r="AC41" s="314"/>
      <c r="AD41" s="314"/>
      <c r="AE41" s="320"/>
    </row>
    <row r="42" spans="1:41" ht="107.25" customHeight="1" x14ac:dyDescent="0.25">
      <c r="A42" s="323"/>
      <c r="B42" s="335"/>
      <c r="C42" s="27" t="s">
        <v>58</v>
      </c>
      <c r="D42" s="28">
        <v>0.2</v>
      </c>
      <c r="E42" s="28">
        <v>0.2</v>
      </c>
      <c r="F42" s="28"/>
      <c r="G42" s="28"/>
      <c r="H42" s="28"/>
      <c r="I42" s="28"/>
      <c r="J42" s="28"/>
      <c r="K42" s="28"/>
      <c r="L42" s="28"/>
      <c r="M42" s="28"/>
      <c r="N42" s="28"/>
      <c r="O42" s="28"/>
      <c r="P42" s="107">
        <f t="shared" si="1"/>
        <v>0.4</v>
      </c>
      <c r="Q42" s="326"/>
      <c r="R42" s="327"/>
      <c r="S42" s="327"/>
      <c r="T42" s="327"/>
      <c r="U42" s="327"/>
      <c r="V42" s="327"/>
      <c r="W42" s="327"/>
      <c r="X42" s="328"/>
      <c r="Y42" s="326"/>
      <c r="Z42" s="327"/>
      <c r="AA42" s="327"/>
      <c r="AB42" s="327"/>
      <c r="AC42" s="327"/>
      <c r="AD42" s="327"/>
      <c r="AE42" s="329"/>
    </row>
    <row r="43" spans="1:41" ht="126" customHeight="1" x14ac:dyDescent="0.25">
      <c r="A43" s="309" t="s">
        <v>364</v>
      </c>
      <c r="B43" s="332">
        <v>0.1</v>
      </c>
      <c r="C43" s="29" t="s">
        <v>57</v>
      </c>
      <c r="D43" s="168">
        <v>0.2</v>
      </c>
      <c r="E43" s="168">
        <v>0.2</v>
      </c>
      <c r="F43" s="168">
        <v>0.2</v>
      </c>
      <c r="G43" s="168">
        <v>0.2</v>
      </c>
      <c r="H43" s="168">
        <v>0.2</v>
      </c>
      <c r="I43" s="154">
        <v>0</v>
      </c>
      <c r="J43" s="154">
        <v>0</v>
      </c>
      <c r="K43" s="154">
        <v>0</v>
      </c>
      <c r="L43" s="154">
        <v>0</v>
      </c>
      <c r="M43" s="154">
        <v>0</v>
      </c>
      <c r="N43" s="154">
        <v>0</v>
      </c>
      <c r="O43" s="154">
        <v>0</v>
      </c>
      <c r="P43" s="107">
        <f t="shared" si="1"/>
        <v>1</v>
      </c>
      <c r="Q43" s="313" t="s">
        <v>601</v>
      </c>
      <c r="R43" s="314"/>
      <c r="S43" s="314"/>
      <c r="T43" s="314"/>
      <c r="U43" s="314"/>
      <c r="V43" s="314"/>
      <c r="W43" s="314"/>
      <c r="X43" s="315"/>
      <c r="Y43" s="319" t="s">
        <v>694</v>
      </c>
      <c r="Z43" s="314"/>
      <c r="AA43" s="314"/>
      <c r="AB43" s="314"/>
      <c r="AC43" s="314"/>
      <c r="AD43" s="314"/>
      <c r="AE43" s="320"/>
    </row>
    <row r="44" spans="1:41" ht="126" customHeight="1" thickBot="1" x14ac:dyDescent="0.3">
      <c r="A44" s="310"/>
      <c r="B44" s="333"/>
      <c r="C44" s="24" t="s">
        <v>58</v>
      </c>
      <c r="D44" s="30">
        <v>0.2</v>
      </c>
      <c r="E44" s="30">
        <v>0.2</v>
      </c>
      <c r="F44" s="30"/>
      <c r="G44" s="30"/>
      <c r="H44" s="30"/>
      <c r="I44" s="30"/>
      <c r="J44" s="30"/>
      <c r="K44" s="30"/>
      <c r="L44" s="30"/>
      <c r="M44" s="30"/>
      <c r="N44" s="30"/>
      <c r="O44" s="30"/>
      <c r="P44" s="108">
        <f t="shared" si="1"/>
        <v>0.4</v>
      </c>
      <c r="Q44" s="316"/>
      <c r="R44" s="317"/>
      <c r="S44" s="317"/>
      <c r="T44" s="317"/>
      <c r="U44" s="317"/>
      <c r="V44" s="317"/>
      <c r="W44" s="317"/>
      <c r="X44" s="318"/>
      <c r="Y44" s="316"/>
      <c r="Z44" s="317"/>
      <c r="AA44" s="317"/>
      <c r="AB44" s="317"/>
      <c r="AC44" s="317"/>
      <c r="AD44" s="317"/>
      <c r="AE44" s="321"/>
    </row>
  </sheetData>
  <mergeCells count="75">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list" allowBlank="1" showInputMessage="1" showErrorMessage="1" sqref="C7:C9" xr:uid="{C850BD99-682E-4864-B1D7-67601BEEF34F}">
      <formula1>$B$21:$M$21</formula1>
    </dataValidation>
    <dataValidation type="textLength" operator="lessThanOrEqual" allowBlank="1" showInputMessage="1" showErrorMessage="1" errorTitle="Máximo 2.000 caracteres" error="Máximo 2.000 caracteres" promptTitle="2.000 caracteres" sqref="Q30:Q31" xr:uid="{FF10ED60-A28E-41DF-88FE-A3B1E7A3DEC2}">
      <formula1>2000</formula1>
    </dataValidation>
    <dataValidation type="textLength" operator="lessThanOrEqual" allowBlank="1" showInputMessage="1" showErrorMessage="1" errorTitle="Máximo 2.000 caracteres" error="Máximo 2.000 caracteres" sqref="AC35 Q35 Y35 Q41 Q43" xr:uid="{A6E01319-3A88-4792-B50E-D77D8FF439C8}">
      <formula1>2000</formula1>
    </dataValidation>
  </dataValidations>
  <hyperlinks>
    <hyperlink ref="Y41" r:id="rId1" xr:uid="{7A65D9A7-C538-4883-89BF-CBBDA5BAA384}"/>
    <hyperlink ref="Y43" r:id="rId2" xr:uid="{EB5FFF8B-E3AB-46E2-ADAC-793407F2EEB4}"/>
  </hyperlinks>
  <pageMargins left="0.25" right="0.25" top="0.75" bottom="0.75" header="0.3" footer="0.3"/>
  <pageSetup scale="20" orientation="landscape" r:id="rId3"/>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5A21C-CAF0-4531-B98A-103F45D1A9A8}">
  <sheetPr>
    <tabColor theme="7" tint="0.39997558519241921"/>
    <pageSetUpPr fitToPage="1"/>
  </sheetPr>
  <dimension ref="A1:AO44"/>
  <sheetViews>
    <sheetView showGridLines="0" zoomScale="60" zoomScaleNormal="60" workbookViewId="0">
      <selection activeCell="A7" sqref="A7:B9"/>
    </sheetView>
  </sheetViews>
  <sheetFormatPr defaultColWidth="10.85546875" defaultRowHeight="15" x14ac:dyDescent="0.25"/>
  <cols>
    <col min="1" max="1" width="38.42578125" style="2" customWidth="1"/>
    <col min="2" max="2" width="20.5703125" style="2" customWidth="1"/>
    <col min="3" max="14" width="20.7109375" style="2" customWidth="1"/>
    <col min="15" max="15" width="20.5703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5703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198"/>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3"/>
      <c r="AB1" s="204" t="s">
        <v>1</v>
      </c>
      <c r="AC1" s="205"/>
      <c r="AD1" s="205"/>
      <c r="AE1" s="206"/>
    </row>
    <row r="2" spans="1:31" ht="30.75" customHeight="1" thickBot="1" x14ac:dyDescent="0.3">
      <c r="A2" s="199"/>
      <c r="B2" s="201" t="s">
        <v>2</v>
      </c>
      <c r="C2" s="202"/>
      <c r="D2" s="202"/>
      <c r="E2" s="202"/>
      <c r="F2" s="202"/>
      <c r="G2" s="202"/>
      <c r="H2" s="202"/>
      <c r="I2" s="202"/>
      <c r="J2" s="202"/>
      <c r="K2" s="202"/>
      <c r="L2" s="202"/>
      <c r="M2" s="202"/>
      <c r="N2" s="202"/>
      <c r="O2" s="202"/>
      <c r="P2" s="202"/>
      <c r="Q2" s="202"/>
      <c r="R2" s="202"/>
      <c r="S2" s="202"/>
      <c r="T2" s="202"/>
      <c r="U2" s="202"/>
      <c r="V2" s="202"/>
      <c r="W2" s="202"/>
      <c r="X2" s="202"/>
      <c r="Y2" s="202"/>
      <c r="Z2" s="202"/>
      <c r="AA2" s="203"/>
      <c r="AB2" s="204" t="s">
        <v>326</v>
      </c>
      <c r="AC2" s="205"/>
      <c r="AD2" s="205"/>
      <c r="AE2" s="206"/>
    </row>
    <row r="3" spans="1:31" ht="24" customHeight="1" thickBot="1" x14ac:dyDescent="0.3">
      <c r="A3" s="199"/>
      <c r="B3" s="207" t="s">
        <v>3</v>
      </c>
      <c r="C3" s="208"/>
      <c r="D3" s="208"/>
      <c r="E3" s="208"/>
      <c r="F3" s="208"/>
      <c r="G3" s="208"/>
      <c r="H3" s="208"/>
      <c r="I3" s="208"/>
      <c r="J3" s="208"/>
      <c r="K3" s="208"/>
      <c r="L3" s="208"/>
      <c r="M3" s="208"/>
      <c r="N3" s="208"/>
      <c r="O3" s="208"/>
      <c r="P3" s="208"/>
      <c r="Q3" s="208"/>
      <c r="R3" s="208"/>
      <c r="S3" s="208"/>
      <c r="T3" s="208"/>
      <c r="U3" s="208"/>
      <c r="V3" s="208"/>
      <c r="W3" s="208"/>
      <c r="X3" s="208"/>
      <c r="Y3" s="208"/>
      <c r="Z3" s="208"/>
      <c r="AA3" s="209"/>
      <c r="AB3" s="204" t="s">
        <v>349</v>
      </c>
      <c r="AC3" s="205"/>
      <c r="AD3" s="205"/>
      <c r="AE3" s="206"/>
    </row>
    <row r="4" spans="1:31" ht="21.75" customHeight="1" thickBot="1" x14ac:dyDescent="0.3">
      <c r="A4" s="200"/>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213" t="s">
        <v>4</v>
      </c>
      <c r="AC4" s="214"/>
      <c r="AD4" s="214"/>
      <c r="AE4" s="215"/>
    </row>
    <row r="5" spans="1:31" ht="9" customHeight="1" thickBot="1" x14ac:dyDescent="0.3">
      <c r="A5" s="3"/>
      <c r="B5" s="98"/>
      <c r="C5" s="99"/>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5">
      <c r="A7" s="216" t="s">
        <v>5</v>
      </c>
      <c r="B7" s="217"/>
      <c r="C7" s="231" t="s">
        <v>21</v>
      </c>
      <c r="D7" s="216" t="s">
        <v>6</v>
      </c>
      <c r="E7" s="234"/>
      <c r="F7" s="234"/>
      <c r="G7" s="234"/>
      <c r="H7" s="217"/>
      <c r="I7" s="237">
        <v>45358</v>
      </c>
      <c r="J7" s="238"/>
      <c r="K7" s="216" t="s">
        <v>7</v>
      </c>
      <c r="L7" s="217"/>
      <c r="M7" s="243" t="s">
        <v>8</v>
      </c>
      <c r="N7" s="244"/>
      <c r="O7" s="248"/>
      <c r="P7" s="249"/>
      <c r="Q7" s="4"/>
      <c r="R7" s="4"/>
      <c r="S7" s="4"/>
      <c r="T7" s="4"/>
      <c r="U7" s="4"/>
      <c r="V7" s="4"/>
      <c r="W7" s="4"/>
      <c r="X7" s="4"/>
      <c r="Y7" s="4"/>
      <c r="Z7" s="5"/>
      <c r="AA7" s="4"/>
      <c r="AB7" s="4"/>
      <c r="AD7" s="7"/>
      <c r="AE7" s="8"/>
    </row>
    <row r="8" spans="1:31" x14ac:dyDescent="0.25">
      <c r="A8" s="218"/>
      <c r="B8" s="219"/>
      <c r="C8" s="232"/>
      <c r="D8" s="218"/>
      <c r="E8" s="235"/>
      <c r="F8" s="235"/>
      <c r="G8" s="235"/>
      <c r="H8" s="219"/>
      <c r="I8" s="239"/>
      <c r="J8" s="240"/>
      <c r="K8" s="218"/>
      <c r="L8" s="219"/>
      <c r="M8" s="250" t="s">
        <v>9</v>
      </c>
      <c r="N8" s="251"/>
      <c r="O8" s="252"/>
      <c r="P8" s="253"/>
      <c r="Q8" s="4"/>
      <c r="R8" s="4"/>
      <c r="S8" s="4"/>
      <c r="T8" s="4"/>
      <c r="U8" s="4"/>
      <c r="V8" s="4"/>
      <c r="W8" s="4"/>
      <c r="X8" s="4"/>
      <c r="Y8" s="4"/>
      <c r="Z8" s="5"/>
      <c r="AA8" s="4"/>
      <c r="AB8" s="4"/>
      <c r="AD8" s="7"/>
      <c r="AE8" s="8"/>
    </row>
    <row r="9" spans="1:31" ht="15.75" thickBot="1" x14ac:dyDescent="0.3">
      <c r="A9" s="220"/>
      <c r="B9" s="221"/>
      <c r="C9" s="233"/>
      <c r="D9" s="220"/>
      <c r="E9" s="236"/>
      <c r="F9" s="236"/>
      <c r="G9" s="236"/>
      <c r="H9" s="221"/>
      <c r="I9" s="241"/>
      <c r="J9" s="242"/>
      <c r="K9" s="220"/>
      <c r="L9" s="221"/>
      <c r="M9" s="254" t="s">
        <v>10</v>
      </c>
      <c r="N9" s="255"/>
      <c r="O9" s="256" t="s">
        <v>351</v>
      </c>
      <c r="P9" s="257"/>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16" t="s">
        <v>11</v>
      </c>
      <c r="B11" s="217"/>
      <c r="C11" s="222" t="s">
        <v>352</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5" customHeight="1" x14ac:dyDescent="0.25">
      <c r="A12" s="218"/>
      <c r="B12" s="219"/>
      <c r="C12" s="225"/>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7"/>
    </row>
    <row r="13" spans="1:31" ht="15" customHeight="1" thickBot="1" x14ac:dyDescent="0.3">
      <c r="A13" s="220"/>
      <c r="B13" s="221"/>
      <c r="C13" s="228"/>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58" t="s">
        <v>12</v>
      </c>
      <c r="B15" s="259"/>
      <c r="C15" s="260" t="s">
        <v>353</v>
      </c>
      <c r="D15" s="261"/>
      <c r="E15" s="261"/>
      <c r="F15" s="261"/>
      <c r="G15" s="261"/>
      <c r="H15" s="261"/>
      <c r="I15" s="261"/>
      <c r="J15" s="261"/>
      <c r="K15" s="262"/>
      <c r="L15" s="263" t="s">
        <v>13</v>
      </c>
      <c r="M15" s="264"/>
      <c r="N15" s="264"/>
      <c r="O15" s="264"/>
      <c r="P15" s="264"/>
      <c r="Q15" s="265"/>
      <c r="R15" s="266" t="s">
        <v>354</v>
      </c>
      <c r="S15" s="267"/>
      <c r="T15" s="267"/>
      <c r="U15" s="267"/>
      <c r="V15" s="267"/>
      <c r="W15" s="267"/>
      <c r="X15" s="268"/>
      <c r="Y15" s="263" t="s">
        <v>14</v>
      </c>
      <c r="Z15" s="265"/>
      <c r="AA15" s="245" t="s">
        <v>355</v>
      </c>
      <c r="AB15" s="246"/>
      <c r="AC15" s="246"/>
      <c r="AD15" s="246"/>
      <c r="AE15" s="247"/>
    </row>
    <row r="16" spans="1:31" ht="9" customHeight="1" thickBot="1" x14ac:dyDescent="0.3">
      <c r="A16" s="6"/>
      <c r="B16" s="4"/>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D16" s="7"/>
      <c r="AE16" s="8"/>
    </row>
    <row r="17" spans="1:32" s="16" customFormat="1" ht="37.5" customHeight="1" thickBot="1" x14ac:dyDescent="0.3">
      <c r="A17" s="258" t="s">
        <v>15</v>
      </c>
      <c r="B17" s="259"/>
      <c r="C17" s="245" t="s">
        <v>365</v>
      </c>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7"/>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63" t="s">
        <v>16</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5"/>
      <c r="AF19" s="20"/>
    </row>
    <row r="20" spans="1:32" ht="32.1" customHeight="1" thickBot="1" x14ac:dyDescent="0.3">
      <c r="A20" s="100" t="s">
        <v>17</v>
      </c>
      <c r="B20" s="270" t="s">
        <v>18</v>
      </c>
      <c r="C20" s="271"/>
      <c r="D20" s="271"/>
      <c r="E20" s="271"/>
      <c r="F20" s="271"/>
      <c r="G20" s="271"/>
      <c r="H20" s="271"/>
      <c r="I20" s="271"/>
      <c r="J20" s="271"/>
      <c r="K20" s="271"/>
      <c r="L20" s="271"/>
      <c r="M20" s="271"/>
      <c r="N20" s="271"/>
      <c r="O20" s="272"/>
      <c r="P20" s="263" t="s">
        <v>19</v>
      </c>
      <c r="Q20" s="264"/>
      <c r="R20" s="264"/>
      <c r="S20" s="264"/>
      <c r="T20" s="264"/>
      <c r="U20" s="264"/>
      <c r="V20" s="264"/>
      <c r="W20" s="264"/>
      <c r="X20" s="264"/>
      <c r="Y20" s="264"/>
      <c r="Z20" s="264"/>
      <c r="AA20" s="264"/>
      <c r="AB20" s="264"/>
      <c r="AC20" s="264"/>
      <c r="AD20" s="264"/>
      <c r="AE20" s="265"/>
      <c r="AF20" s="20"/>
    </row>
    <row r="21" spans="1:32" ht="32.1" customHeight="1" thickBot="1" x14ac:dyDescent="0.3">
      <c r="A21" s="151">
        <v>55649000</v>
      </c>
      <c r="B21" s="109" t="s">
        <v>20</v>
      </c>
      <c r="C21" s="110" t="s">
        <v>21</v>
      </c>
      <c r="D21" s="110" t="s">
        <v>22</v>
      </c>
      <c r="E21" s="110" t="s">
        <v>23</v>
      </c>
      <c r="F21" s="110" t="s">
        <v>24</v>
      </c>
      <c r="G21" s="110" t="s">
        <v>25</v>
      </c>
      <c r="H21" s="110" t="s">
        <v>26</v>
      </c>
      <c r="I21" s="110" t="s">
        <v>27</v>
      </c>
      <c r="J21" s="110" t="s">
        <v>28</v>
      </c>
      <c r="K21" s="110" t="s">
        <v>29</v>
      </c>
      <c r="L21" s="110" t="s">
        <v>30</v>
      </c>
      <c r="M21" s="110" t="s">
        <v>31</v>
      </c>
      <c r="N21" s="110" t="s">
        <v>32</v>
      </c>
      <c r="O21" s="111" t="s">
        <v>33</v>
      </c>
      <c r="P21" s="135"/>
      <c r="Q21" s="100" t="s">
        <v>20</v>
      </c>
      <c r="R21" s="101" t="s">
        <v>21</v>
      </c>
      <c r="S21" s="101" t="s">
        <v>22</v>
      </c>
      <c r="T21" s="101" t="s">
        <v>23</v>
      </c>
      <c r="U21" s="101" t="s">
        <v>24</v>
      </c>
      <c r="V21" s="101" t="s">
        <v>25</v>
      </c>
      <c r="W21" s="101" t="s">
        <v>26</v>
      </c>
      <c r="X21" s="101" t="s">
        <v>27</v>
      </c>
      <c r="Y21" s="101" t="s">
        <v>28</v>
      </c>
      <c r="Z21" s="101" t="s">
        <v>29</v>
      </c>
      <c r="AA21" s="101" t="s">
        <v>30</v>
      </c>
      <c r="AB21" s="101" t="s">
        <v>31</v>
      </c>
      <c r="AC21" s="101" t="s">
        <v>32</v>
      </c>
      <c r="AD21" s="134" t="s">
        <v>34</v>
      </c>
      <c r="AE21" s="134" t="s">
        <v>35</v>
      </c>
      <c r="AF21" s="1"/>
    </row>
    <row r="22" spans="1:32" ht="32.1" customHeight="1" x14ac:dyDescent="0.25">
      <c r="A22" s="131" t="s">
        <v>36</v>
      </c>
      <c r="B22" s="149">
        <v>0</v>
      </c>
      <c r="C22" s="150">
        <v>55649000</v>
      </c>
      <c r="D22" s="150"/>
      <c r="E22" s="150"/>
      <c r="F22" s="150"/>
      <c r="G22" s="150"/>
      <c r="H22" s="150"/>
      <c r="I22" s="150"/>
      <c r="J22" s="150"/>
      <c r="K22" s="150"/>
      <c r="L22" s="150"/>
      <c r="M22" s="150"/>
      <c r="N22" s="80">
        <f>SUM(B22:M22)</f>
        <v>55649000</v>
      </c>
      <c r="O22" s="82"/>
      <c r="P22" s="131" t="s">
        <v>37</v>
      </c>
      <c r="Q22" s="143">
        <v>371258800</v>
      </c>
      <c r="R22" s="144">
        <v>325782000</v>
      </c>
      <c r="S22" s="144"/>
      <c r="T22" s="144"/>
      <c r="U22" s="144"/>
      <c r="V22" s="144"/>
      <c r="W22" s="144"/>
      <c r="X22" s="144">
        <v>552048200</v>
      </c>
      <c r="Y22" s="144"/>
      <c r="Z22" s="144"/>
      <c r="AA22" s="144"/>
      <c r="AB22" s="144"/>
      <c r="AC22" s="102">
        <f>SUM(Q22:AB22)</f>
        <v>1249089000</v>
      </c>
      <c r="AE22" s="103"/>
      <c r="AF22" s="1"/>
    </row>
    <row r="23" spans="1:32" ht="32.1" customHeight="1" x14ac:dyDescent="0.25">
      <c r="A23" s="132" t="s">
        <v>38</v>
      </c>
      <c r="B23" s="145"/>
      <c r="C23" s="146"/>
      <c r="D23" s="146"/>
      <c r="E23" s="146"/>
      <c r="F23" s="146"/>
      <c r="G23" s="146"/>
      <c r="H23" s="146"/>
      <c r="I23" s="146"/>
      <c r="J23" s="146"/>
      <c r="K23" s="146"/>
      <c r="L23" s="146"/>
      <c r="M23" s="146"/>
      <c r="N23" s="79">
        <f>SUM(B23:M23)</f>
        <v>0</v>
      </c>
      <c r="O23" s="91" t="str">
        <f>IFERROR(N23/(SUMIF(B23:M23,"&gt;0",B22:M22))," ")</f>
        <v xml:space="preserve"> </v>
      </c>
      <c r="P23" s="132" t="s">
        <v>39</v>
      </c>
      <c r="Q23" s="145">
        <v>241235833</v>
      </c>
      <c r="R23" s="146">
        <v>362876000</v>
      </c>
      <c r="S23" s="146"/>
      <c r="T23" s="146"/>
      <c r="U23" s="146"/>
      <c r="V23" s="146"/>
      <c r="W23" s="146"/>
      <c r="X23" s="146"/>
      <c r="Y23" s="146"/>
      <c r="Z23" s="146"/>
      <c r="AA23" s="146"/>
      <c r="AB23" s="146"/>
      <c r="AC23" s="79">
        <f>SUM(Q23:AB23)</f>
        <v>604111833</v>
      </c>
      <c r="AD23" s="192">
        <f>AC23/SUM(Q22:R22)</f>
        <v>0.86668073518795452</v>
      </c>
      <c r="AE23" s="83">
        <f>AC23/AC22</f>
        <v>0.48364194464926036</v>
      </c>
      <c r="AF23" s="1"/>
    </row>
    <row r="24" spans="1:32" ht="32.1" customHeight="1" x14ac:dyDescent="0.25">
      <c r="A24" s="132" t="s">
        <v>40</v>
      </c>
      <c r="B24" s="145">
        <f>+A21-B23</f>
        <v>55649000</v>
      </c>
      <c r="C24" s="146">
        <f>+B24-C23</f>
        <v>55649000</v>
      </c>
      <c r="D24" s="146"/>
      <c r="E24" s="146"/>
      <c r="F24" s="146"/>
      <c r="G24" s="146"/>
      <c r="H24" s="146"/>
      <c r="I24" s="146"/>
      <c r="J24" s="146"/>
      <c r="K24" s="146"/>
      <c r="L24" s="146"/>
      <c r="M24" s="146"/>
      <c r="N24" s="79">
        <f>MIN(B24:M24)</f>
        <v>55649000</v>
      </c>
      <c r="O24" s="81"/>
      <c r="P24" s="132" t="s">
        <v>36</v>
      </c>
      <c r="Q24" s="145"/>
      <c r="R24" s="146">
        <v>22070800</v>
      </c>
      <c r="S24" s="146">
        <v>112495000</v>
      </c>
      <c r="T24" s="146">
        <v>112495000</v>
      </c>
      <c r="U24" s="146">
        <v>112495000</v>
      </c>
      <c r="V24" s="146">
        <v>112495000</v>
      </c>
      <c r="W24" s="146">
        <v>112495000</v>
      </c>
      <c r="X24" s="146">
        <v>112495000</v>
      </c>
      <c r="Y24" s="146">
        <v>112495000</v>
      </c>
      <c r="Z24" s="146">
        <v>112495000</v>
      </c>
      <c r="AA24" s="146">
        <v>112495000</v>
      </c>
      <c r="AB24" s="146">
        <v>214563200</v>
      </c>
      <c r="AC24" s="79">
        <f>SUM(Q24:AB24)</f>
        <v>1249089000</v>
      </c>
      <c r="AD24" s="79"/>
      <c r="AE24" s="104"/>
      <c r="AF24" s="1"/>
    </row>
    <row r="25" spans="1:32" ht="32.1" customHeight="1" thickBot="1" x14ac:dyDescent="0.3">
      <c r="A25" s="133" t="s">
        <v>41</v>
      </c>
      <c r="B25" s="147">
        <v>0</v>
      </c>
      <c r="C25" s="148">
        <v>55649000</v>
      </c>
      <c r="D25" s="148"/>
      <c r="E25" s="148"/>
      <c r="F25" s="148"/>
      <c r="G25" s="148"/>
      <c r="H25" s="148"/>
      <c r="I25" s="148"/>
      <c r="J25" s="148"/>
      <c r="K25" s="148"/>
      <c r="L25" s="148"/>
      <c r="M25" s="148"/>
      <c r="N25" s="112">
        <f>SUM(B25:M25)</f>
        <v>55649000</v>
      </c>
      <c r="O25" s="197">
        <f>+N25/N24</f>
        <v>1</v>
      </c>
      <c r="P25" s="133" t="s">
        <v>41</v>
      </c>
      <c r="Q25" s="147">
        <v>0</v>
      </c>
      <c r="R25" s="148">
        <v>4092700</v>
      </c>
      <c r="S25" s="148"/>
      <c r="T25" s="148"/>
      <c r="U25" s="148"/>
      <c r="V25" s="148"/>
      <c r="W25" s="148"/>
      <c r="X25" s="148"/>
      <c r="Y25" s="148"/>
      <c r="Z25" s="148"/>
      <c r="AA25" s="148"/>
      <c r="AB25" s="148"/>
      <c r="AC25" s="112">
        <f>SUM(Q25:AB25)</f>
        <v>4092700</v>
      </c>
      <c r="AD25" s="193">
        <f>AC25/SUM(Q24:R24)</f>
        <v>0.18543505446109793</v>
      </c>
      <c r="AE25" s="113">
        <f>AC25/AC24</f>
        <v>3.2765479481446078E-3</v>
      </c>
      <c r="AF25" s="1"/>
    </row>
    <row r="26" spans="1:32" customFormat="1" ht="16.5" customHeight="1" thickBot="1" x14ac:dyDescent="0.3"/>
    <row r="27" spans="1:32" ht="33.950000000000003" customHeight="1" x14ac:dyDescent="0.25">
      <c r="A27" s="273" t="s">
        <v>42</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5"/>
    </row>
    <row r="28" spans="1:32" ht="15" customHeight="1" x14ac:dyDescent="0.25">
      <c r="A28" s="276" t="s">
        <v>43</v>
      </c>
      <c r="B28" s="277" t="s">
        <v>44</v>
      </c>
      <c r="C28" s="277"/>
      <c r="D28" s="277" t="s">
        <v>45</v>
      </c>
      <c r="E28" s="277"/>
      <c r="F28" s="277"/>
      <c r="G28" s="277"/>
      <c r="H28" s="277"/>
      <c r="I28" s="277"/>
      <c r="J28" s="277"/>
      <c r="K28" s="277"/>
      <c r="L28" s="277"/>
      <c r="M28" s="277"/>
      <c r="N28" s="277"/>
      <c r="O28" s="277"/>
      <c r="P28" s="277" t="s">
        <v>32</v>
      </c>
      <c r="Q28" s="277" t="s">
        <v>46</v>
      </c>
      <c r="R28" s="277"/>
      <c r="S28" s="277"/>
      <c r="T28" s="277"/>
      <c r="U28" s="277"/>
      <c r="V28" s="277"/>
      <c r="W28" s="277"/>
      <c r="X28" s="277"/>
      <c r="Y28" s="277" t="s">
        <v>47</v>
      </c>
      <c r="Z28" s="277"/>
      <c r="AA28" s="277"/>
      <c r="AB28" s="277"/>
      <c r="AC28" s="277"/>
      <c r="AD28" s="277"/>
      <c r="AE28" s="278"/>
    </row>
    <row r="29" spans="1:32" ht="27" customHeight="1" x14ac:dyDescent="0.25">
      <c r="A29" s="276"/>
      <c r="B29" s="277"/>
      <c r="C29" s="277"/>
      <c r="D29" s="97" t="s">
        <v>20</v>
      </c>
      <c r="E29" s="97" t="s">
        <v>21</v>
      </c>
      <c r="F29" s="97" t="s">
        <v>22</v>
      </c>
      <c r="G29" s="97" t="s">
        <v>23</v>
      </c>
      <c r="H29" s="97" t="s">
        <v>24</v>
      </c>
      <c r="I29" s="97" t="s">
        <v>25</v>
      </c>
      <c r="J29" s="97" t="s">
        <v>26</v>
      </c>
      <c r="K29" s="97" t="s">
        <v>27</v>
      </c>
      <c r="L29" s="97" t="s">
        <v>28</v>
      </c>
      <c r="M29" s="97" t="s">
        <v>29</v>
      </c>
      <c r="N29" s="97" t="s">
        <v>30</v>
      </c>
      <c r="O29" s="97" t="s">
        <v>31</v>
      </c>
      <c r="P29" s="277"/>
      <c r="Q29" s="277"/>
      <c r="R29" s="277"/>
      <c r="S29" s="277"/>
      <c r="T29" s="277"/>
      <c r="U29" s="277"/>
      <c r="V29" s="277"/>
      <c r="W29" s="277"/>
      <c r="X29" s="277"/>
      <c r="Y29" s="277"/>
      <c r="Z29" s="277"/>
      <c r="AA29" s="277"/>
      <c r="AB29" s="277"/>
      <c r="AC29" s="277"/>
      <c r="AD29" s="277"/>
      <c r="AE29" s="278"/>
    </row>
    <row r="30" spans="1:32" ht="42" customHeight="1" thickBot="1" x14ac:dyDescent="0.3">
      <c r="A30" s="105" t="s">
        <v>365</v>
      </c>
      <c r="B30" s="279"/>
      <c r="C30" s="279"/>
      <c r="D30" s="142"/>
      <c r="E30" s="142"/>
      <c r="F30" s="142"/>
      <c r="G30" s="142"/>
      <c r="H30" s="142"/>
      <c r="I30" s="142"/>
      <c r="J30" s="142"/>
      <c r="K30" s="142"/>
      <c r="L30" s="142"/>
      <c r="M30" s="142"/>
      <c r="N30" s="142"/>
      <c r="O30" s="142"/>
      <c r="P30" s="106">
        <f>SUM(D30:O30)</f>
        <v>0</v>
      </c>
      <c r="Q30" s="280"/>
      <c r="R30" s="280"/>
      <c r="S30" s="280"/>
      <c r="T30" s="280"/>
      <c r="U30" s="280"/>
      <c r="V30" s="280"/>
      <c r="W30" s="280"/>
      <c r="X30" s="280"/>
      <c r="Y30" s="280"/>
      <c r="Z30" s="280"/>
      <c r="AA30" s="280"/>
      <c r="AB30" s="280"/>
      <c r="AC30" s="280"/>
      <c r="AD30" s="280"/>
      <c r="AE30" s="281"/>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22" t="s">
        <v>48</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41" ht="23.1" customHeight="1" x14ac:dyDescent="0.25">
      <c r="A33" s="276" t="s">
        <v>49</v>
      </c>
      <c r="B33" s="277" t="s">
        <v>50</v>
      </c>
      <c r="C33" s="277" t="s">
        <v>44</v>
      </c>
      <c r="D33" s="277" t="s">
        <v>51</v>
      </c>
      <c r="E33" s="277"/>
      <c r="F33" s="277"/>
      <c r="G33" s="277"/>
      <c r="H33" s="277"/>
      <c r="I33" s="277"/>
      <c r="J33" s="277"/>
      <c r="K33" s="277"/>
      <c r="L33" s="277"/>
      <c r="M33" s="277"/>
      <c r="N33" s="277"/>
      <c r="O33" s="277"/>
      <c r="P33" s="277"/>
      <c r="Q33" s="277" t="s">
        <v>52</v>
      </c>
      <c r="R33" s="277"/>
      <c r="S33" s="277"/>
      <c r="T33" s="277"/>
      <c r="U33" s="277"/>
      <c r="V33" s="277"/>
      <c r="W33" s="277"/>
      <c r="X33" s="277"/>
      <c r="Y33" s="277"/>
      <c r="Z33" s="277"/>
      <c r="AA33" s="277"/>
      <c r="AB33" s="277"/>
      <c r="AC33" s="277"/>
      <c r="AD33" s="277"/>
      <c r="AE33" s="278"/>
      <c r="AG33" s="21"/>
      <c r="AH33" s="21"/>
      <c r="AI33" s="21"/>
      <c r="AJ33" s="21"/>
      <c r="AK33" s="21"/>
      <c r="AL33" s="21"/>
      <c r="AM33" s="21"/>
      <c r="AN33" s="21"/>
      <c r="AO33" s="21"/>
    </row>
    <row r="34" spans="1:41" ht="27" customHeight="1" x14ac:dyDescent="0.25">
      <c r="A34" s="276"/>
      <c r="B34" s="277"/>
      <c r="C34" s="282"/>
      <c r="D34" s="97" t="s">
        <v>20</v>
      </c>
      <c r="E34" s="97" t="s">
        <v>21</v>
      </c>
      <c r="F34" s="97" t="s">
        <v>22</v>
      </c>
      <c r="G34" s="97" t="s">
        <v>23</v>
      </c>
      <c r="H34" s="97" t="s">
        <v>24</v>
      </c>
      <c r="I34" s="97" t="s">
        <v>25</v>
      </c>
      <c r="J34" s="97" t="s">
        <v>26</v>
      </c>
      <c r="K34" s="97" t="s">
        <v>27</v>
      </c>
      <c r="L34" s="97" t="s">
        <v>28</v>
      </c>
      <c r="M34" s="97" t="s">
        <v>29</v>
      </c>
      <c r="N34" s="97" t="s">
        <v>30</v>
      </c>
      <c r="O34" s="97" t="s">
        <v>31</v>
      </c>
      <c r="P34" s="97" t="s">
        <v>32</v>
      </c>
      <c r="Q34" s="283" t="s">
        <v>53</v>
      </c>
      <c r="R34" s="284"/>
      <c r="S34" s="284"/>
      <c r="T34" s="285"/>
      <c r="U34" s="277" t="s">
        <v>54</v>
      </c>
      <c r="V34" s="277"/>
      <c r="W34" s="277"/>
      <c r="X34" s="277"/>
      <c r="Y34" s="277" t="s">
        <v>55</v>
      </c>
      <c r="Z34" s="277"/>
      <c r="AA34" s="277"/>
      <c r="AB34" s="277"/>
      <c r="AC34" s="277" t="s">
        <v>56</v>
      </c>
      <c r="AD34" s="277"/>
      <c r="AE34" s="278"/>
      <c r="AG34" s="21"/>
      <c r="AH34" s="21"/>
      <c r="AI34" s="21"/>
      <c r="AJ34" s="21"/>
      <c r="AK34" s="21"/>
      <c r="AL34" s="21"/>
      <c r="AM34" s="21"/>
      <c r="AN34" s="21"/>
      <c r="AO34" s="21"/>
    </row>
    <row r="35" spans="1:41" ht="105" customHeight="1" x14ac:dyDescent="0.25">
      <c r="A35" s="299" t="s">
        <v>365</v>
      </c>
      <c r="B35" s="301">
        <f>SUM(B41:B44)</f>
        <v>0.1</v>
      </c>
      <c r="C35" s="23" t="s">
        <v>57</v>
      </c>
      <c r="D35" s="154">
        <v>1</v>
      </c>
      <c r="E35" s="154">
        <v>1</v>
      </c>
      <c r="F35" s="154">
        <v>1</v>
      </c>
      <c r="G35" s="154">
        <v>1</v>
      </c>
      <c r="H35" s="154">
        <v>1</v>
      </c>
      <c r="I35" s="154">
        <v>0</v>
      </c>
      <c r="J35" s="154">
        <v>0</v>
      </c>
      <c r="K35" s="154">
        <v>0</v>
      </c>
      <c r="L35" s="154">
        <v>0</v>
      </c>
      <c r="M35" s="154">
        <v>0</v>
      </c>
      <c r="N35" s="154">
        <v>0</v>
      </c>
      <c r="O35" s="154">
        <v>0</v>
      </c>
      <c r="P35" s="137">
        <v>1</v>
      </c>
      <c r="Q35" s="303" t="s">
        <v>606</v>
      </c>
      <c r="R35" s="304"/>
      <c r="S35" s="304"/>
      <c r="T35" s="305"/>
      <c r="U35" s="303" t="s">
        <v>608</v>
      </c>
      <c r="V35" s="304"/>
      <c r="W35" s="304"/>
      <c r="X35" s="305"/>
      <c r="Y35" s="286" t="s">
        <v>492</v>
      </c>
      <c r="Z35" s="286"/>
      <c r="AA35" s="286"/>
      <c r="AB35" s="286"/>
      <c r="AC35" s="286" t="s">
        <v>501</v>
      </c>
      <c r="AD35" s="286"/>
      <c r="AE35" s="287"/>
      <c r="AG35" s="21"/>
      <c r="AH35" s="21"/>
      <c r="AI35" s="21"/>
      <c r="AJ35" s="21"/>
      <c r="AK35" s="21"/>
      <c r="AL35" s="21"/>
      <c r="AM35" s="21"/>
      <c r="AN35" s="21"/>
      <c r="AO35" s="21"/>
    </row>
    <row r="36" spans="1:41" ht="105" customHeight="1" thickBot="1" x14ac:dyDescent="0.3">
      <c r="A36" s="300"/>
      <c r="B36" s="302"/>
      <c r="C36" s="24" t="s">
        <v>58</v>
      </c>
      <c r="D36" s="163">
        <v>1</v>
      </c>
      <c r="E36" s="163">
        <v>1</v>
      </c>
      <c r="F36" s="163"/>
      <c r="G36" s="163"/>
      <c r="H36" s="163"/>
      <c r="I36" s="163"/>
      <c r="J36" s="163"/>
      <c r="K36" s="163"/>
      <c r="L36" s="163"/>
      <c r="M36" s="163"/>
      <c r="N36" s="163"/>
      <c r="O36" s="163"/>
      <c r="P36" s="70">
        <f>SUM(D36:O36)</f>
        <v>2</v>
      </c>
      <c r="Q36" s="306"/>
      <c r="R36" s="307"/>
      <c r="S36" s="307"/>
      <c r="T36" s="308"/>
      <c r="U36" s="306"/>
      <c r="V36" s="307"/>
      <c r="W36" s="307"/>
      <c r="X36" s="308"/>
      <c r="Y36" s="288"/>
      <c r="Z36" s="288"/>
      <c r="AA36" s="288"/>
      <c r="AB36" s="288"/>
      <c r="AC36" s="288"/>
      <c r="AD36" s="288"/>
      <c r="AE36" s="289"/>
      <c r="AG36" s="21"/>
      <c r="AH36" s="21"/>
      <c r="AI36" s="21"/>
      <c r="AJ36" s="21"/>
      <c r="AK36" s="21"/>
      <c r="AL36" s="21"/>
      <c r="AM36" s="21"/>
      <c r="AN36" s="21"/>
      <c r="AO36" s="21"/>
    </row>
    <row r="37" spans="1:41" customFormat="1" ht="17.25" customHeight="1" thickBot="1" x14ac:dyDescent="0.3"/>
    <row r="38" spans="1:41" ht="45" customHeight="1" thickBot="1" x14ac:dyDescent="0.3">
      <c r="A38" s="222" t="s">
        <v>59</v>
      </c>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G38" s="21"/>
      <c r="AH38" s="21"/>
      <c r="AI38" s="21"/>
      <c r="AJ38" s="21"/>
      <c r="AK38" s="21"/>
      <c r="AL38" s="21"/>
      <c r="AM38" s="21"/>
      <c r="AN38" s="21"/>
      <c r="AO38" s="21"/>
    </row>
    <row r="39" spans="1:41" ht="26.1" customHeight="1" x14ac:dyDescent="0.25">
      <c r="A39" s="290" t="s">
        <v>60</v>
      </c>
      <c r="B39" s="291" t="s">
        <v>61</v>
      </c>
      <c r="C39" s="292" t="s">
        <v>62</v>
      </c>
      <c r="D39" s="294" t="s">
        <v>63</v>
      </c>
      <c r="E39" s="295"/>
      <c r="F39" s="295"/>
      <c r="G39" s="295"/>
      <c r="H39" s="295"/>
      <c r="I39" s="295"/>
      <c r="J39" s="295"/>
      <c r="K39" s="295"/>
      <c r="L39" s="295"/>
      <c r="M39" s="295"/>
      <c r="N39" s="295"/>
      <c r="O39" s="295"/>
      <c r="P39" s="296"/>
      <c r="Q39" s="291" t="s">
        <v>64</v>
      </c>
      <c r="R39" s="291"/>
      <c r="S39" s="291"/>
      <c r="T39" s="291"/>
      <c r="U39" s="291"/>
      <c r="V39" s="291"/>
      <c r="W39" s="291"/>
      <c r="X39" s="291"/>
      <c r="Y39" s="291"/>
      <c r="Z39" s="291"/>
      <c r="AA39" s="291"/>
      <c r="AB39" s="291"/>
      <c r="AC39" s="291"/>
      <c r="AD39" s="291"/>
      <c r="AE39" s="297"/>
      <c r="AG39" s="21"/>
      <c r="AH39" s="21"/>
      <c r="AI39" s="21"/>
      <c r="AJ39" s="21"/>
      <c r="AK39" s="21"/>
      <c r="AL39" s="21"/>
      <c r="AM39" s="21"/>
      <c r="AN39" s="21"/>
      <c r="AO39" s="21"/>
    </row>
    <row r="40" spans="1:41" ht="26.1" customHeight="1" x14ac:dyDescent="0.25">
      <c r="A40" s="276"/>
      <c r="B40" s="277"/>
      <c r="C40" s="293"/>
      <c r="D40" s="97" t="s">
        <v>65</v>
      </c>
      <c r="E40" s="97" t="s">
        <v>66</v>
      </c>
      <c r="F40" s="97" t="s">
        <v>67</v>
      </c>
      <c r="G40" s="97" t="s">
        <v>68</v>
      </c>
      <c r="H40" s="97" t="s">
        <v>69</v>
      </c>
      <c r="I40" s="97" t="s">
        <v>70</v>
      </c>
      <c r="J40" s="97" t="s">
        <v>71</v>
      </c>
      <c r="K40" s="97" t="s">
        <v>72</v>
      </c>
      <c r="L40" s="97" t="s">
        <v>73</v>
      </c>
      <c r="M40" s="97" t="s">
        <v>74</v>
      </c>
      <c r="N40" s="97" t="s">
        <v>75</v>
      </c>
      <c r="O40" s="97" t="s">
        <v>76</v>
      </c>
      <c r="P40" s="97" t="s">
        <v>77</v>
      </c>
      <c r="Q40" s="283" t="s">
        <v>78</v>
      </c>
      <c r="R40" s="284"/>
      <c r="S40" s="284"/>
      <c r="T40" s="284"/>
      <c r="U40" s="284"/>
      <c r="V40" s="284"/>
      <c r="W40" s="284"/>
      <c r="X40" s="285"/>
      <c r="Y40" s="283" t="s">
        <v>79</v>
      </c>
      <c r="Z40" s="284"/>
      <c r="AA40" s="284"/>
      <c r="AB40" s="284"/>
      <c r="AC40" s="284"/>
      <c r="AD40" s="284"/>
      <c r="AE40" s="298"/>
      <c r="AG40" s="25"/>
      <c r="AH40" s="25"/>
      <c r="AI40" s="25"/>
      <c r="AJ40" s="25"/>
      <c r="AK40" s="25"/>
      <c r="AL40" s="25"/>
      <c r="AM40" s="25"/>
      <c r="AN40" s="25"/>
      <c r="AO40" s="25"/>
    </row>
    <row r="41" spans="1:41" ht="115.5" customHeight="1" x14ac:dyDescent="0.25">
      <c r="A41" s="336" t="s">
        <v>366</v>
      </c>
      <c r="B41" s="334">
        <v>0.05</v>
      </c>
      <c r="C41" s="29" t="s">
        <v>57</v>
      </c>
      <c r="D41" s="168">
        <v>0.2</v>
      </c>
      <c r="E41" s="168">
        <v>0.2</v>
      </c>
      <c r="F41" s="168">
        <v>0.2</v>
      </c>
      <c r="G41" s="168">
        <v>0.2</v>
      </c>
      <c r="H41" s="168">
        <v>0.2</v>
      </c>
      <c r="I41" s="154">
        <v>0</v>
      </c>
      <c r="J41" s="154">
        <v>0</v>
      </c>
      <c r="K41" s="154">
        <v>0</v>
      </c>
      <c r="L41" s="154">
        <v>0</v>
      </c>
      <c r="M41" s="154">
        <v>0</v>
      </c>
      <c r="N41" s="154">
        <v>0</v>
      </c>
      <c r="O41" s="154">
        <v>0</v>
      </c>
      <c r="P41" s="107">
        <f t="shared" ref="P41:P44" si="0">SUM(D41:O41)</f>
        <v>1</v>
      </c>
      <c r="Q41" s="313" t="s">
        <v>607</v>
      </c>
      <c r="R41" s="314"/>
      <c r="S41" s="314"/>
      <c r="T41" s="314"/>
      <c r="U41" s="314"/>
      <c r="V41" s="314"/>
      <c r="W41" s="314"/>
      <c r="X41" s="315"/>
      <c r="Y41" s="319" t="s">
        <v>695</v>
      </c>
      <c r="Z41" s="314"/>
      <c r="AA41" s="314"/>
      <c r="AB41" s="314"/>
      <c r="AC41" s="314"/>
      <c r="AD41" s="314"/>
      <c r="AE41" s="320"/>
    </row>
    <row r="42" spans="1:41" ht="115.5" customHeight="1" x14ac:dyDescent="0.25">
      <c r="A42" s="330"/>
      <c r="B42" s="335"/>
      <c r="C42" s="27" t="s">
        <v>58</v>
      </c>
      <c r="D42" s="28">
        <v>0.2</v>
      </c>
      <c r="E42" s="28">
        <v>0.2</v>
      </c>
      <c r="F42" s="28"/>
      <c r="G42" s="28"/>
      <c r="H42" s="28"/>
      <c r="I42" s="28"/>
      <c r="J42" s="28"/>
      <c r="K42" s="28"/>
      <c r="L42" s="28"/>
      <c r="M42" s="28"/>
      <c r="N42" s="28"/>
      <c r="O42" s="28"/>
      <c r="P42" s="107">
        <f t="shared" si="0"/>
        <v>0.4</v>
      </c>
      <c r="Q42" s="326"/>
      <c r="R42" s="327"/>
      <c r="S42" s="327"/>
      <c r="T42" s="327"/>
      <c r="U42" s="327"/>
      <c r="V42" s="327"/>
      <c r="W42" s="327"/>
      <c r="X42" s="328"/>
      <c r="Y42" s="326"/>
      <c r="Z42" s="327"/>
      <c r="AA42" s="327"/>
      <c r="AB42" s="327"/>
      <c r="AC42" s="327"/>
      <c r="AD42" s="327"/>
      <c r="AE42" s="329"/>
    </row>
    <row r="43" spans="1:41" ht="103.5" customHeight="1" x14ac:dyDescent="0.25">
      <c r="A43" s="330" t="s">
        <v>367</v>
      </c>
      <c r="B43" s="332">
        <v>0.05</v>
      </c>
      <c r="C43" s="29" t="s">
        <v>57</v>
      </c>
      <c r="D43" s="168">
        <v>0.2</v>
      </c>
      <c r="E43" s="168">
        <v>0.2</v>
      </c>
      <c r="F43" s="168">
        <v>0.2</v>
      </c>
      <c r="G43" s="168">
        <v>0.2</v>
      </c>
      <c r="H43" s="168">
        <v>0.2</v>
      </c>
      <c r="I43" s="154">
        <v>0</v>
      </c>
      <c r="J43" s="154">
        <v>0</v>
      </c>
      <c r="K43" s="154">
        <v>0</v>
      </c>
      <c r="L43" s="154">
        <v>0</v>
      </c>
      <c r="M43" s="154">
        <v>0</v>
      </c>
      <c r="N43" s="154">
        <v>0</v>
      </c>
      <c r="O43" s="154">
        <v>0</v>
      </c>
      <c r="P43" s="107">
        <f t="shared" si="0"/>
        <v>1</v>
      </c>
      <c r="Q43" s="313" t="s">
        <v>609</v>
      </c>
      <c r="R43" s="314"/>
      <c r="S43" s="314"/>
      <c r="T43" s="314"/>
      <c r="U43" s="314"/>
      <c r="V43" s="314"/>
      <c r="W43" s="314"/>
      <c r="X43" s="315"/>
      <c r="Y43" s="319" t="s">
        <v>696</v>
      </c>
      <c r="Z43" s="314"/>
      <c r="AA43" s="314"/>
      <c r="AB43" s="314"/>
      <c r="AC43" s="314"/>
      <c r="AD43" s="314"/>
      <c r="AE43" s="320"/>
    </row>
    <row r="44" spans="1:41" ht="103.5" customHeight="1" thickBot="1" x14ac:dyDescent="0.3">
      <c r="A44" s="331"/>
      <c r="B44" s="333"/>
      <c r="C44" s="24" t="s">
        <v>58</v>
      </c>
      <c r="D44" s="30">
        <v>0.2</v>
      </c>
      <c r="E44" s="30">
        <v>0.2</v>
      </c>
      <c r="F44" s="30"/>
      <c r="G44" s="30"/>
      <c r="H44" s="30"/>
      <c r="I44" s="30"/>
      <c r="J44" s="30"/>
      <c r="K44" s="30"/>
      <c r="L44" s="30"/>
      <c r="M44" s="30"/>
      <c r="N44" s="30"/>
      <c r="O44" s="30"/>
      <c r="P44" s="108">
        <f t="shared" si="0"/>
        <v>0.4</v>
      </c>
      <c r="Q44" s="316"/>
      <c r="R44" s="317"/>
      <c r="S44" s="317"/>
      <c r="T44" s="317"/>
      <c r="U44" s="317"/>
      <c r="V44" s="317"/>
      <c r="W44" s="317"/>
      <c r="X44" s="318"/>
      <c r="Y44" s="316"/>
      <c r="Z44" s="317"/>
      <c r="AA44" s="317"/>
      <c r="AB44" s="317"/>
      <c r="AC44" s="317"/>
      <c r="AD44" s="317"/>
      <c r="AE44" s="321"/>
    </row>
  </sheetData>
  <mergeCells count="75">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AC35 Q35 Y35 Q41 Q43" xr:uid="{2F4E3482-9F9C-4F52-A270-069D224CE79F}">
      <formula1>2000</formula1>
    </dataValidation>
    <dataValidation type="textLength" operator="lessThanOrEqual" allowBlank="1" showInputMessage="1" showErrorMessage="1" errorTitle="Máximo 2.000 caracteres" error="Máximo 2.000 caracteres" promptTitle="2.000 caracteres" sqref="Q30:Q31" xr:uid="{5EE30C37-214A-4592-9455-2EEC052D918D}">
      <formula1>2000</formula1>
    </dataValidation>
    <dataValidation type="list" allowBlank="1" showInputMessage="1" showErrorMessage="1" sqref="C7:C9" xr:uid="{F7C64C21-9AD1-4850-9748-6A1CDFF38A2A}">
      <formula1>$B$21:$M$21</formula1>
    </dataValidation>
  </dataValidations>
  <hyperlinks>
    <hyperlink ref="Y41" r:id="rId1" xr:uid="{2F63F8B9-8520-4FD9-9AF9-AF54A5BE5581}"/>
    <hyperlink ref="Y43" r:id="rId2" xr:uid="{3DC58CE8-0282-425E-98A6-38E5A770EBB9}"/>
  </hyperlinks>
  <pageMargins left="0.25" right="0.25" top="0.75" bottom="0.75" header="0.3" footer="0.3"/>
  <pageSetup scale="20" orientation="landscape"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D84D-9FD0-4641-8E17-5649904D07A0}">
  <sheetPr>
    <tabColor theme="7" tint="0.39997558519241921"/>
    <pageSetUpPr fitToPage="1"/>
  </sheetPr>
  <dimension ref="A1:AO46"/>
  <sheetViews>
    <sheetView showGridLines="0" zoomScale="60" zoomScaleNormal="60" workbookViewId="0">
      <selection activeCell="A7" sqref="A7:B9"/>
    </sheetView>
  </sheetViews>
  <sheetFormatPr defaultColWidth="10.85546875" defaultRowHeight="15" x14ac:dyDescent="0.25"/>
  <cols>
    <col min="1" max="1" width="38.42578125" style="2" customWidth="1"/>
    <col min="2" max="2" width="20.5703125" style="2" customWidth="1"/>
    <col min="3" max="14" width="20.7109375" style="2" customWidth="1"/>
    <col min="15" max="15" width="20.5703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5703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198"/>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3"/>
      <c r="AB1" s="204" t="s">
        <v>1</v>
      </c>
      <c r="AC1" s="205"/>
      <c r="AD1" s="205"/>
      <c r="AE1" s="206"/>
    </row>
    <row r="2" spans="1:31" ht="30.75" customHeight="1" thickBot="1" x14ac:dyDescent="0.3">
      <c r="A2" s="199"/>
      <c r="B2" s="201" t="s">
        <v>2</v>
      </c>
      <c r="C2" s="202"/>
      <c r="D2" s="202"/>
      <c r="E2" s="202"/>
      <c r="F2" s="202"/>
      <c r="G2" s="202"/>
      <c r="H2" s="202"/>
      <c r="I2" s="202"/>
      <c r="J2" s="202"/>
      <c r="K2" s="202"/>
      <c r="L2" s="202"/>
      <c r="M2" s="202"/>
      <c r="N2" s="202"/>
      <c r="O2" s="202"/>
      <c r="P2" s="202"/>
      <c r="Q2" s="202"/>
      <c r="R2" s="202"/>
      <c r="S2" s="202"/>
      <c r="T2" s="202"/>
      <c r="U2" s="202"/>
      <c r="V2" s="202"/>
      <c r="W2" s="202"/>
      <c r="X2" s="202"/>
      <c r="Y2" s="202"/>
      <c r="Z2" s="202"/>
      <c r="AA2" s="203"/>
      <c r="AB2" s="204" t="s">
        <v>326</v>
      </c>
      <c r="AC2" s="205"/>
      <c r="AD2" s="205"/>
      <c r="AE2" s="206"/>
    </row>
    <row r="3" spans="1:31" ht="24" customHeight="1" thickBot="1" x14ac:dyDescent="0.3">
      <c r="A3" s="199"/>
      <c r="B3" s="207" t="s">
        <v>3</v>
      </c>
      <c r="C3" s="208"/>
      <c r="D3" s="208"/>
      <c r="E3" s="208"/>
      <c r="F3" s="208"/>
      <c r="G3" s="208"/>
      <c r="H3" s="208"/>
      <c r="I3" s="208"/>
      <c r="J3" s="208"/>
      <c r="K3" s="208"/>
      <c r="L3" s="208"/>
      <c r="M3" s="208"/>
      <c r="N3" s="208"/>
      <c r="O3" s="208"/>
      <c r="P3" s="208"/>
      <c r="Q3" s="208"/>
      <c r="R3" s="208"/>
      <c r="S3" s="208"/>
      <c r="T3" s="208"/>
      <c r="U3" s="208"/>
      <c r="V3" s="208"/>
      <c r="W3" s="208"/>
      <c r="X3" s="208"/>
      <c r="Y3" s="208"/>
      <c r="Z3" s="208"/>
      <c r="AA3" s="209"/>
      <c r="AB3" s="204" t="s">
        <v>349</v>
      </c>
      <c r="AC3" s="205"/>
      <c r="AD3" s="205"/>
      <c r="AE3" s="206"/>
    </row>
    <row r="4" spans="1:31" ht="21.75" customHeight="1" thickBot="1" x14ac:dyDescent="0.3">
      <c r="A4" s="200"/>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213" t="s">
        <v>4</v>
      </c>
      <c r="AC4" s="214"/>
      <c r="AD4" s="214"/>
      <c r="AE4" s="215"/>
    </row>
    <row r="5" spans="1:31" ht="9" customHeight="1" thickBot="1" x14ac:dyDescent="0.3">
      <c r="A5" s="3"/>
      <c r="B5" s="98"/>
      <c r="C5" s="99"/>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5">
      <c r="A7" s="216" t="s">
        <v>5</v>
      </c>
      <c r="B7" s="217"/>
      <c r="C7" s="231" t="s">
        <v>21</v>
      </c>
      <c r="D7" s="216" t="s">
        <v>6</v>
      </c>
      <c r="E7" s="234"/>
      <c r="F7" s="234"/>
      <c r="G7" s="234"/>
      <c r="H7" s="217"/>
      <c r="I7" s="237">
        <v>45358</v>
      </c>
      <c r="J7" s="238"/>
      <c r="K7" s="216" t="s">
        <v>7</v>
      </c>
      <c r="L7" s="217"/>
      <c r="M7" s="243" t="s">
        <v>8</v>
      </c>
      <c r="N7" s="244"/>
      <c r="O7" s="248"/>
      <c r="P7" s="249"/>
      <c r="Q7" s="4"/>
      <c r="R7" s="4"/>
      <c r="S7" s="4"/>
      <c r="T7" s="4"/>
      <c r="U7" s="4"/>
      <c r="V7" s="4"/>
      <c r="W7" s="4"/>
      <c r="X7" s="4"/>
      <c r="Y7" s="4"/>
      <c r="Z7" s="5"/>
      <c r="AA7" s="4"/>
      <c r="AB7" s="4"/>
      <c r="AD7" s="7"/>
      <c r="AE7" s="8"/>
    </row>
    <row r="8" spans="1:31" x14ac:dyDescent="0.25">
      <c r="A8" s="218"/>
      <c r="B8" s="219"/>
      <c r="C8" s="232"/>
      <c r="D8" s="218"/>
      <c r="E8" s="235"/>
      <c r="F8" s="235"/>
      <c r="G8" s="235"/>
      <c r="H8" s="219"/>
      <c r="I8" s="239"/>
      <c r="J8" s="240"/>
      <c r="K8" s="218"/>
      <c r="L8" s="219"/>
      <c r="M8" s="250" t="s">
        <v>9</v>
      </c>
      <c r="N8" s="251"/>
      <c r="O8" s="252"/>
      <c r="P8" s="253"/>
      <c r="Q8" s="4"/>
      <c r="R8" s="4"/>
      <c r="S8" s="4"/>
      <c r="T8" s="4"/>
      <c r="U8" s="4"/>
      <c r="V8" s="4"/>
      <c r="W8" s="4"/>
      <c r="X8" s="4"/>
      <c r="Y8" s="4"/>
      <c r="Z8" s="5"/>
      <c r="AA8" s="4"/>
      <c r="AB8" s="4"/>
      <c r="AD8" s="7"/>
      <c r="AE8" s="8"/>
    </row>
    <row r="9" spans="1:31" ht="15.75" thickBot="1" x14ac:dyDescent="0.3">
      <c r="A9" s="220"/>
      <c r="B9" s="221"/>
      <c r="C9" s="233"/>
      <c r="D9" s="220"/>
      <c r="E9" s="236"/>
      <c r="F9" s="236"/>
      <c r="G9" s="236"/>
      <c r="H9" s="221"/>
      <c r="I9" s="241"/>
      <c r="J9" s="242"/>
      <c r="K9" s="220"/>
      <c r="L9" s="221"/>
      <c r="M9" s="254" t="s">
        <v>10</v>
      </c>
      <c r="N9" s="255"/>
      <c r="O9" s="256" t="s">
        <v>351</v>
      </c>
      <c r="P9" s="257"/>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16" t="s">
        <v>11</v>
      </c>
      <c r="B11" s="217"/>
      <c r="C11" s="222" t="s">
        <v>352</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5" customHeight="1" x14ac:dyDescent="0.25">
      <c r="A12" s="218"/>
      <c r="B12" s="219"/>
      <c r="C12" s="225"/>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7"/>
    </row>
    <row r="13" spans="1:31" ht="15" customHeight="1" thickBot="1" x14ac:dyDescent="0.3">
      <c r="A13" s="220"/>
      <c r="B13" s="221"/>
      <c r="C13" s="228"/>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58" t="s">
        <v>12</v>
      </c>
      <c r="B15" s="259"/>
      <c r="C15" s="260" t="s">
        <v>353</v>
      </c>
      <c r="D15" s="261"/>
      <c r="E15" s="261"/>
      <c r="F15" s="261"/>
      <c r="G15" s="261"/>
      <c r="H15" s="261"/>
      <c r="I15" s="261"/>
      <c r="J15" s="261"/>
      <c r="K15" s="262"/>
      <c r="L15" s="263" t="s">
        <v>13</v>
      </c>
      <c r="M15" s="264"/>
      <c r="N15" s="264"/>
      <c r="O15" s="264"/>
      <c r="P15" s="264"/>
      <c r="Q15" s="265"/>
      <c r="R15" s="266" t="s">
        <v>354</v>
      </c>
      <c r="S15" s="267"/>
      <c r="T15" s="267"/>
      <c r="U15" s="267"/>
      <c r="V15" s="267"/>
      <c r="W15" s="267"/>
      <c r="X15" s="268"/>
      <c r="Y15" s="263" t="s">
        <v>14</v>
      </c>
      <c r="Z15" s="265"/>
      <c r="AA15" s="245" t="s">
        <v>355</v>
      </c>
      <c r="AB15" s="246"/>
      <c r="AC15" s="246"/>
      <c r="AD15" s="246"/>
      <c r="AE15" s="247"/>
    </row>
    <row r="16" spans="1:31" ht="9" customHeight="1" thickBot="1" x14ac:dyDescent="0.3">
      <c r="A16" s="6"/>
      <c r="B16" s="4"/>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D16" s="7"/>
      <c r="AE16" s="8"/>
    </row>
    <row r="17" spans="1:32" s="16" customFormat="1" ht="37.5" customHeight="1" thickBot="1" x14ac:dyDescent="0.3">
      <c r="A17" s="258" t="s">
        <v>15</v>
      </c>
      <c r="B17" s="259"/>
      <c r="C17" s="245" t="s">
        <v>368</v>
      </c>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7"/>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63" t="s">
        <v>16</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5"/>
      <c r="AF19" s="20"/>
    </row>
    <row r="20" spans="1:32" ht="32.1" customHeight="1" thickBot="1" x14ac:dyDescent="0.3">
      <c r="A20" s="100" t="s">
        <v>17</v>
      </c>
      <c r="B20" s="270" t="s">
        <v>18</v>
      </c>
      <c r="C20" s="271"/>
      <c r="D20" s="271"/>
      <c r="E20" s="271"/>
      <c r="F20" s="271"/>
      <c r="G20" s="271"/>
      <c r="H20" s="271"/>
      <c r="I20" s="271"/>
      <c r="J20" s="271"/>
      <c r="K20" s="271"/>
      <c r="L20" s="271"/>
      <c r="M20" s="271"/>
      <c r="N20" s="271"/>
      <c r="O20" s="272"/>
      <c r="P20" s="263" t="s">
        <v>19</v>
      </c>
      <c r="Q20" s="264"/>
      <c r="R20" s="264"/>
      <c r="S20" s="264"/>
      <c r="T20" s="264"/>
      <c r="U20" s="264"/>
      <c r="V20" s="264"/>
      <c r="W20" s="264"/>
      <c r="X20" s="264"/>
      <c r="Y20" s="264"/>
      <c r="Z20" s="264"/>
      <c r="AA20" s="264"/>
      <c r="AB20" s="264"/>
      <c r="AC20" s="264"/>
      <c r="AD20" s="264"/>
      <c r="AE20" s="265"/>
      <c r="AF20" s="20"/>
    </row>
    <row r="21" spans="1:32" ht="32.1" customHeight="1" thickBot="1" x14ac:dyDescent="0.3">
      <c r="A21" s="153">
        <v>96815092</v>
      </c>
      <c r="B21" s="109" t="s">
        <v>20</v>
      </c>
      <c r="C21" s="110" t="s">
        <v>21</v>
      </c>
      <c r="D21" s="110" t="s">
        <v>22</v>
      </c>
      <c r="E21" s="110" t="s">
        <v>23</v>
      </c>
      <c r="F21" s="110" t="s">
        <v>24</v>
      </c>
      <c r="G21" s="110" t="s">
        <v>25</v>
      </c>
      <c r="H21" s="110" t="s">
        <v>26</v>
      </c>
      <c r="I21" s="110" t="s">
        <v>27</v>
      </c>
      <c r="J21" s="110" t="s">
        <v>28</v>
      </c>
      <c r="K21" s="110" t="s">
        <v>29</v>
      </c>
      <c r="L21" s="110" t="s">
        <v>30</v>
      </c>
      <c r="M21" s="110" t="s">
        <v>31</v>
      </c>
      <c r="N21" s="110" t="s">
        <v>32</v>
      </c>
      <c r="O21" s="111" t="s">
        <v>33</v>
      </c>
      <c r="P21" s="135"/>
      <c r="Q21" s="100" t="s">
        <v>20</v>
      </c>
      <c r="R21" s="101" t="s">
        <v>21</v>
      </c>
      <c r="S21" s="101" t="s">
        <v>22</v>
      </c>
      <c r="T21" s="101" t="s">
        <v>23</v>
      </c>
      <c r="U21" s="101" t="s">
        <v>24</v>
      </c>
      <c r="V21" s="101" t="s">
        <v>25</v>
      </c>
      <c r="W21" s="101" t="s">
        <v>26</v>
      </c>
      <c r="X21" s="101" t="s">
        <v>27</v>
      </c>
      <c r="Y21" s="101" t="s">
        <v>28</v>
      </c>
      <c r="Z21" s="101" t="s">
        <v>29</v>
      </c>
      <c r="AA21" s="101" t="s">
        <v>30</v>
      </c>
      <c r="AB21" s="101" t="s">
        <v>31</v>
      </c>
      <c r="AC21" s="101" t="s">
        <v>32</v>
      </c>
      <c r="AD21" s="134" t="s">
        <v>34</v>
      </c>
      <c r="AE21" s="134" t="s">
        <v>35</v>
      </c>
      <c r="AF21" s="1"/>
    </row>
    <row r="22" spans="1:32" ht="32.1" customHeight="1" x14ac:dyDescent="0.25">
      <c r="A22" s="131" t="s">
        <v>36</v>
      </c>
      <c r="B22" s="149">
        <v>15461694</v>
      </c>
      <c r="C22" s="150">
        <v>54506361</v>
      </c>
      <c r="D22" s="150">
        <v>3610694</v>
      </c>
      <c r="E22" s="150">
        <v>3236343</v>
      </c>
      <c r="F22" s="150"/>
      <c r="G22" s="150">
        <v>20000000</v>
      </c>
      <c r="H22" s="150"/>
      <c r="I22" s="150"/>
      <c r="J22" s="150"/>
      <c r="K22" s="150"/>
      <c r="L22" s="150"/>
      <c r="M22" s="150"/>
      <c r="N22" s="80">
        <f>SUM(B22:M22)</f>
        <v>96815092</v>
      </c>
      <c r="O22" s="82"/>
      <c r="P22" s="131" t="s">
        <v>37</v>
      </c>
      <c r="Q22" s="143">
        <v>482867200</v>
      </c>
      <c r="R22" s="144">
        <v>470064000</v>
      </c>
      <c r="S22" s="144">
        <v>103346000</v>
      </c>
      <c r="T22" s="144"/>
      <c r="U22" s="144">
        <v>202317000</v>
      </c>
      <c r="V22" s="144"/>
      <c r="W22" s="144"/>
      <c r="X22" s="144">
        <v>726832200</v>
      </c>
      <c r="Y22" s="144">
        <v>0</v>
      </c>
      <c r="Z22" s="144"/>
      <c r="AA22" s="144"/>
      <c r="AB22" s="144"/>
      <c r="AC22" s="102">
        <f>SUM(Q22:AB22)</f>
        <v>1985426400</v>
      </c>
      <c r="AE22" s="103"/>
      <c r="AF22" s="1"/>
    </row>
    <row r="23" spans="1:32" ht="32.1" customHeight="1" x14ac:dyDescent="0.25">
      <c r="A23" s="132" t="s">
        <v>38</v>
      </c>
      <c r="B23" s="145"/>
      <c r="C23" s="146"/>
      <c r="D23" s="146"/>
      <c r="E23" s="146"/>
      <c r="F23" s="146"/>
      <c r="G23" s="146"/>
      <c r="H23" s="146"/>
      <c r="I23" s="146"/>
      <c r="J23" s="146"/>
      <c r="K23" s="146"/>
      <c r="L23" s="146"/>
      <c r="M23" s="146"/>
      <c r="N23" s="79">
        <f>SUM(B23:M23)</f>
        <v>0</v>
      </c>
      <c r="O23" s="91" t="str">
        <f>IFERROR(N23/(SUMIF(B23:M23,"&gt;0",B22:M22))," ")</f>
        <v xml:space="preserve"> </v>
      </c>
      <c r="P23" s="132" t="s">
        <v>39</v>
      </c>
      <c r="Q23" s="145">
        <v>24000000</v>
      </c>
      <c r="R23" s="146">
        <v>618132199</v>
      </c>
      <c r="S23" s="146"/>
      <c r="T23" s="146"/>
      <c r="U23" s="146"/>
      <c r="V23" s="146"/>
      <c r="W23" s="146"/>
      <c r="X23" s="146"/>
      <c r="Y23" s="146"/>
      <c r="Z23" s="146"/>
      <c r="AA23" s="146"/>
      <c r="AB23" s="146"/>
      <c r="AC23" s="79">
        <f>SUM(Q23:AB23)</f>
        <v>642132199</v>
      </c>
      <c r="AD23" s="192">
        <f>AC23/SUM(Q22:R22)</f>
        <v>0.67384948567115865</v>
      </c>
      <c r="AE23" s="83">
        <f>AC23/AC22</f>
        <v>0.32342281688205615</v>
      </c>
      <c r="AF23" s="1"/>
    </row>
    <row r="24" spans="1:32" ht="32.1" customHeight="1" x14ac:dyDescent="0.25">
      <c r="A24" s="132" t="s">
        <v>40</v>
      </c>
      <c r="B24" s="145">
        <f>+A21-B23</f>
        <v>96815092</v>
      </c>
      <c r="C24" s="146">
        <f>+B24-C23</f>
        <v>96815092</v>
      </c>
      <c r="D24" s="146"/>
      <c r="E24" s="146"/>
      <c r="F24" s="146"/>
      <c r="G24" s="146"/>
      <c r="H24" s="146"/>
      <c r="I24" s="146"/>
      <c r="J24" s="146"/>
      <c r="K24" s="146"/>
      <c r="L24" s="146"/>
      <c r="M24" s="146"/>
      <c r="N24" s="79">
        <f>MIN(B24:M24)</f>
        <v>96815092</v>
      </c>
      <c r="O24" s="81"/>
      <c r="P24" s="132" t="s">
        <v>36</v>
      </c>
      <c r="Q24" s="145"/>
      <c r="R24" s="146">
        <v>30179200</v>
      </c>
      <c r="S24" s="146">
        <v>157792000</v>
      </c>
      <c r="T24" s="146">
        <v>217814000</v>
      </c>
      <c r="U24" s="146">
        <v>161792000</v>
      </c>
      <c r="V24" s="146">
        <v>356109000</v>
      </c>
      <c r="W24" s="146">
        <v>153792000</v>
      </c>
      <c r="X24" s="146">
        <v>153792000</v>
      </c>
      <c r="Y24" s="146">
        <v>153792000</v>
      </c>
      <c r="Z24" s="146">
        <v>153792000</v>
      </c>
      <c r="AA24" s="146">
        <v>153792000</v>
      </c>
      <c r="AB24" s="146">
        <v>292780200</v>
      </c>
      <c r="AC24" s="79">
        <f>SUM(Q24:AB24)</f>
        <v>1985426400</v>
      </c>
      <c r="AD24" s="79"/>
      <c r="AE24" s="104"/>
      <c r="AF24" s="1"/>
    </row>
    <row r="25" spans="1:32" ht="32.1" customHeight="1" thickBot="1" x14ac:dyDescent="0.3">
      <c r="A25" s="133" t="s">
        <v>41</v>
      </c>
      <c r="B25" s="147">
        <v>11851000</v>
      </c>
      <c r="C25" s="148">
        <v>58117055.333333328</v>
      </c>
      <c r="D25" s="148"/>
      <c r="E25" s="148"/>
      <c r="F25" s="148"/>
      <c r="G25" s="148"/>
      <c r="H25" s="148"/>
      <c r="I25" s="148"/>
      <c r="J25" s="148"/>
      <c r="K25" s="148"/>
      <c r="L25" s="148"/>
      <c r="M25" s="148"/>
      <c r="N25" s="112">
        <f>SUM(B25:M25)</f>
        <v>69968055.333333328</v>
      </c>
      <c r="O25" s="197">
        <f>+N25/N24</f>
        <v>0.72269781382156129</v>
      </c>
      <c r="P25" s="133" t="s">
        <v>41</v>
      </c>
      <c r="Q25" s="147">
        <v>0</v>
      </c>
      <c r="R25" s="148">
        <v>0</v>
      </c>
      <c r="S25" s="148"/>
      <c r="T25" s="148"/>
      <c r="U25" s="148"/>
      <c r="V25" s="148"/>
      <c r="W25" s="148"/>
      <c r="X25" s="148"/>
      <c r="Y25" s="148"/>
      <c r="Z25" s="148"/>
      <c r="AA25" s="148"/>
      <c r="AB25" s="148"/>
      <c r="AC25" s="112">
        <f>SUM(Q25:AB25)</f>
        <v>0</v>
      </c>
      <c r="AD25" s="193">
        <f>AC25/SUM(Q24:R24)</f>
        <v>0</v>
      </c>
      <c r="AE25" s="113">
        <f>AC25/AC24</f>
        <v>0</v>
      </c>
      <c r="AF25" s="1"/>
    </row>
    <row r="26" spans="1:32" customFormat="1" ht="16.5" customHeight="1" thickBot="1" x14ac:dyDescent="0.3"/>
    <row r="27" spans="1:32" ht="33.950000000000003" customHeight="1" x14ac:dyDescent="0.25">
      <c r="A27" s="273" t="s">
        <v>42</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5"/>
    </row>
    <row r="28" spans="1:32" ht="15" customHeight="1" x14ac:dyDescent="0.25">
      <c r="A28" s="276" t="s">
        <v>43</v>
      </c>
      <c r="B28" s="277" t="s">
        <v>44</v>
      </c>
      <c r="C28" s="277"/>
      <c r="D28" s="277" t="s">
        <v>45</v>
      </c>
      <c r="E28" s="277"/>
      <c r="F28" s="277"/>
      <c r="G28" s="277"/>
      <c r="H28" s="277"/>
      <c r="I28" s="277"/>
      <c r="J28" s="277"/>
      <c r="K28" s="277"/>
      <c r="L28" s="277"/>
      <c r="M28" s="277"/>
      <c r="N28" s="277"/>
      <c r="O28" s="277"/>
      <c r="P28" s="277" t="s">
        <v>32</v>
      </c>
      <c r="Q28" s="277" t="s">
        <v>46</v>
      </c>
      <c r="R28" s="277"/>
      <c r="S28" s="277"/>
      <c r="T28" s="277"/>
      <c r="U28" s="277"/>
      <c r="V28" s="277"/>
      <c r="W28" s="277"/>
      <c r="X28" s="277"/>
      <c r="Y28" s="277" t="s">
        <v>47</v>
      </c>
      <c r="Z28" s="277"/>
      <c r="AA28" s="277"/>
      <c r="AB28" s="277"/>
      <c r="AC28" s="277"/>
      <c r="AD28" s="277"/>
      <c r="AE28" s="278"/>
    </row>
    <row r="29" spans="1:32" ht="27" customHeight="1" x14ac:dyDescent="0.25">
      <c r="A29" s="276"/>
      <c r="B29" s="277"/>
      <c r="C29" s="277"/>
      <c r="D29" s="97" t="s">
        <v>20</v>
      </c>
      <c r="E29" s="97" t="s">
        <v>21</v>
      </c>
      <c r="F29" s="97" t="s">
        <v>22</v>
      </c>
      <c r="G29" s="97" t="s">
        <v>23</v>
      </c>
      <c r="H29" s="97" t="s">
        <v>24</v>
      </c>
      <c r="I29" s="97" t="s">
        <v>25</v>
      </c>
      <c r="J29" s="97" t="s">
        <v>26</v>
      </c>
      <c r="K29" s="97" t="s">
        <v>27</v>
      </c>
      <c r="L29" s="97" t="s">
        <v>28</v>
      </c>
      <c r="M29" s="97" t="s">
        <v>29</v>
      </c>
      <c r="N29" s="97" t="s">
        <v>30</v>
      </c>
      <c r="O29" s="97" t="s">
        <v>31</v>
      </c>
      <c r="P29" s="277"/>
      <c r="Q29" s="277"/>
      <c r="R29" s="277"/>
      <c r="S29" s="277"/>
      <c r="T29" s="277"/>
      <c r="U29" s="277"/>
      <c r="V29" s="277"/>
      <c r="W29" s="277"/>
      <c r="X29" s="277"/>
      <c r="Y29" s="277"/>
      <c r="Z29" s="277"/>
      <c r="AA29" s="277"/>
      <c r="AB29" s="277"/>
      <c r="AC29" s="277"/>
      <c r="AD29" s="277"/>
      <c r="AE29" s="278"/>
    </row>
    <row r="30" spans="1:32" ht="42" customHeight="1" thickBot="1" x14ac:dyDescent="0.3">
      <c r="A30" s="105" t="s">
        <v>368</v>
      </c>
      <c r="B30" s="279"/>
      <c r="C30" s="279"/>
      <c r="D30" s="142"/>
      <c r="E30" s="142"/>
      <c r="F30" s="142"/>
      <c r="G30" s="142"/>
      <c r="H30" s="142"/>
      <c r="I30" s="142"/>
      <c r="J30" s="142"/>
      <c r="K30" s="142"/>
      <c r="L30" s="142"/>
      <c r="M30" s="142"/>
      <c r="N30" s="142"/>
      <c r="O30" s="142"/>
      <c r="P30" s="106">
        <f>SUM(D30:O30)</f>
        <v>0</v>
      </c>
      <c r="Q30" s="280"/>
      <c r="R30" s="280"/>
      <c r="S30" s="280"/>
      <c r="T30" s="280"/>
      <c r="U30" s="280"/>
      <c r="V30" s="280"/>
      <c r="W30" s="280"/>
      <c r="X30" s="280"/>
      <c r="Y30" s="280"/>
      <c r="Z30" s="280"/>
      <c r="AA30" s="280"/>
      <c r="AB30" s="280"/>
      <c r="AC30" s="280"/>
      <c r="AD30" s="280"/>
      <c r="AE30" s="281"/>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22" t="s">
        <v>48</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41" ht="23.1" customHeight="1" x14ac:dyDescent="0.25">
      <c r="A33" s="276" t="s">
        <v>49</v>
      </c>
      <c r="B33" s="277" t="s">
        <v>50</v>
      </c>
      <c r="C33" s="277" t="s">
        <v>44</v>
      </c>
      <c r="D33" s="277" t="s">
        <v>51</v>
      </c>
      <c r="E33" s="277"/>
      <c r="F33" s="277"/>
      <c r="G33" s="277"/>
      <c r="H33" s="277"/>
      <c r="I33" s="277"/>
      <c r="J33" s="277"/>
      <c r="K33" s="277"/>
      <c r="L33" s="277"/>
      <c r="M33" s="277"/>
      <c r="N33" s="277"/>
      <c r="O33" s="277"/>
      <c r="P33" s="277"/>
      <c r="Q33" s="277" t="s">
        <v>52</v>
      </c>
      <c r="R33" s="277"/>
      <c r="S33" s="277"/>
      <c r="T33" s="277"/>
      <c r="U33" s="277"/>
      <c r="V33" s="277"/>
      <c r="W33" s="277"/>
      <c r="X33" s="277"/>
      <c r="Y33" s="277"/>
      <c r="Z33" s="277"/>
      <c r="AA33" s="277"/>
      <c r="AB33" s="277"/>
      <c r="AC33" s="277"/>
      <c r="AD33" s="277"/>
      <c r="AE33" s="278"/>
      <c r="AG33" s="21"/>
      <c r="AH33" s="21"/>
      <c r="AI33" s="21"/>
      <c r="AJ33" s="21"/>
      <c r="AK33" s="21"/>
      <c r="AL33" s="21"/>
      <c r="AM33" s="21"/>
      <c r="AN33" s="21"/>
      <c r="AO33" s="21"/>
    </row>
    <row r="34" spans="1:41" ht="27" customHeight="1" x14ac:dyDescent="0.25">
      <c r="A34" s="276"/>
      <c r="B34" s="277"/>
      <c r="C34" s="282"/>
      <c r="D34" s="97" t="s">
        <v>20</v>
      </c>
      <c r="E34" s="97" t="s">
        <v>21</v>
      </c>
      <c r="F34" s="97" t="s">
        <v>22</v>
      </c>
      <c r="G34" s="97" t="s">
        <v>23</v>
      </c>
      <c r="H34" s="97" t="s">
        <v>24</v>
      </c>
      <c r="I34" s="97" t="s">
        <v>25</v>
      </c>
      <c r="J34" s="97" t="s">
        <v>26</v>
      </c>
      <c r="K34" s="97" t="s">
        <v>27</v>
      </c>
      <c r="L34" s="97" t="s">
        <v>28</v>
      </c>
      <c r="M34" s="97" t="s">
        <v>29</v>
      </c>
      <c r="N34" s="97" t="s">
        <v>30</v>
      </c>
      <c r="O34" s="97" t="s">
        <v>31</v>
      </c>
      <c r="P34" s="97" t="s">
        <v>32</v>
      </c>
      <c r="Q34" s="283" t="s">
        <v>53</v>
      </c>
      <c r="R34" s="284"/>
      <c r="S34" s="284"/>
      <c r="T34" s="285"/>
      <c r="U34" s="277" t="s">
        <v>54</v>
      </c>
      <c r="V34" s="277"/>
      <c r="W34" s="277"/>
      <c r="X34" s="277"/>
      <c r="Y34" s="277" t="s">
        <v>55</v>
      </c>
      <c r="Z34" s="277"/>
      <c r="AA34" s="277"/>
      <c r="AB34" s="277"/>
      <c r="AC34" s="277" t="s">
        <v>56</v>
      </c>
      <c r="AD34" s="277"/>
      <c r="AE34" s="278"/>
      <c r="AG34" s="21"/>
      <c r="AH34" s="21"/>
      <c r="AI34" s="21"/>
      <c r="AJ34" s="21"/>
      <c r="AK34" s="21"/>
      <c r="AL34" s="21"/>
      <c r="AM34" s="21"/>
      <c r="AN34" s="21"/>
      <c r="AO34" s="21"/>
    </row>
    <row r="35" spans="1:41" ht="189.75" customHeight="1" x14ac:dyDescent="0.25">
      <c r="A35" s="299" t="s">
        <v>368</v>
      </c>
      <c r="B35" s="301">
        <f>SUM(B41:B46)</f>
        <v>0.15000000000000002</v>
      </c>
      <c r="C35" s="23" t="s">
        <v>57</v>
      </c>
      <c r="D35" s="22">
        <v>4</v>
      </c>
      <c r="E35" s="22">
        <v>4</v>
      </c>
      <c r="F35" s="22">
        <v>4</v>
      </c>
      <c r="G35" s="22">
        <v>4</v>
      </c>
      <c r="H35" s="22">
        <v>4</v>
      </c>
      <c r="I35" s="22">
        <v>0</v>
      </c>
      <c r="J35" s="22">
        <v>0</v>
      </c>
      <c r="K35" s="22">
        <v>0</v>
      </c>
      <c r="L35" s="22">
        <v>0</v>
      </c>
      <c r="M35" s="22">
        <v>0</v>
      </c>
      <c r="N35" s="22">
        <v>0</v>
      </c>
      <c r="O35" s="22">
        <v>0</v>
      </c>
      <c r="P35" s="22">
        <v>4</v>
      </c>
      <c r="Q35" s="303" t="s">
        <v>680</v>
      </c>
      <c r="R35" s="304"/>
      <c r="S35" s="304"/>
      <c r="T35" s="305"/>
      <c r="U35" s="303" t="s">
        <v>679</v>
      </c>
      <c r="V35" s="304"/>
      <c r="W35" s="304"/>
      <c r="X35" s="305"/>
      <c r="Y35" s="286" t="s">
        <v>492</v>
      </c>
      <c r="Z35" s="286"/>
      <c r="AA35" s="286"/>
      <c r="AB35" s="286"/>
      <c r="AC35" s="286" t="s">
        <v>498</v>
      </c>
      <c r="AD35" s="286"/>
      <c r="AE35" s="287"/>
      <c r="AG35" s="21"/>
      <c r="AH35" s="21"/>
      <c r="AI35" s="21"/>
      <c r="AJ35" s="21"/>
      <c r="AK35" s="21"/>
      <c r="AL35" s="21"/>
      <c r="AM35" s="21"/>
      <c r="AN35" s="21"/>
      <c r="AO35" s="21"/>
    </row>
    <row r="36" spans="1:41" ht="189.75" customHeight="1" thickBot="1" x14ac:dyDescent="0.3">
      <c r="A36" s="300"/>
      <c r="B36" s="302"/>
      <c r="C36" s="24" t="s">
        <v>58</v>
      </c>
      <c r="D36" s="167">
        <v>4</v>
      </c>
      <c r="E36" s="167">
        <v>4</v>
      </c>
      <c r="F36" s="167"/>
      <c r="G36" s="174"/>
      <c r="H36" s="174"/>
      <c r="I36" s="174"/>
      <c r="J36" s="174"/>
      <c r="K36" s="174"/>
      <c r="L36" s="174"/>
      <c r="M36" s="174"/>
      <c r="N36" s="174"/>
      <c r="O36" s="174"/>
      <c r="P36" s="138">
        <v>4</v>
      </c>
      <c r="Q36" s="306"/>
      <c r="R36" s="307"/>
      <c r="S36" s="307"/>
      <c r="T36" s="308"/>
      <c r="U36" s="306"/>
      <c r="V36" s="307"/>
      <c r="W36" s="307"/>
      <c r="X36" s="308"/>
      <c r="Y36" s="288"/>
      <c r="Z36" s="288"/>
      <c r="AA36" s="288"/>
      <c r="AB36" s="288"/>
      <c r="AC36" s="288"/>
      <c r="AD36" s="288"/>
      <c r="AE36" s="289"/>
      <c r="AG36" s="21"/>
      <c r="AH36" s="21"/>
      <c r="AI36" s="21"/>
      <c r="AJ36" s="21"/>
      <c r="AK36" s="21"/>
      <c r="AL36" s="21"/>
      <c r="AM36" s="21"/>
      <c r="AN36" s="21"/>
      <c r="AO36" s="21"/>
    </row>
    <row r="37" spans="1:41" customFormat="1" ht="17.25" customHeight="1" thickBot="1" x14ac:dyDescent="0.3"/>
    <row r="38" spans="1:41" ht="45" customHeight="1" thickBot="1" x14ac:dyDescent="0.3">
      <c r="A38" s="222" t="s">
        <v>59</v>
      </c>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G38" s="21"/>
      <c r="AH38" s="21"/>
      <c r="AI38" s="21"/>
      <c r="AJ38" s="21"/>
      <c r="AK38" s="21"/>
      <c r="AL38" s="21"/>
      <c r="AM38" s="21"/>
      <c r="AN38" s="21"/>
      <c r="AO38" s="21"/>
    </row>
    <row r="39" spans="1:41" ht="26.1" customHeight="1" x14ac:dyDescent="0.25">
      <c r="A39" s="290" t="s">
        <v>60</v>
      </c>
      <c r="B39" s="291" t="s">
        <v>61</v>
      </c>
      <c r="C39" s="292" t="s">
        <v>62</v>
      </c>
      <c r="D39" s="294" t="s">
        <v>63</v>
      </c>
      <c r="E39" s="295"/>
      <c r="F39" s="295"/>
      <c r="G39" s="295"/>
      <c r="H39" s="295"/>
      <c r="I39" s="295"/>
      <c r="J39" s="295"/>
      <c r="K39" s="295"/>
      <c r="L39" s="295"/>
      <c r="M39" s="295"/>
      <c r="N39" s="295"/>
      <c r="O39" s="295"/>
      <c r="P39" s="296"/>
      <c r="Q39" s="291" t="s">
        <v>64</v>
      </c>
      <c r="R39" s="291"/>
      <c r="S39" s="291"/>
      <c r="T39" s="291"/>
      <c r="U39" s="291"/>
      <c r="V39" s="291"/>
      <c r="W39" s="291"/>
      <c r="X39" s="291"/>
      <c r="Y39" s="291"/>
      <c r="Z39" s="291"/>
      <c r="AA39" s="291"/>
      <c r="AB39" s="291"/>
      <c r="AC39" s="291"/>
      <c r="AD39" s="291"/>
      <c r="AE39" s="297"/>
      <c r="AG39" s="21"/>
      <c r="AH39" s="21"/>
      <c r="AI39" s="21"/>
      <c r="AJ39" s="21"/>
      <c r="AK39" s="21"/>
      <c r="AL39" s="21"/>
      <c r="AM39" s="21"/>
      <c r="AN39" s="21"/>
      <c r="AO39" s="21"/>
    </row>
    <row r="40" spans="1:41" ht="26.1" customHeight="1" x14ac:dyDescent="0.25">
      <c r="A40" s="276"/>
      <c r="B40" s="277"/>
      <c r="C40" s="293"/>
      <c r="D40" s="97" t="s">
        <v>65</v>
      </c>
      <c r="E40" s="97" t="s">
        <v>66</v>
      </c>
      <c r="F40" s="97" t="s">
        <v>67</v>
      </c>
      <c r="G40" s="97" t="s">
        <v>68</v>
      </c>
      <c r="H40" s="97" t="s">
        <v>69</v>
      </c>
      <c r="I40" s="97" t="s">
        <v>70</v>
      </c>
      <c r="J40" s="97" t="s">
        <v>71</v>
      </c>
      <c r="K40" s="97" t="s">
        <v>72</v>
      </c>
      <c r="L40" s="97" t="s">
        <v>73</v>
      </c>
      <c r="M40" s="97" t="s">
        <v>74</v>
      </c>
      <c r="N40" s="97" t="s">
        <v>75</v>
      </c>
      <c r="O40" s="97" t="s">
        <v>76</v>
      </c>
      <c r="P40" s="97" t="s">
        <v>77</v>
      </c>
      <c r="Q40" s="283" t="s">
        <v>78</v>
      </c>
      <c r="R40" s="284"/>
      <c r="S40" s="284"/>
      <c r="T40" s="284"/>
      <c r="U40" s="284"/>
      <c r="V40" s="284"/>
      <c r="W40" s="284"/>
      <c r="X40" s="285"/>
      <c r="Y40" s="283" t="s">
        <v>79</v>
      </c>
      <c r="Z40" s="284"/>
      <c r="AA40" s="284"/>
      <c r="AB40" s="284"/>
      <c r="AC40" s="284"/>
      <c r="AD40" s="284"/>
      <c r="AE40" s="298"/>
      <c r="AG40" s="25"/>
      <c r="AH40" s="25"/>
      <c r="AI40" s="25"/>
      <c r="AJ40" s="25"/>
      <c r="AK40" s="25"/>
      <c r="AL40" s="25"/>
      <c r="AM40" s="25"/>
      <c r="AN40" s="25"/>
      <c r="AO40" s="25"/>
    </row>
    <row r="41" spans="1:41" ht="85.5" customHeight="1" x14ac:dyDescent="0.25">
      <c r="A41" s="336" t="s">
        <v>369</v>
      </c>
      <c r="B41" s="334">
        <v>0.05</v>
      </c>
      <c r="C41" s="29" t="s">
        <v>57</v>
      </c>
      <c r="D41" s="168">
        <v>0.2</v>
      </c>
      <c r="E41" s="168">
        <v>0.2</v>
      </c>
      <c r="F41" s="168">
        <v>0.2</v>
      </c>
      <c r="G41" s="168">
        <v>0.2</v>
      </c>
      <c r="H41" s="168">
        <v>0.2</v>
      </c>
      <c r="I41" s="154">
        <v>0</v>
      </c>
      <c r="J41" s="154">
        <v>0</v>
      </c>
      <c r="K41" s="154">
        <v>0</v>
      </c>
      <c r="L41" s="154">
        <v>0</v>
      </c>
      <c r="M41" s="154">
        <v>0</v>
      </c>
      <c r="N41" s="154">
        <v>0</v>
      </c>
      <c r="O41" s="154">
        <v>0</v>
      </c>
      <c r="P41" s="107">
        <f t="shared" ref="P41:P46" si="0">SUM(D41:O41)</f>
        <v>1</v>
      </c>
      <c r="Q41" s="313" t="s">
        <v>678</v>
      </c>
      <c r="R41" s="314"/>
      <c r="S41" s="314"/>
      <c r="T41" s="314"/>
      <c r="U41" s="314"/>
      <c r="V41" s="314"/>
      <c r="W41" s="314"/>
      <c r="X41" s="315"/>
      <c r="Y41" s="319" t="s">
        <v>719</v>
      </c>
      <c r="Z41" s="314"/>
      <c r="AA41" s="314"/>
      <c r="AB41" s="314"/>
      <c r="AC41" s="314"/>
      <c r="AD41" s="314"/>
      <c r="AE41" s="320"/>
      <c r="AG41" s="26"/>
      <c r="AH41" s="26"/>
      <c r="AI41" s="26"/>
      <c r="AJ41" s="26"/>
      <c r="AK41" s="26"/>
      <c r="AL41" s="26"/>
      <c r="AM41" s="26"/>
      <c r="AN41" s="26"/>
      <c r="AO41" s="26"/>
    </row>
    <row r="42" spans="1:41" ht="85.5" customHeight="1" x14ac:dyDescent="0.25">
      <c r="A42" s="330"/>
      <c r="B42" s="335"/>
      <c r="C42" s="27" t="s">
        <v>58</v>
      </c>
      <c r="D42" s="28">
        <v>0.2</v>
      </c>
      <c r="E42" s="28">
        <v>0.2</v>
      </c>
      <c r="F42" s="28"/>
      <c r="G42" s="28"/>
      <c r="H42" s="28"/>
      <c r="I42" s="28"/>
      <c r="J42" s="28"/>
      <c r="K42" s="28"/>
      <c r="L42" s="28"/>
      <c r="M42" s="28"/>
      <c r="N42" s="28"/>
      <c r="O42" s="28"/>
      <c r="P42" s="107">
        <f t="shared" si="0"/>
        <v>0.4</v>
      </c>
      <c r="Q42" s="326"/>
      <c r="R42" s="327"/>
      <c r="S42" s="327"/>
      <c r="T42" s="327"/>
      <c r="U42" s="327"/>
      <c r="V42" s="327"/>
      <c r="W42" s="327"/>
      <c r="X42" s="328"/>
      <c r="Y42" s="326"/>
      <c r="Z42" s="327"/>
      <c r="AA42" s="327"/>
      <c r="AB42" s="327"/>
      <c r="AC42" s="327"/>
      <c r="AD42" s="327"/>
      <c r="AE42" s="329"/>
    </row>
    <row r="43" spans="1:41" ht="107.25" customHeight="1" x14ac:dyDescent="0.25">
      <c r="A43" s="337" t="s">
        <v>370</v>
      </c>
      <c r="B43" s="332">
        <v>0.05</v>
      </c>
      <c r="C43" s="29" t="s">
        <v>57</v>
      </c>
      <c r="D43" s="168">
        <v>0</v>
      </c>
      <c r="E43" s="168">
        <v>0.25</v>
      </c>
      <c r="F43" s="168">
        <v>0.25</v>
      </c>
      <c r="G43" s="168">
        <v>0.25</v>
      </c>
      <c r="H43" s="168">
        <v>0.25</v>
      </c>
      <c r="I43" s="154">
        <v>0</v>
      </c>
      <c r="J43" s="154">
        <v>0</v>
      </c>
      <c r="K43" s="154">
        <v>0</v>
      </c>
      <c r="L43" s="154">
        <v>0</v>
      </c>
      <c r="M43" s="154">
        <v>0</v>
      </c>
      <c r="N43" s="154">
        <v>0</v>
      </c>
      <c r="O43" s="154">
        <v>0</v>
      </c>
      <c r="P43" s="107">
        <f t="shared" si="0"/>
        <v>1</v>
      </c>
      <c r="Q43" s="313" t="s">
        <v>650</v>
      </c>
      <c r="R43" s="314"/>
      <c r="S43" s="314"/>
      <c r="T43" s="314"/>
      <c r="U43" s="314"/>
      <c r="V43" s="314"/>
      <c r="W43" s="314"/>
      <c r="X43" s="315"/>
      <c r="Y43" s="319" t="s">
        <v>697</v>
      </c>
      <c r="Z43" s="314"/>
      <c r="AA43" s="314"/>
      <c r="AB43" s="314"/>
      <c r="AC43" s="314"/>
      <c r="AD43" s="314"/>
      <c r="AE43" s="320"/>
    </row>
    <row r="44" spans="1:41" ht="107.25" customHeight="1" x14ac:dyDescent="0.25">
      <c r="A44" s="336"/>
      <c r="B44" s="335"/>
      <c r="C44" s="27" t="s">
        <v>58</v>
      </c>
      <c r="D44" s="28">
        <v>0</v>
      </c>
      <c r="E44" s="28">
        <v>0.25</v>
      </c>
      <c r="F44" s="28"/>
      <c r="G44" s="28"/>
      <c r="H44" s="28"/>
      <c r="I44" s="28"/>
      <c r="J44" s="28"/>
      <c r="K44" s="28"/>
      <c r="L44" s="28"/>
      <c r="M44" s="28"/>
      <c r="N44" s="28"/>
      <c r="O44" s="28"/>
      <c r="P44" s="107">
        <f t="shared" si="0"/>
        <v>0.25</v>
      </c>
      <c r="Q44" s="326"/>
      <c r="R44" s="327"/>
      <c r="S44" s="327"/>
      <c r="T44" s="327"/>
      <c r="U44" s="327"/>
      <c r="V44" s="327"/>
      <c r="W44" s="327"/>
      <c r="X44" s="328"/>
      <c r="Y44" s="326"/>
      <c r="Z44" s="327"/>
      <c r="AA44" s="327"/>
      <c r="AB44" s="327"/>
      <c r="AC44" s="327"/>
      <c r="AD44" s="327"/>
      <c r="AE44" s="329"/>
    </row>
    <row r="45" spans="1:41" ht="104.25" customHeight="1" x14ac:dyDescent="0.25">
      <c r="A45" s="337" t="s">
        <v>511</v>
      </c>
      <c r="B45" s="332">
        <v>0.05</v>
      </c>
      <c r="C45" s="29" t="s">
        <v>57</v>
      </c>
      <c r="D45" s="168">
        <v>0.2</v>
      </c>
      <c r="E45" s="168">
        <v>0.2</v>
      </c>
      <c r="F45" s="168">
        <v>0.2</v>
      </c>
      <c r="G45" s="168">
        <v>0.2</v>
      </c>
      <c r="H45" s="168">
        <v>0.2</v>
      </c>
      <c r="I45" s="154">
        <v>0</v>
      </c>
      <c r="J45" s="154">
        <v>0</v>
      </c>
      <c r="K45" s="154">
        <v>0</v>
      </c>
      <c r="L45" s="154">
        <v>0</v>
      </c>
      <c r="M45" s="154">
        <v>0</v>
      </c>
      <c r="N45" s="154">
        <v>0</v>
      </c>
      <c r="O45" s="154">
        <v>0</v>
      </c>
      <c r="P45" s="107">
        <f t="shared" si="0"/>
        <v>1</v>
      </c>
      <c r="Q45" s="313" t="s">
        <v>654</v>
      </c>
      <c r="R45" s="314"/>
      <c r="S45" s="314"/>
      <c r="T45" s="314"/>
      <c r="U45" s="314"/>
      <c r="V45" s="314"/>
      <c r="W45" s="314"/>
      <c r="X45" s="315"/>
      <c r="Y45" s="319" t="s">
        <v>698</v>
      </c>
      <c r="Z45" s="314"/>
      <c r="AA45" s="314"/>
      <c r="AB45" s="314"/>
      <c r="AC45" s="314"/>
      <c r="AD45" s="314"/>
      <c r="AE45" s="320"/>
    </row>
    <row r="46" spans="1:41" ht="104.25" customHeight="1" thickBot="1" x14ac:dyDescent="0.3">
      <c r="A46" s="338"/>
      <c r="B46" s="333"/>
      <c r="C46" s="24" t="s">
        <v>58</v>
      </c>
      <c r="D46" s="30">
        <v>0.2</v>
      </c>
      <c r="E46" s="30">
        <v>0.2</v>
      </c>
      <c r="F46" s="30"/>
      <c r="G46" s="30"/>
      <c r="H46" s="30"/>
      <c r="I46" s="30"/>
      <c r="J46" s="30"/>
      <c r="K46" s="30"/>
      <c r="L46" s="30"/>
      <c r="M46" s="30"/>
      <c r="N46" s="30"/>
      <c r="O46" s="30"/>
      <c r="P46" s="108">
        <f t="shared" si="0"/>
        <v>0.4</v>
      </c>
      <c r="Q46" s="316"/>
      <c r="R46" s="317"/>
      <c r="S46" s="317"/>
      <c r="T46" s="317"/>
      <c r="U46" s="317"/>
      <c r="V46" s="317"/>
      <c r="W46" s="317"/>
      <c r="X46" s="318"/>
      <c r="Y46" s="316"/>
      <c r="Z46" s="317"/>
      <c r="AA46" s="317"/>
      <c r="AB46" s="317"/>
      <c r="AC46" s="317"/>
      <c r="AD46" s="317"/>
      <c r="AE46" s="321"/>
    </row>
  </sheetData>
  <mergeCells count="79">
    <mergeCell ref="Q45:X46"/>
    <mergeCell ref="Y45:AE46"/>
    <mergeCell ref="A41:A42"/>
    <mergeCell ref="B41:B42"/>
    <mergeCell ref="Q41:X42"/>
    <mergeCell ref="Y41:AE42"/>
    <mergeCell ref="A43:A44"/>
    <mergeCell ref="B43:B44"/>
    <mergeCell ref="Q43:X44"/>
    <mergeCell ref="Y43:AE44"/>
    <mergeCell ref="B45:B46"/>
    <mergeCell ref="A45:A46"/>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s>
  <dataValidations count="3">
    <dataValidation type="list" allowBlank="1" showInputMessage="1" showErrorMessage="1" sqref="C7:C9" xr:uid="{9B44CE33-DD14-4F9A-9484-04E9E05EA343}">
      <formula1>$B$21:$M$21</formula1>
    </dataValidation>
    <dataValidation type="textLength" operator="lessThanOrEqual" allowBlank="1" showInputMessage="1" showErrorMessage="1" errorTitle="Máximo 2.000 caracteres" error="Máximo 2.000 caracteres" promptTitle="2.000 caracteres" sqref="Q30:Q31" xr:uid="{FCE96934-A033-414D-8D6A-6F662BF9AFD3}">
      <formula1>2000</formula1>
    </dataValidation>
    <dataValidation type="textLength" operator="lessThanOrEqual" allowBlank="1" showInputMessage="1" showErrorMessage="1" errorTitle="Máximo 2.000 caracteres" error="Máximo 2.000 caracteres" sqref="AC35 Q35 Y35 Q43 Q41 Q45 U35" xr:uid="{3EDF6F57-8286-47DC-B1E3-CF903E7987EB}">
      <formula1>2000</formula1>
    </dataValidation>
  </dataValidations>
  <hyperlinks>
    <hyperlink ref="Y43" r:id="rId1" xr:uid="{878EC704-0019-4819-A474-4C2CB96642D5}"/>
    <hyperlink ref="Y45" r:id="rId2" xr:uid="{8AB22B67-3CA3-4ABD-B1BC-2F8CD1CAA62E}"/>
    <hyperlink ref="Y41" r:id="rId3" display="https://secretariadistritald-my.sharepoint.com/:f:/r/personal/dmgomez_sdmujer_gov_co/Documents/Diana%20Gomez%20Rojas%20-%20Planeacion/Plan%20de%20accion/2024/2.%20Febrero/Soportes%20plan%20de%20accion%207734%20-%20Febrero%202024/Meta%205/9.%20Sensibilizacion?csf=1&amp;web=1&amp;e=kg39HT" xr:uid="{95C0D2BA-291D-41B7-B524-6E33FC854F1F}"/>
  </hyperlinks>
  <pageMargins left="0.25" right="0.25" top="0.75" bottom="0.75" header="0.3" footer="0.3"/>
  <pageSetup scale="20" orientation="landscape"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12CB-14D4-4DF1-A57E-8C77EC3DFB80}">
  <sheetPr>
    <tabColor theme="7" tint="0.39997558519241921"/>
    <pageSetUpPr fitToPage="1"/>
  </sheetPr>
  <dimension ref="A1:AO48"/>
  <sheetViews>
    <sheetView showGridLines="0" zoomScale="60" zoomScaleNormal="60" workbookViewId="0">
      <selection activeCell="A7" sqref="A7:B9"/>
    </sheetView>
  </sheetViews>
  <sheetFormatPr defaultColWidth="10.85546875" defaultRowHeight="15" x14ac:dyDescent="0.25"/>
  <cols>
    <col min="1" max="1" width="38.42578125" style="2" customWidth="1"/>
    <col min="2" max="2" width="23.42578125" style="2" customWidth="1"/>
    <col min="3" max="14" width="20.7109375" style="2" customWidth="1"/>
    <col min="15" max="15" width="20.5703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5703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198"/>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3"/>
      <c r="AB1" s="204" t="s">
        <v>1</v>
      </c>
      <c r="AC1" s="205"/>
      <c r="AD1" s="205"/>
      <c r="AE1" s="206"/>
    </row>
    <row r="2" spans="1:31" ht="30.75" customHeight="1" thickBot="1" x14ac:dyDescent="0.3">
      <c r="A2" s="199"/>
      <c r="B2" s="201" t="s">
        <v>2</v>
      </c>
      <c r="C2" s="202"/>
      <c r="D2" s="202"/>
      <c r="E2" s="202"/>
      <c r="F2" s="202"/>
      <c r="G2" s="202"/>
      <c r="H2" s="202"/>
      <c r="I2" s="202"/>
      <c r="J2" s="202"/>
      <c r="K2" s="202"/>
      <c r="L2" s="202"/>
      <c r="M2" s="202"/>
      <c r="N2" s="202"/>
      <c r="O2" s="202"/>
      <c r="P2" s="202"/>
      <c r="Q2" s="202"/>
      <c r="R2" s="202"/>
      <c r="S2" s="202"/>
      <c r="T2" s="202"/>
      <c r="U2" s="202"/>
      <c r="V2" s="202"/>
      <c r="W2" s="202"/>
      <c r="X2" s="202"/>
      <c r="Y2" s="202"/>
      <c r="Z2" s="202"/>
      <c r="AA2" s="203"/>
      <c r="AB2" s="204" t="s">
        <v>326</v>
      </c>
      <c r="AC2" s="205"/>
      <c r="AD2" s="205"/>
      <c r="AE2" s="206"/>
    </row>
    <row r="3" spans="1:31" ht="24" customHeight="1" thickBot="1" x14ac:dyDescent="0.3">
      <c r="A3" s="199"/>
      <c r="B3" s="207" t="s">
        <v>3</v>
      </c>
      <c r="C3" s="208"/>
      <c r="D3" s="208"/>
      <c r="E3" s="208"/>
      <c r="F3" s="208"/>
      <c r="G3" s="208"/>
      <c r="H3" s="208"/>
      <c r="I3" s="208"/>
      <c r="J3" s="208"/>
      <c r="K3" s="208"/>
      <c r="L3" s="208"/>
      <c r="M3" s="208"/>
      <c r="N3" s="208"/>
      <c r="O3" s="208"/>
      <c r="P3" s="208"/>
      <c r="Q3" s="208"/>
      <c r="R3" s="208"/>
      <c r="S3" s="208"/>
      <c r="T3" s="208"/>
      <c r="U3" s="208"/>
      <c r="V3" s="208"/>
      <c r="W3" s="208"/>
      <c r="X3" s="208"/>
      <c r="Y3" s="208"/>
      <c r="Z3" s="208"/>
      <c r="AA3" s="209"/>
      <c r="AB3" s="204" t="s">
        <v>349</v>
      </c>
      <c r="AC3" s="205"/>
      <c r="AD3" s="205"/>
      <c r="AE3" s="206"/>
    </row>
    <row r="4" spans="1:31" ht="21.75" customHeight="1" thickBot="1" x14ac:dyDescent="0.3">
      <c r="A4" s="200"/>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213" t="s">
        <v>4</v>
      </c>
      <c r="AC4" s="214"/>
      <c r="AD4" s="214"/>
      <c r="AE4" s="215"/>
    </row>
    <row r="5" spans="1:31" ht="9" customHeight="1" thickBot="1" x14ac:dyDescent="0.3">
      <c r="A5" s="3"/>
      <c r="B5" s="98"/>
      <c r="C5" s="99"/>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5">
      <c r="A7" s="216" t="s">
        <v>5</v>
      </c>
      <c r="B7" s="217"/>
      <c r="C7" s="231" t="s">
        <v>21</v>
      </c>
      <c r="D7" s="216" t="s">
        <v>6</v>
      </c>
      <c r="E7" s="234"/>
      <c r="F7" s="234"/>
      <c r="G7" s="234"/>
      <c r="H7" s="217"/>
      <c r="I7" s="237">
        <v>45358</v>
      </c>
      <c r="J7" s="238"/>
      <c r="K7" s="216" t="s">
        <v>7</v>
      </c>
      <c r="L7" s="217"/>
      <c r="M7" s="243" t="s">
        <v>8</v>
      </c>
      <c r="N7" s="244"/>
      <c r="O7" s="248"/>
      <c r="P7" s="249"/>
      <c r="Q7" s="4"/>
      <c r="R7" s="4"/>
      <c r="S7" s="4"/>
      <c r="T7" s="4"/>
      <c r="U7" s="4"/>
      <c r="V7" s="4"/>
      <c r="W7" s="4"/>
      <c r="X7" s="4"/>
      <c r="Y7" s="4"/>
      <c r="Z7" s="5"/>
      <c r="AA7" s="4"/>
      <c r="AB7" s="4"/>
      <c r="AD7" s="7"/>
      <c r="AE7" s="8"/>
    </row>
    <row r="8" spans="1:31" x14ac:dyDescent="0.25">
      <c r="A8" s="218"/>
      <c r="B8" s="219"/>
      <c r="C8" s="232"/>
      <c r="D8" s="218"/>
      <c r="E8" s="235"/>
      <c r="F8" s="235"/>
      <c r="G8" s="235"/>
      <c r="H8" s="219"/>
      <c r="I8" s="239"/>
      <c r="J8" s="240"/>
      <c r="K8" s="218"/>
      <c r="L8" s="219"/>
      <c r="M8" s="250" t="s">
        <v>9</v>
      </c>
      <c r="N8" s="251"/>
      <c r="O8" s="252"/>
      <c r="P8" s="253"/>
      <c r="Q8" s="4"/>
      <c r="R8" s="4"/>
      <c r="S8" s="4"/>
      <c r="T8" s="4"/>
      <c r="U8" s="4"/>
      <c r="V8" s="4"/>
      <c r="W8" s="4"/>
      <c r="X8" s="4"/>
      <c r="Y8" s="4"/>
      <c r="Z8" s="5"/>
      <c r="AA8" s="4"/>
      <c r="AB8" s="4"/>
      <c r="AD8" s="7"/>
      <c r="AE8" s="8"/>
    </row>
    <row r="9" spans="1:31" ht="15.75" thickBot="1" x14ac:dyDescent="0.3">
      <c r="A9" s="220"/>
      <c r="B9" s="221"/>
      <c r="C9" s="233"/>
      <c r="D9" s="220"/>
      <c r="E9" s="236"/>
      <c r="F9" s="236"/>
      <c r="G9" s="236"/>
      <c r="H9" s="221"/>
      <c r="I9" s="241"/>
      <c r="J9" s="242"/>
      <c r="K9" s="220"/>
      <c r="L9" s="221"/>
      <c r="M9" s="254" t="s">
        <v>10</v>
      </c>
      <c r="N9" s="255"/>
      <c r="O9" s="256" t="s">
        <v>351</v>
      </c>
      <c r="P9" s="257"/>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16" t="s">
        <v>11</v>
      </c>
      <c r="B11" s="217"/>
      <c r="C11" s="222" t="s">
        <v>352</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5" customHeight="1" x14ac:dyDescent="0.25">
      <c r="A12" s="218"/>
      <c r="B12" s="219"/>
      <c r="C12" s="225"/>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7"/>
    </row>
    <row r="13" spans="1:31" ht="15" customHeight="1" thickBot="1" x14ac:dyDescent="0.3">
      <c r="A13" s="220"/>
      <c r="B13" s="221"/>
      <c r="C13" s="228"/>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58" t="s">
        <v>12</v>
      </c>
      <c r="B15" s="259"/>
      <c r="C15" s="260" t="s">
        <v>353</v>
      </c>
      <c r="D15" s="261"/>
      <c r="E15" s="261"/>
      <c r="F15" s="261"/>
      <c r="G15" s="261"/>
      <c r="H15" s="261"/>
      <c r="I15" s="261"/>
      <c r="J15" s="261"/>
      <c r="K15" s="262"/>
      <c r="L15" s="263" t="s">
        <v>13</v>
      </c>
      <c r="M15" s="264"/>
      <c r="N15" s="264"/>
      <c r="O15" s="264"/>
      <c r="P15" s="264"/>
      <c r="Q15" s="265"/>
      <c r="R15" s="266" t="s">
        <v>354</v>
      </c>
      <c r="S15" s="267"/>
      <c r="T15" s="267"/>
      <c r="U15" s="267"/>
      <c r="V15" s="267"/>
      <c r="W15" s="267"/>
      <c r="X15" s="268"/>
      <c r="Y15" s="263" t="s">
        <v>14</v>
      </c>
      <c r="Z15" s="265"/>
      <c r="AA15" s="245" t="s">
        <v>355</v>
      </c>
      <c r="AB15" s="246"/>
      <c r="AC15" s="246"/>
      <c r="AD15" s="246"/>
      <c r="AE15" s="247"/>
    </row>
    <row r="16" spans="1:31" ht="9" customHeight="1" thickBot="1" x14ac:dyDescent="0.3">
      <c r="A16" s="6"/>
      <c r="B16" s="4"/>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D16" s="7"/>
      <c r="AE16" s="8"/>
    </row>
    <row r="17" spans="1:32" s="16" customFormat="1" ht="37.5" customHeight="1" thickBot="1" x14ac:dyDescent="0.3">
      <c r="A17" s="258" t="s">
        <v>15</v>
      </c>
      <c r="B17" s="259"/>
      <c r="C17" s="245" t="s">
        <v>371</v>
      </c>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7"/>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63" t="s">
        <v>16</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5"/>
      <c r="AF19" s="20"/>
    </row>
    <row r="20" spans="1:32" ht="32.1" customHeight="1" thickBot="1" x14ac:dyDescent="0.3">
      <c r="A20" s="100" t="s">
        <v>17</v>
      </c>
      <c r="B20" s="270" t="s">
        <v>18</v>
      </c>
      <c r="C20" s="271"/>
      <c r="D20" s="271"/>
      <c r="E20" s="271"/>
      <c r="F20" s="271"/>
      <c r="G20" s="271"/>
      <c r="H20" s="271"/>
      <c r="I20" s="271"/>
      <c r="J20" s="271"/>
      <c r="K20" s="271"/>
      <c r="L20" s="271"/>
      <c r="M20" s="271"/>
      <c r="N20" s="271"/>
      <c r="O20" s="272"/>
      <c r="P20" s="263" t="s">
        <v>19</v>
      </c>
      <c r="Q20" s="264"/>
      <c r="R20" s="264"/>
      <c r="S20" s="264"/>
      <c r="T20" s="264"/>
      <c r="U20" s="264"/>
      <c r="V20" s="264"/>
      <c r="W20" s="264"/>
      <c r="X20" s="264"/>
      <c r="Y20" s="264"/>
      <c r="Z20" s="264"/>
      <c r="AA20" s="264"/>
      <c r="AB20" s="264"/>
      <c r="AC20" s="264"/>
      <c r="AD20" s="264"/>
      <c r="AE20" s="265"/>
      <c r="AF20" s="20"/>
    </row>
    <row r="21" spans="1:32" ht="32.1" customHeight="1" thickBot="1" x14ac:dyDescent="0.3">
      <c r="A21" s="153">
        <v>250214621</v>
      </c>
      <c r="B21" s="109" t="s">
        <v>20</v>
      </c>
      <c r="C21" s="110" t="s">
        <v>21</v>
      </c>
      <c r="D21" s="110" t="s">
        <v>22</v>
      </c>
      <c r="E21" s="110" t="s">
        <v>23</v>
      </c>
      <c r="F21" s="110" t="s">
        <v>24</v>
      </c>
      <c r="G21" s="110" t="s">
        <v>25</v>
      </c>
      <c r="H21" s="110" t="s">
        <v>26</v>
      </c>
      <c r="I21" s="110" t="s">
        <v>27</v>
      </c>
      <c r="J21" s="110" t="s">
        <v>28</v>
      </c>
      <c r="K21" s="110" t="s">
        <v>29</v>
      </c>
      <c r="L21" s="110" t="s">
        <v>30</v>
      </c>
      <c r="M21" s="110" t="s">
        <v>31</v>
      </c>
      <c r="N21" s="110" t="s">
        <v>32</v>
      </c>
      <c r="O21" s="111" t="s">
        <v>33</v>
      </c>
      <c r="P21" s="135"/>
      <c r="Q21" s="100" t="s">
        <v>20</v>
      </c>
      <c r="R21" s="101" t="s">
        <v>21</v>
      </c>
      <c r="S21" s="101" t="s">
        <v>22</v>
      </c>
      <c r="T21" s="101" t="s">
        <v>23</v>
      </c>
      <c r="U21" s="101" t="s">
        <v>24</v>
      </c>
      <c r="V21" s="101" t="s">
        <v>25</v>
      </c>
      <c r="W21" s="101" t="s">
        <v>26</v>
      </c>
      <c r="X21" s="101" t="s">
        <v>27</v>
      </c>
      <c r="Y21" s="101" t="s">
        <v>28</v>
      </c>
      <c r="Z21" s="101" t="s">
        <v>29</v>
      </c>
      <c r="AA21" s="101" t="s">
        <v>30</v>
      </c>
      <c r="AB21" s="101" t="s">
        <v>31</v>
      </c>
      <c r="AC21" s="101" t="s">
        <v>32</v>
      </c>
      <c r="AD21" s="134" t="s">
        <v>34</v>
      </c>
      <c r="AE21" s="134" t="s">
        <v>35</v>
      </c>
      <c r="AF21" s="1"/>
    </row>
    <row r="22" spans="1:32" ht="32.1" customHeight="1" x14ac:dyDescent="0.25">
      <c r="A22" s="131" t="s">
        <v>36</v>
      </c>
      <c r="B22" s="149">
        <v>50500000</v>
      </c>
      <c r="C22" s="150">
        <v>50500000</v>
      </c>
      <c r="D22" s="150">
        <v>50500000</v>
      </c>
      <c r="E22" s="150">
        <v>83232821</v>
      </c>
      <c r="F22" s="150"/>
      <c r="G22" s="150">
        <v>15481800</v>
      </c>
      <c r="H22" s="150"/>
      <c r="I22" s="150"/>
      <c r="J22" s="150"/>
      <c r="K22" s="150"/>
      <c r="L22" s="150"/>
      <c r="M22" s="150"/>
      <c r="N22" s="80">
        <f>SUM(B22:M22)</f>
        <v>250214621</v>
      </c>
      <c r="O22" s="82"/>
      <c r="P22" s="131" t="s">
        <v>37</v>
      </c>
      <c r="Q22" s="143">
        <v>392630933</v>
      </c>
      <c r="R22" s="144">
        <f>555330000-192677894</f>
        <v>362652106</v>
      </c>
      <c r="S22" s="144">
        <v>1177255000</v>
      </c>
      <c r="T22" s="144"/>
      <c r="U22" s="144"/>
      <c r="V22" s="144"/>
      <c r="W22" s="144"/>
      <c r="X22" s="144">
        <v>1188435467</v>
      </c>
      <c r="Y22" s="144"/>
      <c r="Z22" s="144"/>
      <c r="AA22" s="144"/>
      <c r="AB22" s="144"/>
      <c r="AC22" s="102">
        <f>SUM(Q22:AB22)</f>
        <v>3120973506</v>
      </c>
      <c r="AE22" s="103"/>
      <c r="AF22" s="1"/>
    </row>
    <row r="23" spans="1:32" ht="32.1" customHeight="1" x14ac:dyDescent="0.25">
      <c r="A23" s="132" t="s">
        <v>38</v>
      </c>
      <c r="B23" s="145"/>
      <c r="C23" s="146"/>
      <c r="D23" s="146"/>
      <c r="E23" s="146"/>
      <c r="F23" s="146"/>
      <c r="G23" s="146"/>
      <c r="H23" s="146"/>
      <c r="I23" s="146"/>
      <c r="J23" s="146"/>
      <c r="K23" s="146"/>
      <c r="L23" s="146"/>
      <c r="M23" s="146"/>
      <c r="N23" s="79">
        <f>SUM(B23:M23)</f>
        <v>0</v>
      </c>
      <c r="O23" s="91" t="str">
        <f>IFERROR(N23/(SUMIF(B23:M23,"&gt;0",B22:M22))," ")</f>
        <v xml:space="preserve"> </v>
      </c>
      <c r="P23" s="132" t="s">
        <v>39</v>
      </c>
      <c r="Q23" s="145">
        <v>0</v>
      </c>
      <c r="R23" s="146">
        <v>410186758</v>
      </c>
      <c r="S23" s="146"/>
      <c r="T23" s="146"/>
      <c r="U23" s="146"/>
      <c r="V23" s="146"/>
      <c r="W23" s="146"/>
      <c r="X23" s="146"/>
      <c r="Y23" s="146"/>
      <c r="Z23" s="146"/>
      <c r="AA23" s="146"/>
      <c r="AB23" s="146"/>
      <c r="AC23" s="79">
        <f>SUM(Q23:AB23)</f>
        <v>410186758</v>
      </c>
      <c r="AD23" s="192">
        <f>AC23/SUM(Q22:R22)</f>
        <v>0.54309012227136744</v>
      </c>
      <c r="AE23" s="83">
        <f>AC23/AC22</f>
        <v>0.13142910608226099</v>
      </c>
      <c r="AF23" s="1"/>
    </row>
    <row r="24" spans="1:32" ht="32.1" customHeight="1" x14ac:dyDescent="0.25">
      <c r="A24" s="132" t="s">
        <v>40</v>
      </c>
      <c r="B24" s="145">
        <f>+A21-B23</f>
        <v>250214621</v>
      </c>
      <c r="C24" s="146">
        <f>+B24-C23</f>
        <v>250214621</v>
      </c>
      <c r="D24" s="146"/>
      <c r="E24" s="146"/>
      <c r="F24" s="146"/>
      <c r="G24" s="146"/>
      <c r="H24" s="146"/>
      <c r="I24" s="146"/>
      <c r="J24" s="146"/>
      <c r="K24" s="146"/>
      <c r="L24" s="146"/>
      <c r="M24" s="146"/>
      <c r="N24" s="79">
        <f>MIN(B24:M24)</f>
        <v>250214621</v>
      </c>
      <c r="O24" s="81"/>
      <c r="P24" s="132" t="s">
        <v>36</v>
      </c>
      <c r="Q24" s="145"/>
      <c r="R24" s="146">
        <v>19142933.333333332</v>
      </c>
      <c r="S24" s="146">
        <v>154803000</v>
      </c>
      <c r="T24" s="146">
        <v>317886000</v>
      </c>
      <c r="U24" s="146">
        <v>317886000</v>
      </c>
      <c r="V24" s="146">
        <f t="shared" ref="V24:AA24" si="0">317886000-27525413</f>
        <v>290360587</v>
      </c>
      <c r="W24" s="146">
        <f t="shared" si="0"/>
        <v>290360587</v>
      </c>
      <c r="X24" s="146">
        <f t="shared" si="0"/>
        <v>290360587</v>
      </c>
      <c r="Y24" s="146">
        <f t="shared" si="0"/>
        <v>290360587</v>
      </c>
      <c r="Z24" s="146">
        <f t="shared" si="0"/>
        <v>290360587</v>
      </c>
      <c r="AA24" s="146">
        <f t="shared" si="0"/>
        <v>290360587</v>
      </c>
      <c r="AB24" s="146">
        <f>596617467-27525416</f>
        <v>569092051</v>
      </c>
      <c r="AC24" s="79">
        <f>SUM(Q24:AB24)</f>
        <v>3120973506.3333335</v>
      </c>
      <c r="AD24" s="79"/>
      <c r="AE24" s="104"/>
      <c r="AF24" s="1"/>
    </row>
    <row r="25" spans="1:32" ht="32.1" customHeight="1" thickBot="1" x14ac:dyDescent="0.3">
      <c r="A25" s="133" t="s">
        <v>41</v>
      </c>
      <c r="B25" s="147">
        <v>0</v>
      </c>
      <c r="C25" s="148">
        <v>0</v>
      </c>
      <c r="D25" s="148"/>
      <c r="E25" s="148"/>
      <c r="F25" s="148"/>
      <c r="G25" s="148"/>
      <c r="H25" s="148"/>
      <c r="I25" s="148"/>
      <c r="J25" s="148"/>
      <c r="K25" s="148"/>
      <c r="L25" s="148"/>
      <c r="M25" s="148"/>
      <c r="N25" s="112">
        <f>SUM(B25:M25)</f>
        <v>0</v>
      </c>
      <c r="O25" s="197">
        <f>+N25/N24</f>
        <v>0</v>
      </c>
      <c r="P25" s="133" t="s">
        <v>41</v>
      </c>
      <c r="Q25" s="147">
        <v>0</v>
      </c>
      <c r="R25" s="148">
        <v>0</v>
      </c>
      <c r="S25" s="148"/>
      <c r="T25" s="148"/>
      <c r="U25" s="148"/>
      <c r="V25" s="148"/>
      <c r="W25" s="148"/>
      <c r="X25" s="148"/>
      <c r="Y25" s="148"/>
      <c r="Z25" s="148"/>
      <c r="AA25" s="148"/>
      <c r="AB25" s="148"/>
      <c r="AC25" s="112">
        <f>SUM(Q25:AB25)</f>
        <v>0</v>
      </c>
      <c r="AD25" s="193">
        <f>AC25/SUM(Q24:R24)</f>
        <v>0</v>
      </c>
      <c r="AE25" s="113">
        <f>AC25/AC24</f>
        <v>0</v>
      </c>
      <c r="AF25" s="1"/>
    </row>
    <row r="26" spans="1:32" customFormat="1" ht="16.5" customHeight="1" thickBot="1" x14ac:dyDescent="0.3"/>
    <row r="27" spans="1:32" ht="33.950000000000003" customHeight="1" x14ac:dyDescent="0.25">
      <c r="A27" s="273" t="s">
        <v>42</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5"/>
    </row>
    <row r="28" spans="1:32" ht="15" customHeight="1" x14ac:dyDescent="0.25">
      <c r="A28" s="276" t="s">
        <v>43</v>
      </c>
      <c r="B28" s="277" t="s">
        <v>44</v>
      </c>
      <c r="C28" s="277"/>
      <c r="D28" s="277" t="s">
        <v>45</v>
      </c>
      <c r="E28" s="277"/>
      <c r="F28" s="277"/>
      <c r="G28" s="277"/>
      <c r="H28" s="277"/>
      <c r="I28" s="277"/>
      <c r="J28" s="277"/>
      <c r="K28" s="277"/>
      <c r="L28" s="277"/>
      <c r="M28" s="277"/>
      <c r="N28" s="277"/>
      <c r="O28" s="277"/>
      <c r="P28" s="277" t="s">
        <v>32</v>
      </c>
      <c r="Q28" s="277" t="s">
        <v>46</v>
      </c>
      <c r="R28" s="277"/>
      <c r="S28" s="277"/>
      <c r="T28" s="277"/>
      <c r="U28" s="277"/>
      <c r="V28" s="277"/>
      <c r="W28" s="277"/>
      <c r="X28" s="277"/>
      <c r="Y28" s="277" t="s">
        <v>47</v>
      </c>
      <c r="Z28" s="277"/>
      <c r="AA28" s="277"/>
      <c r="AB28" s="277"/>
      <c r="AC28" s="277"/>
      <c r="AD28" s="277"/>
      <c r="AE28" s="278"/>
    </row>
    <row r="29" spans="1:32" ht="27" customHeight="1" x14ac:dyDescent="0.25">
      <c r="A29" s="276"/>
      <c r="B29" s="277"/>
      <c r="C29" s="277"/>
      <c r="D29" s="97" t="s">
        <v>20</v>
      </c>
      <c r="E29" s="97" t="s">
        <v>21</v>
      </c>
      <c r="F29" s="97" t="s">
        <v>22</v>
      </c>
      <c r="G29" s="97" t="s">
        <v>23</v>
      </c>
      <c r="H29" s="97" t="s">
        <v>24</v>
      </c>
      <c r="I29" s="97" t="s">
        <v>25</v>
      </c>
      <c r="J29" s="97" t="s">
        <v>26</v>
      </c>
      <c r="K29" s="97" t="s">
        <v>27</v>
      </c>
      <c r="L29" s="97" t="s">
        <v>28</v>
      </c>
      <c r="M29" s="97" t="s">
        <v>29</v>
      </c>
      <c r="N29" s="97" t="s">
        <v>30</v>
      </c>
      <c r="O29" s="97" t="s">
        <v>31</v>
      </c>
      <c r="P29" s="277"/>
      <c r="Q29" s="277"/>
      <c r="R29" s="277"/>
      <c r="S29" s="277"/>
      <c r="T29" s="277"/>
      <c r="U29" s="277"/>
      <c r="V29" s="277"/>
      <c r="W29" s="277"/>
      <c r="X29" s="277"/>
      <c r="Y29" s="277"/>
      <c r="Z29" s="277"/>
      <c r="AA29" s="277"/>
      <c r="AB29" s="277"/>
      <c r="AC29" s="277"/>
      <c r="AD29" s="277"/>
      <c r="AE29" s="278"/>
    </row>
    <row r="30" spans="1:32" ht="42" customHeight="1" thickBot="1" x14ac:dyDescent="0.3">
      <c r="A30" s="105" t="s">
        <v>371</v>
      </c>
      <c r="B30" s="279"/>
      <c r="C30" s="279"/>
      <c r="D30" s="142"/>
      <c r="E30" s="142"/>
      <c r="F30" s="142"/>
      <c r="G30" s="142"/>
      <c r="H30" s="142"/>
      <c r="I30" s="142"/>
      <c r="J30" s="142"/>
      <c r="K30" s="142"/>
      <c r="L30" s="142"/>
      <c r="M30" s="142"/>
      <c r="N30" s="142"/>
      <c r="O30" s="142"/>
      <c r="P30" s="106">
        <f>SUM(D30:O30)</f>
        <v>0</v>
      </c>
      <c r="Q30" s="280"/>
      <c r="R30" s="280"/>
      <c r="S30" s="280"/>
      <c r="T30" s="280"/>
      <c r="U30" s="280"/>
      <c r="V30" s="280"/>
      <c r="W30" s="280"/>
      <c r="X30" s="280"/>
      <c r="Y30" s="280"/>
      <c r="Z30" s="280"/>
      <c r="AA30" s="280"/>
      <c r="AB30" s="280"/>
      <c r="AC30" s="280"/>
      <c r="AD30" s="280"/>
      <c r="AE30" s="281"/>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22" t="s">
        <v>48</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41" ht="23.1" customHeight="1" x14ac:dyDescent="0.25">
      <c r="A33" s="276" t="s">
        <v>49</v>
      </c>
      <c r="B33" s="277" t="s">
        <v>50</v>
      </c>
      <c r="C33" s="277" t="s">
        <v>44</v>
      </c>
      <c r="D33" s="277" t="s">
        <v>51</v>
      </c>
      <c r="E33" s="277"/>
      <c r="F33" s="277"/>
      <c r="G33" s="277"/>
      <c r="H33" s="277"/>
      <c r="I33" s="277"/>
      <c r="J33" s="277"/>
      <c r="K33" s="277"/>
      <c r="L33" s="277"/>
      <c r="M33" s="277"/>
      <c r="N33" s="277"/>
      <c r="O33" s="277"/>
      <c r="P33" s="277"/>
      <c r="Q33" s="277" t="s">
        <v>52</v>
      </c>
      <c r="R33" s="277"/>
      <c r="S33" s="277"/>
      <c r="T33" s="277"/>
      <c r="U33" s="277"/>
      <c r="V33" s="277"/>
      <c r="W33" s="277"/>
      <c r="X33" s="277"/>
      <c r="Y33" s="277"/>
      <c r="Z33" s="277"/>
      <c r="AA33" s="277"/>
      <c r="AB33" s="277"/>
      <c r="AC33" s="277"/>
      <c r="AD33" s="277"/>
      <c r="AE33" s="278"/>
      <c r="AG33" s="21"/>
      <c r="AH33" s="21"/>
      <c r="AI33" s="21"/>
      <c r="AJ33" s="21"/>
      <c r="AK33" s="21"/>
      <c r="AL33" s="21"/>
      <c r="AM33" s="21"/>
      <c r="AN33" s="21"/>
      <c r="AO33" s="21"/>
    </row>
    <row r="34" spans="1:41" ht="27" customHeight="1" x14ac:dyDescent="0.25">
      <c r="A34" s="276"/>
      <c r="B34" s="277"/>
      <c r="C34" s="282"/>
      <c r="D34" s="97" t="s">
        <v>20</v>
      </c>
      <c r="E34" s="97" t="s">
        <v>21</v>
      </c>
      <c r="F34" s="97" t="s">
        <v>22</v>
      </c>
      <c r="G34" s="97" t="s">
        <v>23</v>
      </c>
      <c r="H34" s="97" t="s">
        <v>24</v>
      </c>
      <c r="I34" s="97" t="s">
        <v>25</v>
      </c>
      <c r="J34" s="97" t="s">
        <v>26</v>
      </c>
      <c r="K34" s="97" t="s">
        <v>27</v>
      </c>
      <c r="L34" s="97" t="s">
        <v>28</v>
      </c>
      <c r="M34" s="97" t="s">
        <v>29</v>
      </c>
      <c r="N34" s="97" t="s">
        <v>30</v>
      </c>
      <c r="O34" s="97" t="s">
        <v>31</v>
      </c>
      <c r="P34" s="97" t="s">
        <v>32</v>
      </c>
      <c r="Q34" s="283" t="s">
        <v>53</v>
      </c>
      <c r="R34" s="284"/>
      <c r="S34" s="284"/>
      <c r="T34" s="285"/>
      <c r="U34" s="277" t="s">
        <v>54</v>
      </c>
      <c r="V34" s="277"/>
      <c r="W34" s="277"/>
      <c r="X34" s="277"/>
      <c r="Y34" s="277" t="s">
        <v>55</v>
      </c>
      <c r="Z34" s="277"/>
      <c r="AA34" s="277"/>
      <c r="AB34" s="277"/>
      <c r="AC34" s="277" t="s">
        <v>56</v>
      </c>
      <c r="AD34" s="277"/>
      <c r="AE34" s="278"/>
      <c r="AG34" s="21"/>
      <c r="AH34" s="21"/>
      <c r="AI34" s="21"/>
      <c r="AJ34" s="21"/>
      <c r="AK34" s="21"/>
      <c r="AL34" s="21"/>
      <c r="AM34" s="21"/>
      <c r="AN34" s="21"/>
      <c r="AO34" s="21"/>
    </row>
    <row r="35" spans="1:41" ht="73.5" customHeight="1" x14ac:dyDescent="0.25">
      <c r="A35" s="299" t="s">
        <v>371</v>
      </c>
      <c r="B35" s="301">
        <f>SUM(B41:B48)</f>
        <v>0.1</v>
      </c>
      <c r="C35" s="23" t="s">
        <v>57</v>
      </c>
      <c r="D35" s="22">
        <v>1</v>
      </c>
      <c r="E35" s="22">
        <v>1</v>
      </c>
      <c r="F35" s="22">
        <v>1</v>
      </c>
      <c r="G35" s="22">
        <v>1</v>
      </c>
      <c r="H35" s="22">
        <v>1</v>
      </c>
      <c r="I35" s="22">
        <v>0</v>
      </c>
      <c r="J35" s="22">
        <v>0</v>
      </c>
      <c r="K35" s="22">
        <v>0</v>
      </c>
      <c r="L35" s="22">
        <v>0</v>
      </c>
      <c r="M35" s="22">
        <v>0</v>
      </c>
      <c r="N35" s="22">
        <v>0</v>
      </c>
      <c r="O35" s="22">
        <v>0</v>
      </c>
      <c r="P35" s="22">
        <v>1</v>
      </c>
      <c r="Q35" s="286" t="s">
        <v>684</v>
      </c>
      <c r="R35" s="286"/>
      <c r="S35" s="286"/>
      <c r="T35" s="286"/>
      <c r="U35" s="286" t="s">
        <v>686</v>
      </c>
      <c r="V35" s="286"/>
      <c r="W35" s="286"/>
      <c r="X35" s="286"/>
      <c r="Y35" s="303" t="s">
        <v>685</v>
      </c>
      <c r="Z35" s="304"/>
      <c r="AA35" s="304"/>
      <c r="AB35" s="305"/>
      <c r="AC35" s="286" t="s">
        <v>658</v>
      </c>
      <c r="AD35" s="286"/>
      <c r="AE35" s="287"/>
      <c r="AG35" s="21"/>
      <c r="AH35" s="21"/>
      <c r="AI35" s="21"/>
      <c r="AJ35" s="21"/>
      <c r="AK35" s="21"/>
      <c r="AL35" s="21"/>
      <c r="AM35" s="21"/>
      <c r="AN35" s="21"/>
      <c r="AO35" s="21"/>
    </row>
    <row r="36" spans="1:41" ht="73.5" customHeight="1" thickBot="1" x14ac:dyDescent="0.3">
      <c r="A36" s="300"/>
      <c r="B36" s="302"/>
      <c r="C36" s="24" t="s">
        <v>58</v>
      </c>
      <c r="D36" s="175">
        <v>0</v>
      </c>
      <c r="E36" s="165">
        <v>1</v>
      </c>
      <c r="F36" s="165"/>
      <c r="G36" s="162"/>
      <c r="H36" s="162"/>
      <c r="I36" s="162"/>
      <c r="J36" s="162"/>
      <c r="K36" s="162"/>
      <c r="L36" s="162"/>
      <c r="M36" s="162"/>
      <c r="N36" s="162"/>
      <c r="O36" s="162"/>
      <c r="P36" s="174">
        <v>1</v>
      </c>
      <c r="Q36" s="286"/>
      <c r="R36" s="286"/>
      <c r="S36" s="286"/>
      <c r="T36" s="286"/>
      <c r="U36" s="286"/>
      <c r="V36" s="286"/>
      <c r="W36" s="286"/>
      <c r="X36" s="286"/>
      <c r="Y36" s="339"/>
      <c r="Z36" s="340"/>
      <c r="AA36" s="340"/>
      <c r="AB36" s="341"/>
      <c r="AC36" s="288"/>
      <c r="AD36" s="288"/>
      <c r="AE36" s="289"/>
      <c r="AG36" s="21"/>
      <c r="AH36" s="21"/>
      <c r="AI36" s="21"/>
      <c r="AJ36" s="21"/>
      <c r="AK36" s="21"/>
      <c r="AL36" s="21"/>
      <c r="AM36" s="21"/>
      <c r="AN36" s="21"/>
      <c r="AO36" s="21"/>
    </row>
    <row r="37" spans="1:41" customFormat="1" ht="17.25" customHeight="1" thickBot="1" x14ac:dyDescent="0.3"/>
    <row r="38" spans="1:41" ht="45" customHeight="1" thickBot="1" x14ac:dyDescent="0.3">
      <c r="A38" s="222" t="s">
        <v>59</v>
      </c>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G38" s="21"/>
      <c r="AH38" s="21"/>
      <c r="AI38" s="21"/>
      <c r="AJ38" s="21"/>
      <c r="AK38" s="21"/>
      <c r="AL38" s="21"/>
      <c r="AM38" s="21"/>
      <c r="AN38" s="21"/>
      <c r="AO38" s="21"/>
    </row>
    <row r="39" spans="1:41" ht="26.1" customHeight="1" x14ac:dyDescent="0.25">
      <c r="A39" s="290" t="s">
        <v>60</v>
      </c>
      <c r="B39" s="291" t="s">
        <v>61</v>
      </c>
      <c r="C39" s="292" t="s">
        <v>62</v>
      </c>
      <c r="D39" s="294" t="s">
        <v>63</v>
      </c>
      <c r="E39" s="295"/>
      <c r="F39" s="295"/>
      <c r="G39" s="295"/>
      <c r="H39" s="295"/>
      <c r="I39" s="295"/>
      <c r="J39" s="295"/>
      <c r="K39" s="295"/>
      <c r="L39" s="295"/>
      <c r="M39" s="295"/>
      <c r="N39" s="295"/>
      <c r="O39" s="295"/>
      <c r="P39" s="296"/>
      <c r="Q39" s="291" t="s">
        <v>64</v>
      </c>
      <c r="R39" s="291"/>
      <c r="S39" s="291"/>
      <c r="T39" s="291"/>
      <c r="U39" s="291"/>
      <c r="V39" s="291"/>
      <c r="W39" s="291"/>
      <c r="X39" s="291"/>
      <c r="Y39" s="291"/>
      <c r="Z39" s="291"/>
      <c r="AA39" s="291"/>
      <c r="AB39" s="291"/>
      <c r="AC39" s="291"/>
      <c r="AD39" s="291"/>
      <c r="AE39" s="297"/>
      <c r="AG39" s="21"/>
      <c r="AH39" s="21"/>
      <c r="AI39" s="21"/>
      <c r="AJ39" s="21"/>
      <c r="AK39" s="21"/>
      <c r="AL39" s="21"/>
      <c r="AM39" s="21"/>
      <c r="AN39" s="21"/>
      <c r="AO39" s="21"/>
    </row>
    <row r="40" spans="1:41" ht="26.1" customHeight="1" x14ac:dyDescent="0.25">
      <c r="A40" s="276"/>
      <c r="B40" s="277"/>
      <c r="C40" s="293"/>
      <c r="D40" s="97" t="s">
        <v>65</v>
      </c>
      <c r="E40" s="97" t="s">
        <v>66</v>
      </c>
      <c r="F40" s="97" t="s">
        <v>67</v>
      </c>
      <c r="G40" s="97" t="s">
        <v>68</v>
      </c>
      <c r="H40" s="97" t="s">
        <v>69</v>
      </c>
      <c r="I40" s="97" t="s">
        <v>70</v>
      </c>
      <c r="J40" s="97" t="s">
        <v>71</v>
      </c>
      <c r="K40" s="97" t="s">
        <v>72</v>
      </c>
      <c r="L40" s="97" t="s">
        <v>73</v>
      </c>
      <c r="M40" s="97" t="s">
        <v>74</v>
      </c>
      <c r="N40" s="97" t="s">
        <v>75</v>
      </c>
      <c r="O40" s="97" t="s">
        <v>76</v>
      </c>
      <c r="P40" s="97" t="s">
        <v>77</v>
      </c>
      <c r="Q40" s="283" t="s">
        <v>78</v>
      </c>
      <c r="R40" s="284"/>
      <c r="S40" s="284"/>
      <c r="T40" s="284"/>
      <c r="U40" s="284"/>
      <c r="V40" s="284"/>
      <c r="W40" s="284"/>
      <c r="X40" s="285"/>
      <c r="Y40" s="283" t="s">
        <v>79</v>
      </c>
      <c r="Z40" s="284"/>
      <c r="AA40" s="284"/>
      <c r="AB40" s="284"/>
      <c r="AC40" s="284"/>
      <c r="AD40" s="284"/>
      <c r="AE40" s="298"/>
      <c r="AG40" s="25"/>
      <c r="AH40" s="25"/>
      <c r="AI40" s="25"/>
      <c r="AJ40" s="25"/>
      <c r="AK40" s="25"/>
      <c r="AL40" s="25"/>
      <c r="AM40" s="25"/>
      <c r="AN40" s="25"/>
      <c r="AO40" s="25"/>
    </row>
    <row r="41" spans="1:41" ht="126.75" customHeight="1" x14ac:dyDescent="0.25">
      <c r="A41" s="322" t="s">
        <v>512</v>
      </c>
      <c r="B41" s="334">
        <v>0.02</v>
      </c>
      <c r="C41" s="29" t="s">
        <v>57</v>
      </c>
      <c r="D41" s="168">
        <v>0</v>
      </c>
      <c r="E41" s="168">
        <v>0.25</v>
      </c>
      <c r="F41" s="168">
        <v>0.25</v>
      </c>
      <c r="G41" s="168">
        <v>0.25</v>
      </c>
      <c r="H41" s="168">
        <v>0.25</v>
      </c>
      <c r="I41" s="154">
        <v>0</v>
      </c>
      <c r="J41" s="154">
        <v>0</v>
      </c>
      <c r="K41" s="154">
        <v>0</v>
      </c>
      <c r="L41" s="154">
        <v>0</v>
      </c>
      <c r="M41" s="154">
        <v>0</v>
      </c>
      <c r="N41" s="154">
        <v>0</v>
      </c>
      <c r="O41" s="154">
        <v>0</v>
      </c>
      <c r="P41" s="107">
        <f t="shared" ref="P41:P48" si="1">SUM(D41:O41)</f>
        <v>1</v>
      </c>
      <c r="Q41" s="313" t="s">
        <v>731</v>
      </c>
      <c r="R41" s="314"/>
      <c r="S41" s="314"/>
      <c r="T41" s="314"/>
      <c r="U41" s="314"/>
      <c r="V41" s="314"/>
      <c r="W41" s="314"/>
      <c r="X41" s="315"/>
      <c r="Y41" s="319" t="s">
        <v>699</v>
      </c>
      <c r="Z41" s="314"/>
      <c r="AA41" s="314"/>
      <c r="AB41" s="314"/>
      <c r="AC41" s="314"/>
      <c r="AD41" s="314"/>
      <c r="AE41" s="320"/>
      <c r="AG41" s="26"/>
      <c r="AH41" s="26"/>
      <c r="AI41" s="26"/>
      <c r="AJ41" s="26"/>
      <c r="AK41" s="26"/>
      <c r="AL41" s="26"/>
      <c r="AM41" s="26"/>
      <c r="AN41" s="26"/>
      <c r="AO41" s="26"/>
    </row>
    <row r="42" spans="1:41" ht="126.75" customHeight="1" x14ac:dyDescent="0.25">
      <c r="A42" s="323"/>
      <c r="B42" s="335"/>
      <c r="C42" s="27" t="s">
        <v>58</v>
      </c>
      <c r="D42" s="28">
        <v>0</v>
      </c>
      <c r="E42" s="28">
        <v>0.25</v>
      </c>
      <c r="F42" s="28"/>
      <c r="G42" s="28"/>
      <c r="H42" s="28"/>
      <c r="I42" s="28"/>
      <c r="J42" s="28"/>
      <c r="K42" s="28"/>
      <c r="L42" s="28"/>
      <c r="M42" s="28"/>
      <c r="N42" s="28"/>
      <c r="O42" s="28"/>
      <c r="P42" s="107">
        <f t="shared" si="1"/>
        <v>0.25</v>
      </c>
      <c r="Q42" s="326"/>
      <c r="R42" s="327"/>
      <c r="S42" s="327"/>
      <c r="T42" s="327"/>
      <c r="U42" s="327"/>
      <c r="V42" s="327"/>
      <c r="W42" s="327"/>
      <c r="X42" s="328"/>
      <c r="Y42" s="326"/>
      <c r="Z42" s="327"/>
      <c r="AA42" s="327"/>
      <c r="AB42" s="327"/>
      <c r="AC42" s="327"/>
      <c r="AD42" s="327"/>
      <c r="AE42" s="329"/>
    </row>
    <row r="43" spans="1:41" ht="57.6" customHeight="1" x14ac:dyDescent="0.25">
      <c r="A43" s="323" t="s">
        <v>513</v>
      </c>
      <c r="B43" s="332">
        <v>0.03</v>
      </c>
      <c r="C43" s="29" t="s">
        <v>57</v>
      </c>
      <c r="D43" s="168">
        <v>0</v>
      </c>
      <c r="E43" s="168">
        <v>0.25</v>
      </c>
      <c r="F43" s="168">
        <v>0.25</v>
      </c>
      <c r="G43" s="168">
        <v>0.25</v>
      </c>
      <c r="H43" s="168">
        <v>0.25</v>
      </c>
      <c r="I43" s="154">
        <v>0</v>
      </c>
      <c r="J43" s="154">
        <v>0</v>
      </c>
      <c r="K43" s="154">
        <v>0</v>
      </c>
      <c r="L43" s="154">
        <v>0</v>
      </c>
      <c r="M43" s="154">
        <v>0</v>
      </c>
      <c r="N43" s="154">
        <v>0</v>
      </c>
      <c r="O43" s="154">
        <v>0</v>
      </c>
      <c r="P43" s="107">
        <f t="shared" si="1"/>
        <v>1</v>
      </c>
      <c r="Q43" s="313" t="s">
        <v>491</v>
      </c>
      <c r="R43" s="314"/>
      <c r="S43" s="314"/>
      <c r="T43" s="314"/>
      <c r="U43" s="314"/>
      <c r="V43" s="314"/>
      <c r="W43" s="314"/>
      <c r="X43" s="315"/>
      <c r="Y43" s="313" t="s">
        <v>472</v>
      </c>
      <c r="Z43" s="314"/>
      <c r="AA43" s="314"/>
      <c r="AB43" s="314"/>
      <c r="AC43" s="314"/>
      <c r="AD43" s="314"/>
      <c r="AE43" s="320"/>
    </row>
    <row r="44" spans="1:41" ht="57.6" customHeight="1" x14ac:dyDescent="0.25">
      <c r="A44" s="323"/>
      <c r="B44" s="335"/>
      <c r="C44" s="27" t="s">
        <v>58</v>
      </c>
      <c r="D44" s="28">
        <v>0</v>
      </c>
      <c r="E44" s="28">
        <v>0</v>
      </c>
      <c r="F44" s="28"/>
      <c r="G44" s="28"/>
      <c r="H44" s="28"/>
      <c r="I44" s="28"/>
      <c r="J44" s="28"/>
      <c r="K44" s="28"/>
      <c r="L44" s="28"/>
      <c r="M44" s="28"/>
      <c r="N44" s="28"/>
      <c r="O44" s="28"/>
      <c r="P44" s="107">
        <f t="shared" si="1"/>
        <v>0</v>
      </c>
      <c r="Q44" s="326"/>
      <c r="R44" s="327"/>
      <c r="S44" s="327"/>
      <c r="T44" s="327"/>
      <c r="U44" s="327"/>
      <c r="V44" s="327"/>
      <c r="W44" s="327"/>
      <c r="X44" s="328"/>
      <c r="Y44" s="326"/>
      <c r="Z44" s="327"/>
      <c r="AA44" s="327"/>
      <c r="AB44" s="327"/>
      <c r="AC44" s="327"/>
      <c r="AD44" s="327"/>
      <c r="AE44" s="329"/>
    </row>
    <row r="45" spans="1:41" ht="57.6" customHeight="1" x14ac:dyDescent="0.25">
      <c r="A45" s="309" t="s">
        <v>514</v>
      </c>
      <c r="B45" s="332">
        <v>0.02</v>
      </c>
      <c r="C45" s="29" t="s">
        <v>57</v>
      </c>
      <c r="D45" s="168">
        <v>0</v>
      </c>
      <c r="E45" s="168">
        <v>0.25</v>
      </c>
      <c r="F45" s="168">
        <v>0.25</v>
      </c>
      <c r="G45" s="168">
        <v>0.25</v>
      </c>
      <c r="H45" s="168">
        <v>0.25</v>
      </c>
      <c r="I45" s="154">
        <v>0</v>
      </c>
      <c r="J45" s="154">
        <v>0</v>
      </c>
      <c r="K45" s="154">
        <v>0</v>
      </c>
      <c r="L45" s="154">
        <v>0</v>
      </c>
      <c r="M45" s="154">
        <v>0</v>
      </c>
      <c r="N45" s="154">
        <v>0</v>
      </c>
      <c r="O45" s="154">
        <v>0</v>
      </c>
      <c r="P45" s="107">
        <f t="shared" si="1"/>
        <v>1</v>
      </c>
      <c r="Q45" s="313" t="s">
        <v>660</v>
      </c>
      <c r="R45" s="314"/>
      <c r="S45" s="314"/>
      <c r="T45" s="314"/>
      <c r="U45" s="314"/>
      <c r="V45" s="314"/>
      <c r="W45" s="314"/>
      <c r="X45" s="315"/>
      <c r="Y45" s="313" t="s">
        <v>472</v>
      </c>
      <c r="Z45" s="314"/>
      <c r="AA45" s="314"/>
      <c r="AB45" s="314"/>
      <c r="AC45" s="314"/>
      <c r="AD45" s="314"/>
      <c r="AE45" s="320"/>
    </row>
    <row r="46" spans="1:41" ht="57.6" customHeight="1" x14ac:dyDescent="0.25">
      <c r="A46" s="322"/>
      <c r="B46" s="335"/>
      <c r="C46" s="27" t="s">
        <v>58</v>
      </c>
      <c r="D46" s="28">
        <v>0</v>
      </c>
      <c r="E46" s="28">
        <v>0</v>
      </c>
      <c r="F46" s="28"/>
      <c r="G46" s="28"/>
      <c r="H46" s="28"/>
      <c r="I46" s="28"/>
      <c r="J46" s="28"/>
      <c r="K46" s="28"/>
      <c r="L46" s="28"/>
      <c r="M46" s="28"/>
      <c r="N46" s="28"/>
      <c r="O46" s="28"/>
      <c r="P46" s="107">
        <f t="shared" si="1"/>
        <v>0</v>
      </c>
      <c r="Q46" s="326"/>
      <c r="R46" s="327"/>
      <c r="S46" s="327"/>
      <c r="T46" s="327"/>
      <c r="U46" s="327"/>
      <c r="V46" s="327"/>
      <c r="W46" s="327"/>
      <c r="X46" s="328"/>
      <c r="Y46" s="326"/>
      <c r="Z46" s="327"/>
      <c r="AA46" s="327"/>
      <c r="AB46" s="327"/>
      <c r="AC46" s="327"/>
      <c r="AD46" s="327"/>
      <c r="AE46" s="329"/>
    </row>
    <row r="47" spans="1:41" ht="57.6" customHeight="1" x14ac:dyDescent="0.25">
      <c r="A47" s="309" t="s">
        <v>515</v>
      </c>
      <c r="B47" s="332">
        <v>0.03</v>
      </c>
      <c r="C47" s="29" t="s">
        <v>57</v>
      </c>
      <c r="D47" s="168">
        <v>0</v>
      </c>
      <c r="E47" s="168">
        <v>0.25</v>
      </c>
      <c r="F47" s="168">
        <v>0.25</v>
      </c>
      <c r="G47" s="168">
        <v>0.25</v>
      </c>
      <c r="H47" s="168">
        <v>0.25</v>
      </c>
      <c r="I47" s="154">
        <v>0</v>
      </c>
      <c r="J47" s="154">
        <v>0</v>
      </c>
      <c r="K47" s="154">
        <v>0</v>
      </c>
      <c r="L47" s="154">
        <v>0</v>
      </c>
      <c r="M47" s="154">
        <v>0</v>
      </c>
      <c r="N47" s="154">
        <v>0</v>
      </c>
      <c r="O47" s="154">
        <v>0</v>
      </c>
      <c r="P47" s="107">
        <f t="shared" si="1"/>
        <v>1</v>
      </c>
      <c r="Q47" s="313" t="s">
        <v>660</v>
      </c>
      <c r="R47" s="314"/>
      <c r="S47" s="314"/>
      <c r="T47" s="314"/>
      <c r="U47" s="314"/>
      <c r="V47" s="314"/>
      <c r="W47" s="314"/>
      <c r="X47" s="315"/>
      <c r="Y47" s="313" t="s">
        <v>472</v>
      </c>
      <c r="Z47" s="314"/>
      <c r="AA47" s="314"/>
      <c r="AB47" s="314"/>
      <c r="AC47" s="314"/>
      <c r="AD47" s="314"/>
      <c r="AE47" s="320"/>
    </row>
    <row r="48" spans="1:41" ht="57.6" customHeight="1" thickBot="1" x14ac:dyDescent="0.3">
      <c r="A48" s="342"/>
      <c r="B48" s="333"/>
      <c r="C48" s="24" t="s">
        <v>58</v>
      </c>
      <c r="D48" s="30">
        <v>0</v>
      </c>
      <c r="E48" s="30">
        <v>0</v>
      </c>
      <c r="F48" s="30"/>
      <c r="G48" s="30"/>
      <c r="H48" s="30"/>
      <c r="I48" s="30"/>
      <c r="J48" s="30"/>
      <c r="K48" s="30"/>
      <c r="L48" s="30"/>
      <c r="M48" s="30"/>
      <c r="N48" s="30"/>
      <c r="O48" s="30"/>
      <c r="P48" s="108">
        <f t="shared" si="1"/>
        <v>0</v>
      </c>
      <c r="Q48" s="316"/>
      <c r="R48" s="317"/>
      <c r="S48" s="317"/>
      <c r="T48" s="317"/>
      <c r="U48" s="317"/>
      <c r="V48" s="317"/>
      <c r="W48" s="317"/>
      <c r="X48" s="318"/>
      <c r="Y48" s="316"/>
      <c r="Z48" s="317"/>
      <c r="AA48" s="317"/>
      <c r="AB48" s="317"/>
      <c r="AC48" s="317"/>
      <c r="AD48" s="317"/>
      <c r="AE48" s="321"/>
    </row>
  </sheetData>
  <mergeCells count="83">
    <mergeCell ref="A45:A46"/>
    <mergeCell ref="B45:B46"/>
    <mergeCell ref="Q45:X46"/>
    <mergeCell ref="Y45:AE46"/>
    <mergeCell ref="A47:A48"/>
    <mergeCell ref="B47:B48"/>
    <mergeCell ref="Q47:X48"/>
    <mergeCell ref="Y47:AE48"/>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AC35 Y35 Q47 Q35 Q45 U35 Q41 Q43" xr:uid="{9BF6BD58-785B-4E0D-8356-3D4543952E68}">
      <formula1>2000</formula1>
    </dataValidation>
    <dataValidation type="textLength" operator="lessThanOrEqual" allowBlank="1" showInputMessage="1" showErrorMessage="1" errorTitle="Máximo 2.000 caracteres" error="Máximo 2.000 caracteres" promptTitle="2.000 caracteres" sqref="Q30:Q31" xr:uid="{E0E26DEE-93C3-415B-962D-985CCCCFFBCE}">
      <formula1>2000</formula1>
    </dataValidation>
    <dataValidation type="list" allowBlank="1" showInputMessage="1" showErrorMessage="1" sqref="C7:C9" xr:uid="{C620973D-ECD6-4566-A3AE-A4699DDF5645}">
      <formula1>$B$21:$M$21</formula1>
    </dataValidation>
  </dataValidations>
  <hyperlinks>
    <hyperlink ref="Y41" r:id="rId1" xr:uid="{8DB8BAB5-75F9-4AE0-BEC4-925727A5EC63}"/>
  </hyperlinks>
  <pageMargins left="0.25" right="0.25" top="0.75" bottom="0.75" header="0.3" footer="0.3"/>
  <pageSetup scale="20" orientation="landscape"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FE93-60C1-48C0-BC60-A5C3B54DDE32}">
  <sheetPr>
    <tabColor theme="7" tint="0.39997558519241921"/>
    <pageSetUpPr fitToPage="1"/>
  </sheetPr>
  <dimension ref="A1:AO46"/>
  <sheetViews>
    <sheetView showGridLines="0" zoomScale="60" zoomScaleNormal="60" workbookViewId="0">
      <selection activeCell="A7" sqref="A7:B9"/>
    </sheetView>
  </sheetViews>
  <sheetFormatPr defaultColWidth="10.85546875" defaultRowHeight="15" x14ac:dyDescent="0.25"/>
  <cols>
    <col min="1" max="1" width="38.42578125" style="2" customWidth="1"/>
    <col min="2" max="2" width="20.5703125" style="2" customWidth="1"/>
    <col min="3" max="14" width="20.7109375" style="2" customWidth="1"/>
    <col min="15" max="15" width="20.5703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5703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198"/>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3"/>
      <c r="AB1" s="204" t="s">
        <v>1</v>
      </c>
      <c r="AC1" s="205"/>
      <c r="AD1" s="205"/>
      <c r="AE1" s="206"/>
    </row>
    <row r="2" spans="1:31" ht="30.75" customHeight="1" thickBot="1" x14ac:dyDescent="0.3">
      <c r="A2" s="199"/>
      <c r="B2" s="201" t="s">
        <v>2</v>
      </c>
      <c r="C2" s="202"/>
      <c r="D2" s="202"/>
      <c r="E2" s="202"/>
      <c r="F2" s="202"/>
      <c r="G2" s="202"/>
      <c r="H2" s="202"/>
      <c r="I2" s="202"/>
      <c r="J2" s="202"/>
      <c r="K2" s="202"/>
      <c r="L2" s="202"/>
      <c r="M2" s="202"/>
      <c r="N2" s="202"/>
      <c r="O2" s="202"/>
      <c r="P2" s="202"/>
      <c r="Q2" s="202"/>
      <c r="R2" s="202"/>
      <c r="S2" s="202"/>
      <c r="T2" s="202"/>
      <c r="U2" s="202"/>
      <c r="V2" s="202"/>
      <c r="W2" s="202"/>
      <c r="X2" s="202"/>
      <c r="Y2" s="202"/>
      <c r="Z2" s="202"/>
      <c r="AA2" s="203"/>
      <c r="AB2" s="204" t="s">
        <v>326</v>
      </c>
      <c r="AC2" s="205"/>
      <c r="AD2" s="205"/>
      <c r="AE2" s="206"/>
    </row>
    <row r="3" spans="1:31" ht="24" customHeight="1" thickBot="1" x14ac:dyDescent="0.3">
      <c r="A3" s="199"/>
      <c r="B3" s="207" t="s">
        <v>3</v>
      </c>
      <c r="C3" s="208"/>
      <c r="D3" s="208"/>
      <c r="E3" s="208"/>
      <c r="F3" s="208"/>
      <c r="G3" s="208"/>
      <c r="H3" s="208"/>
      <c r="I3" s="208"/>
      <c r="J3" s="208"/>
      <c r="K3" s="208"/>
      <c r="L3" s="208"/>
      <c r="M3" s="208"/>
      <c r="N3" s="208"/>
      <c r="O3" s="208"/>
      <c r="P3" s="208"/>
      <c r="Q3" s="208"/>
      <c r="R3" s="208"/>
      <c r="S3" s="208"/>
      <c r="T3" s="208"/>
      <c r="U3" s="208"/>
      <c r="V3" s="208"/>
      <c r="W3" s="208"/>
      <c r="X3" s="208"/>
      <c r="Y3" s="208"/>
      <c r="Z3" s="208"/>
      <c r="AA3" s="209"/>
      <c r="AB3" s="204" t="s">
        <v>349</v>
      </c>
      <c r="AC3" s="205"/>
      <c r="AD3" s="205"/>
      <c r="AE3" s="206"/>
    </row>
    <row r="4" spans="1:31" ht="21.75" customHeight="1" thickBot="1" x14ac:dyDescent="0.3">
      <c r="A4" s="200"/>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213" t="s">
        <v>4</v>
      </c>
      <c r="AC4" s="214"/>
      <c r="AD4" s="214"/>
      <c r="AE4" s="215"/>
    </row>
    <row r="5" spans="1:31" ht="9" customHeight="1" thickBot="1" x14ac:dyDescent="0.3">
      <c r="A5" s="3"/>
      <c r="B5" s="98"/>
      <c r="C5" s="99"/>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5">
      <c r="A7" s="216" t="s">
        <v>5</v>
      </c>
      <c r="B7" s="217"/>
      <c r="C7" s="231" t="s">
        <v>21</v>
      </c>
      <c r="D7" s="216" t="s">
        <v>6</v>
      </c>
      <c r="E7" s="234"/>
      <c r="F7" s="234"/>
      <c r="G7" s="234"/>
      <c r="H7" s="217"/>
      <c r="I7" s="237">
        <v>45358</v>
      </c>
      <c r="J7" s="238"/>
      <c r="K7" s="216" t="s">
        <v>7</v>
      </c>
      <c r="L7" s="217"/>
      <c r="M7" s="243" t="s">
        <v>8</v>
      </c>
      <c r="N7" s="244"/>
      <c r="O7" s="248"/>
      <c r="P7" s="249"/>
      <c r="Q7" s="4"/>
      <c r="R7" s="4"/>
      <c r="S7" s="4"/>
      <c r="T7" s="4"/>
      <c r="U7" s="4"/>
      <c r="V7" s="4"/>
      <c r="W7" s="4"/>
      <c r="X7" s="4"/>
      <c r="Y7" s="4"/>
      <c r="Z7" s="5"/>
      <c r="AA7" s="4"/>
      <c r="AB7" s="4"/>
      <c r="AD7" s="7"/>
      <c r="AE7" s="8"/>
    </row>
    <row r="8" spans="1:31" x14ac:dyDescent="0.25">
      <c r="A8" s="218"/>
      <c r="B8" s="219"/>
      <c r="C8" s="232"/>
      <c r="D8" s="218"/>
      <c r="E8" s="235"/>
      <c r="F8" s="235"/>
      <c r="G8" s="235"/>
      <c r="H8" s="219"/>
      <c r="I8" s="239"/>
      <c r="J8" s="240"/>
      <c r="K8" s="218"/>
      <c r="L8" s="219"/>
      <c r="M8" s="250" t="s">
        <v>9</v>
      </c>
      <c r="N8" s="251"/>
      <c r="O8" s="252"/>
      <c r="P8" s="253"/>
      <c r="Q8" s="4"/>
      <c r="R8" s="4"/>
      <c r="S8" s="4"/>
      <c r="T8" s="4"/>
      <c r="U8" s="4"/>
      <c r="V8" s="4"/>
      <c r="W8" s="4"/>
      <c r="X8" s="4"/>
      <c r="Y8" s="4"/>
      <c r="Z8" s="5"/>
      <c r="AA8" s="4"/>
      <c r="AB8" s="4"/>
      <c r="AD8" s="7"/>
      <c r="AE8" s="8"/>
    </row>
    <row r="9" spans="1:31" ht="15.75" thickBot="1" x14ac:dyDescent="0.3">
      <c r="A9" s="220"/>
      <c r="B9" s="221"/>
      <c r="C9" s="233"/>
      <c r="D9" s="220"/>
      <c r="E9" s="236"/>
      <c r="F9" s="236"/>
      <c r="G9" s="236"/>
      <c r="H9" s="221"/>
      <c r="I9" s="241"/>
      <c r="J9" s="242"/>
      <c r="K9" s="220"/>
      <c r="L9" s="221"/>
      <c r="M9" s="254" t="s">
        <v>10</v>
      </c>
      <c r="N9" s="255"/>
      <c r="O9" s="256" t="s">
        <v>351</v>
      </c>
      <c r="P9" s="257"/>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16" t="s">
        <v>11</v>
      </c>
      <c r="B11" s="217"/>
      <c r="C11" s="222" t="s">
        <v>352</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5" customHeight="1" x14ac:dyDescent="0.25">
      <c r="A12" s="218"/>
      <c r="B12" s="219"/>
      <c r="C12" s="225"/>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7"/>
    </row>
    <row r="13" spans="1:31" ht="15" customHeight="1" thickBot="1" x14ac:dyDescent="0.3">
      <c r="A13" s="220"/>
      <c r="B13" s="221"/>
      <c r="C13" s="228"/>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58" t="s">
        <v>12</v>
      </c>
      <c r="B15" s="259"/>
      <c r="C15" s="260" t="s">
        <v>353</v>
      </c>
      <c r="D15" s="261"/>
      <c r="E15" s="261"/>
      <c r="F15" s="261"/>
      <c r="G15" s="261"/>
      <c r="H15" s="261"/>
      <c r="I15" s="261"/>
      <c r="J15" s="261"/>
      <c r="K15" s="262"/>
      <c r="L15" s="263" t="s">
        <v>13</v>
      </c>
      <c r="M15" s="264"/>
      <c r="N15" s="264"/>
      <c r="O15" s="264"/>
      <c r="P15" s="264"/>
      <c r="Q15" s="265"/>
      <c r="R15" s="266" t="s">
        <v>354</v>
      </c>
      <c r="S15" s="267"/>
      <c r="T15" s="267"/>
      <c r="U15" s="267"/>
      <c r="V15" s="267"/>
      <c r="W15" s="267"/>
      <c r="X15" s="268"/>
      <c r="Y15" s="263" t="s">
        <v>14</v>
      </c>
      <c r="Z15" s="265"/>
      <c r="AA15" s="245" t="s">
        <v>355</v>
      </c>
      <c r="AB15" s="246"/>
      <c r="AC15" s="246"/>
      <c r="AD15" s="246"/>
      <c r="AE15" s="247"/>
    </row>
    <row r="16" spans="1:31" ht="9" customHeight="1" thickBot="1" x14ac:dyDescent="0.3">
      <c r="A16" s="6"/>
      <c r="B16" s="4"/>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D16" s="7"/>
      <c r="AE16" s="8"/>
    </row>
    <row r="17" spans="1:32" s="16" customFormat="1" ht="37.5" customHeight="1" thickBot="1" x14ac:dyDescent="0.3">
      <c r="A17" s="258" t="s">
        <v>15</v>
      </c>
      <c r="B17" s="259"/>
      <c r="C17" s="245" t="s">
        <v>372</v>
      </c>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7"/>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63" t="s">
        <v>16</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5"/>
      <c r="AF19" s="20"/>
    </row>
    <row r="20" spans="1:32" ht="32.1" customHeight="1" thickBot="1" x14ac:dyDescent="0.3">
      <c r="A20" s="100" t="s">
        <v>17</v>
      </c>
      <c r="B20" s="270" t="s">
        <v>18</v>
      </c>
      <c r="C20" s="271"/>
      <c r="D20" s="271"/>
      <c r="E20" s="271"/>
      <c r="F20" s="271"/>
      <c r="G20" s="271"/>
      <c r="H20" s="271"/>
      <c r="I20" s="271"/>
      <c r="J20" s="271"/>
      <c r="K20" s="271"/>
      <c r="L20" s="271"/>
      <c r="M20" s="271"/>
      <c r="N20" s="271"/>
      <c r="O20" s="272"/>
      <c r="P20" s="263" t="s">
        <v>19</v>
      </c>
      <c r="Q20" s="264"/>
      <c r="R20" s="264"/>
      <c r="S20" s="264"/>
      <c r="T20" s="264"/>
      <c r="U20" s="264"/>
      <c r="V20" s="264"/>
      <c r="W20" s="264"/>
      <c r="X20" s="264"/>
      <c r="Y20" s="264"/>
      <c r="Z20" s="264"/>
      <c r="AA20" s="264"/>
      <c r="AB20" s="264"/>
      <c r="AC20" s="264"/>
      <c r="AD20" s="264"/>
      <c r="AE20" s="265"/>
      <c r="AF20" s="20"/>
    </row>
    <row r="21" spans="1:32" ht="32.1" customHeight="1" thickBot="1" x14ac:dyDescent="0.3">
      <c r="A21" s="153">
        <v>1353567</v>
      </c>
      <c r="B21" s="109" t="s">
        <v>20</v>
      </c>
      <c r="C21" s="110" t="s">
        <v>21</v>
      </c>
      <c r="D21" s="110" t="s">
        <v>22</v>
      </c>
      <c r="E21" s="110" t="s">
        <v>23</v>
      </c>
      <c r="F21" s="110" t="s">
        <v>24</v>
      </c>
      <c r="G21" s="110" t="s">
        <v>25</v>
      </c>
      <c r="H21" s="110" t="s">
        <v>26</v>
      </c>
      <c r="I21" s="110" t="s">
        <v>27</v>
      </c>
      <c r="J21" s="110" t="s">
        <v>28</v>
      </c>
      <c r="K21" s="110" t="s">
        <v>29</v>
      </c>
      <c r="L21" s="110" t="s">
        <v>30</v>
      </c>
      <c r="M21" s="110" t="s">
        <v>31</v>
      </c>
      <c r="N21" s="110" t="s">
        <v>32</v>
      </c>
      <c r="O21" s="111" t="s">
        <v>33</v>
      </c>
      <c r="P21" s="135"/>
      <c r="Q21" s="100" t="s">
        <v>20</v>
      </c>
      <c r="R21" s="101" t="s">
        <v>21</v>
      </c>
      <c r="S21" s="101" t="s">
        <v>22</v>
      </c>
      <c r="T21" s="101" t="s">
        <v>23</v>
      </c>
      <c r="U21" s="101" t="s">
        <v>24</v>
      </c>
      <c r="V21" s="101" t="s">
        <v>25</v>
      </c>
      <c r="W21" s="101" t="s">
        <v>26</v>
      </c>
      <c r="X21" s="101" t="s">
        <v>27</v>
      </c>
      <c r="Y21" s="101" t="s">
        <v>28</v>
      </c>
      <c r="Z21" s="101" t="s">
        <v>29</v>
      </c>
      <c r="AA21" s="101" t="s">
        <v>30</v>
      </c>
      <c r="AB21" s="101" t="s">
        <v>31</v>
      </c>
      <c r="AC21" s="101" t="s">
        <v>32</v>
      </c>
      <c r="AD21" s="134" t="s">
        <v>34</v>
      </c>
      <c r="AE21" s="134" t="s">
        <v>35</v>
      </c>
      <c r="AF21" s="1"/>
    </row>
    <row r="22" spans="1:32" ht="32.1" customHeight="1" x14ac:dyDescent="0.25">
      <c r="A22" s="131" t="s">
        <v>36</v>
      </c>
      <c r="B22" s="149"/>
      <c r="C22" s="150"/>
      <c r="D22" s="150"/>
      <c r="E22" s="150">
        <v>1353567</v>
      </c>
      <c r="F22" s="150"/>
      <c r="G22" s="150"/>
      <c r="H22" s="150"/>
      <c r="I22" s="150"/>
      <c r="J22" s="150"/>
      <c r="K22" s="150"/>
      <c r="L22" s="150"/>
      <c r="M22" s="150"/>
      <c r="N22" s="80">
        <f>SUM(B22:M22)</f>
        <v>1353567</v>
      </c>
      <c r="O22" s="82"/>
      <c r="P22" s="131" t="s">
        <v>37</v>
      </c>
      <c r="Q22" s="143">
        <v>612821800</v>
      </c>
      <c r="R22" s="144">
        <v>179250000</v>
      </c>
      <c r="S22" s="144"/>
      <c r="T22" s="144"/>
      <c r="U22" s="144"/>
      <c r="V22" s="144"/>
      <c r="W22" s="144"/>
      <c r="X22" s="144">
        <v>600110200</v>
      </c>
      <c r="Y22" s="144"/>
      <c r="Z22" s="144"/>
      <c r="AA22" s="144"/>
      <c r="AB22" s="144"/>
      <c r="AC22" s="102">
        <f>SUM(Q22:AB22)</f>
        <v>1392182000</v>
      </c>
      <c r="AE22" s="103"/>
      <c r="AF22" s="1"/>
    </row>
    <row r="23" spans="1:32" ht="32.1" customHeight="1" x14ac:dyDescent="0.25">
      <c r="A23" s="132" t="s">
        <v>38</v>
      </c>
      <c r="B23" s="145"/>
      <c r="C23" s="146"/>
      <c r="D23" s="146"/>
      <c r="E23" s="146"/>
      <c r="F23" s="146"/>
      <c r="G23" s="146"/>
      <c r="H23" s="146"/>
      <c r="I23" s="146"/>
      <c r="J23" s="146"/>
      <c r="K23" s="146"/>
      <c r="L23" s="146"/>
      <c r="M23" s="146"/>
      <c r="N23" s="79">
        <f>SUM(B23:M23)</f>
        <v>0</v>
      </c>
      <c r="O23" s="91" t="str">
        <f>IFERROR(N23/(SUMIF(B23:M23,"&gt;0",B22:M22))," ")</f>
        <v xml:space="preserve"> </v>
      </c>
      <c r="P23" s="132" t="s">
        <v>39</v>
      </c>
      <c r="Q23" s="145">
        <v>43549000</v>
      </c>
      <c r="R23" s="146">
        <v>653266668</v>
      </c>
      <c r="S23" s="146"/>
      <c r="T23" s="146"/>
      <c r="U23" s="146"/>
      <c r="V23" s="146"/>
      <c r="W23" s="146"/>
      <c r="X23" s="146"/>
      <c r="Y23" s="146"/>
      <c r="Z23" s="146"/>
      <c r="AA23" s="146"/>
      <c r="AB23" s="146"/>
      <c r="AC23" s="79">
        <f>SUM(Q23:AB23)</f>
        <v>696815668</v>
      </c>
      <c r="AD23" s="192">
        <f>AC23/SUM(Q22:R22)</f>
        <v>0.8797380085997254</v>
      </c>
      <c r="AE23" s="83">
        <f>AC23/AC22</f>
        <v>0.50052052677020675</v>
      </c>
      <c r="AF23" s="1"/>
    </row>
    <row r="24" spans="1:32" ht="32.1" customHeight="1" x14ac:dyDescent="0.25">
      <c r="A24" s="132" t="s">
        <v>40</v>
      </c>
      <c r="B24" s="145">
        <f>+A21-B23</f>
        <v>1353567</v>
      </c>
      <c r="C24" s="146">
        <f>+B24-C23</f>
        <v>1353567</v>
      </c>
      <c r="D24" s="146"/>
      <c r="E24" s="146"/>
      <c r="F24" s="146"/>
      <c r="G24" s="146"/>
      <c r="H24" s="146"/>
      <c r="I24" s="146"/>
      <c r="J24" s="146"/>
      <c r="K24" s="146"/>
      <c r="L24" s="146"/>
      <c r="M24" s="146"/>
      <c r="N24" s="79">
        <f>MIN(B24:M24)</f>
        <v>1353567</v>
      </c>
      <c r="O24" s="81"/>
      <c r="P24" s="132" t="s">
        <v>36</v>
      </c>
      <c r="Q24" s="145"/>
      <c r="R24" s="146">
        <v>32699800</v>
      </c>
      <c r="S24" s="146">
        <v>126562000</v>
      </c>
      <c r="T24" s="146">
        <v>126562000</v>
      </c>
      <c r="U24" s="146">
        <v>126562000</v>
      </c>
      <c r="V24" s="146">
        <v>126562000</v>
      </c>
      <c r="W24" s="146">
        <v>126562000</v>
      </c>
      <c r="X24" s="146">
        <v>126562000</v>
      </c>
      <c r="Y24" s="146">
        <v>126562000</v>
      </c>
      <c r="Z24" s="146">
        <v>126562000</v>
      </c>
      <c r="AA24" s="146">
        <v>126562000</v>
      </c>
      <c r="AB24" s="146">
        <v>220424200</v>
      </c>
      <c r="AC24" s="79">
        <f>SUM(Q24:AB24)</f>
        <v>1392182000</v>
      </c>
      <c r="AD24" s="79"/>
      <c r="AE24" s="104"/>
      <c r="AF24" s="1"/>
    </row>
    <row r="25" spans="1:32" ht="32.1" customHeight="1" thickBot="1" x14ac:dyDescent="0.3">
      <c r="A25" s="133" t="s">
        <v>41</v>
      </c>
      <c r="B25" s="147">
        <v>0</v>
      </c>
      <c r="C25" s="148">
        <v>0</v>
      </c>
      <c r="D25" s="148"/>
      <c r="E25" s="148"/>
      <c r="F25" s="148"/>
      <c r="G25" s="148"/>
      <c r="H25" s="148"/>
      <c r="I25" s="148"/>
      <c r="J25" s="148"/>
      <c r="K25" s="148"/>
      <c r="L25" s="148"/>
      <c r="M25" s="148"/>
      <c r="N25" s="112">
        <f>SUM(B25:M25)</f>
        <v>0</v>
      </c>
      <c r="O25" s="197">
        <f>+N25/N24</f>
        <v>0</v>
      </c>
      <c r="P25" s="133" t="s">
        <v>41</v>
      </c>
      <c r="Q25" s="147">
        <v>0</v>
      </c>
      <c r="R25" s="148">
        <v>0</v>
      </c>
      <c r="S25" s="148"/>
      <c r="T25" s="148"/>
      <c r="U25" s="148"/>
      <c r="V25" s="148"/>
      <c r="W25" s="148"/>
      <c r="X25" s="148"/>
      <c r="Y25" s="148"/>
      <c r="Z25" s="148"/>
      <c r="AA25" s="148"/>
      <c r="AB25" s="148"/>
      <c r="AC25" s="112">
        <f>SUM(Q25:AB25)</f>
        <v>0</v>
      </c>
      <c r="AD25" s="193">
        <f>AC25/SUM(Q24:R24)</f>
        <v>0</v>
      </c>
      <c r="AE25" s="113">
        <f>AC25/AC24</f>
        <v>0</v>
      </c>
      <c r="AF25" s="1"/>
    </row>
    <row r="26" spans="1:32" customFormat="1" ht="16.5" customHeight="1" thickBot="1" x14ac:dyDescent="0.3"/>
    <row r="27" spans="1:32" ht="33.950000000000003" customHeight="1" x14ac:dyDescent="0.25">
      <c r="A27" s="273" t="s">
        <v>42</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5"/>
    </row>
    <row r="28" spans="1:32" ht="15" customHeight="1" x14ac:dyDescent="0.25">
      <c r="A28" s="276" t="s">
        <v>43</v>
      </c>
      <c r="B28" s="277" t="s">
        <v>44</v>
      </c>
      <c r="C28" s="277"/>
      <c r="D28" s="277" t="s">
        <v>45</v>
      </c>
      <c r="E28" s="277"/>
      <c r="F28" s="277"/>
      <c r="G28" s="277"/>
      <c r="H28" s="277"/>
      <c r="I28" s="277"/>
      <c r="J28" s="277"/>
      <c r="K28" s="277"/>
      <c r="L28" s="277"/>
      <c r="M28" s="277"/>
      <c r="N28" s="277"/>
      <c r="O28" s="277"/>
      <c r="P28" s="277" t="s">
        <v>32</v>
      </c>
      <c r="Q28" s="277" t="s">
        <v>46</v>
      </c>
      <c r="R28" s="277"/>
      <c r="S28" s="277"/>
      <c r="T28" s="277"/>
      <c r="U28" s="277"/>
      <c r="V28" s="277"/>
      <c r="W28" s="277"/>
      <c r="X28" s="277"/>
      <c r="Y28" s="277" t="s">
        <v>47</v>
      </c>
      <c r="Z28" s="277"/>
      <c r="AA28" s="277"/>
      <c r="AB28" s="277"/>
      <c r="AC28" s="277"/>
      <c r="AD28" s="277"/>
      <c r="AE28" s="278"/>
    </row>
    <row r="29" spans="1:32" ht="27" customHeight="1" x14ac:dyDescent="0.25">
      <c r="A29" s="276"/>
      <c r="B29" s="277"/>
      <c r="C29" s="277"/>
      <c r="D29" s="97" t="s">
        <v>20</v>
      </c>
      <c r="E29" s="97" t="s">
        <v>21</v>
      </c>
      <c r="F29" s="97" t="s">
        <v>22</v>
      </c>
      <c r="G29" s="97" t="s">
        <v>23</v>
      </c>
      <c r="H29" s="97" t="s">
        <v>24</v>
      </c>
      <c r="I29" s="97" t="s">
        <v>25</v>
      </c>
      <c r="J29" s="97" t="s">
        <v>26</v>
      </c>
      <c r="K29" s="97" t="s">
        <v>27</v>
      </c>
      <c r="L29" s="97" t="s">
        <v>28</v>
      </c>
      <c r="M29" s="97" t="s">
        <v>29</v>
      </c>
      <c r="N29" s="97" t="s">
        <v>30</v>
      </c>
      <c r="O29" s="97" t="s">
        <v>31</v>
      </c>
      <c r="P29" s="277"/>
      <c r="Q29" s="277"/>
      <c r="R29" s="277"/>
      <c r="S29" s="277"/>
      <c r="T29" s="277"/>
      <c r="U29" s="277"/>
      <c r="V29" s="277"/>
      <c r="W29" s="277"/>
      <c r="X29" s="277"/>
      <c r="Y29" s="277"/>
      <c r="Z29" s="277"/>
      <c r="AA29" s="277"/>
      <c r="AB29" s="277"/>
      <c r="AC29" s="277"/>
      <c r="AD29" s="277"/>
      <c r="AE29" s="278"/>
    </row>
    <row r="30" spans="1:32" ht="42" customHeight="1" thickBot="1" x14ac:dyDescent="0.3">
      <c r="A30" s="105" t="s">
        <v>372</v>
      </c>
      <c r="B30" s="279"/>
      <c r="C30" s="279"/>
      <c r="D30" s="142"/>
      <c r="E30" s="142"/>
      <c r="F30" s="142"/>
      <c r="G30" s="142"/>
      <c r="H30" s="142"/>
      <c r="I30" s="142"/>
      <c r="J30" s="142"/>
      <c r="K30" s="142"/>
      <c r="L30" s="142"/>
      <c r="M30" s="142"/>
      <c r="N30" s="142"/>
      <c r="O30" s="142"/>
      <c r="P30" s="106">
        <f>SUM(D30:O30)</f>
        <v>0</v>
      </c>
      <c r="Q30" s="280"/>
      <c r="R30" s="280"/>
      <c r="S30" s="280"/>
      <c r="T30" s="280"/>
      <c r="U30" s="280"/>
      <c r="V30" s="280"/>
      <c r="W30" s="280"/>
      <c r="X30" s="280"/>
      <c r="Y30" s="280"/>
      <c r="Z30" s="280"/>
      <c r="AA30" s="280"/>
      <c r="AB30" s="280"/>
      <c r="AC30" s="280"/>
      <c r="AD30" s="280"/>
      <c r="AE30" s="281"/>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22" t="s">
        <v>48</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41" ht="23.1" customHeight="1" x14ac:dyDescent="0.25">
      <c r="A33" s="276" t="s">
        <v>49</v>
      </c>
      <c r="B33" s="277" t="s">
        <v>50</v>
      </c>
      <c r="C33" s="277" t="s">
        <v>44</v>
      </c>
      <c r="D33" s="277" t="s">
        <v>51</v>
      </c>
      <c r="E33" s="277"/>
      <c r="F33" s="277"/>
      <c r="G33" s="277"/>
      <c r="H33" s="277"/>
      <c r="I33" s="277"/>
      <c r="J33" s="277"/>
      <c r="K33" s="277"/>
      <c r="L33" s="277"/>
      <c r="M33" s="277"/>
      <c r="N33" s="277"/>
      <c r="O33" s="277"/>
      <c r="P33" s="277"/>
      <c r="Q33" s="277" t="s">
        <v>52</v>
      </c>
      <c r="R33" s="277"/>
      <c r="S33" s="277"/>
      <c r="T33" s="277"/>
      <c r="U33" s="277"/>
      <c r="V33" s="277"/>
      <c r="W33" s="277"/>
      <c r="X33" s="277"/>
      <c r="Y33" s="277"/>
      <c r="Z33" s="277"/>
      <c r="AA33" s="277"/>
      <c r="AB33" s="277"/>
      <c r="AC33" s="277"/>
      <c r="AD33" s="277"/>
      <c r="AE33" s="278"/>
      <c r="AG33" s="21"/>
      <c r="AH33" s="21"/>
      <c r="AI33" s="21"/>
      <c r="AJ33" s="21"/>
      <c r="AK33" s="21"/>
      <c r="AL33" s="21"/>
      <c r="AM33" s="21"/>
      <c r="AN33" s="21"/>
      <c r="AO33" s="21"/>
    </row>
    <row r="34" spans="1:41" ht="27" customHeight="1" x14ac:dyDescent="0.25">
      <c r="A34" s="276"/>
      <c r="B34" s="277"/>
      <c r="C34" s="282"/>
      <c r="D34" s="97" t="s">
        <v>20</v>
      </c>
      <c r="E34" s="97" t="s">
        <v>21</v>
      </c>
      <c r="F34" s="97" t="s">
        <v>22</v>
      </c>
      <c r="G34" s="97" t="s">
        <v>23</v>
      </c>
      <c r="H34" s="97" t="s">
        <v>24</v>
      </c>
      <c r="I34" s="97" t="s">
        <v>25</v>
      </c>
      <c r="J34" s="97" t="s">
        <v>26</v>
      </c>
      <c r="K34" s="97" t="s">
        <v>27</v>
      </c>
      <c r="L34" s="97" t="s">
        <v>28</v>
      </c>
      <c r="M34" s="97" t="s">
        <v>29</v>
      </c>
      <c r="N34" s="97" t="s">
        <v>30</v>
      </c>
      <c r="O34" s="97" t="s">
        <v>31</v>
      </c>
      <c r="P34" s="97" t="s">
        <v>32</v>
      </c>
      <c r="Q34" s="283" t="s">
        <v>53</v>
      </c>
      <c r="R34" s="284"/>
      <c r="S34" s="284"/>
      <c r="T34" s="285"/>
      <c r="U34" s="277" t="s">
        <v>54</v>
      </c>
      <c r="V34" s="277"/>
      <c r="W34" s="277"/>
      <c r="X34" s="277"/>
      <c r="Y34" s="277" t="s">
        <v>55</v>
      </c>
      <c r="Z34" s="277"/>
      <c r="AA34" s="277"/>
      <c r="AB34" s="277"/>
      <c r="AC34" s="277" t="s">
        <v>56</v>
      </c>
      <c r="AD34" s="277"/>
      <c r="AE34" s="278"/>
      <c r="AG34" s="21"/>
      <c r="AH34" s="21"/>
      <c r="AI34" s="21"/>
      <c r="AJ34" s="21"/>
      <c r="AK34" s="21"/>
      <c r="AL34" s="21"/>
      <c r="AM34" s="21"/>
      <c r="AN34" s="21"/>
      <c r="AO34" s="21"/>
    </row>
    <row r="35" spans="1:41" ht="85.5" customHeight="1" x14ac:dyDescent="0.25">
      <c r="A35" s="299" t="s">
        <v>372</v>
      </c>
      <c r="B35" s="343">
        <f>SUM(B41:B46)</f>
        <v>0.1</v>
      </c>
      <c r="C35" s="23" t="s">
        <v>57</v>
      </c>
      <c r="D35" s="22">
        <v>20</v>
      </c>
      <c r="E35" s="22">
        <v>20</v>
      </c>
      <c r="F35" s="22">
        <v>20</v>
      </c>
      <c r="G35" s="22">
        <v>20</v>
      </c>
      <c r="H35" s="22">
        <v>20</v>
      </c>
      <c r="I35" s="22">
        <v>0</v>
      </c>
      <c r="J35" s="22">
        <v>0</v>
      </c>
      <c r="K35" s="22">
        <v>0</v>
      </c>
      <c r="L35" s="22">
        <v>0</v>
      </c>
      <c r="M35" s="22">
        <v>0</v>
      </c>
      <c r="N35" s="22">
        <v>0</v>
      </c>
      <c r="O35" s="22">
        <v>0</v>
      </c>
      <c r="P35" s="22">
        <v>20</v>
      </c>
      <c r="Q35" s="303" t="s">
        <v>661</v>
      </c>
      <c r="R35" s="304"/>
      <c r="S35" s="304"/>
      <c r="T35" s="305"/>
      <c r="U35" s="286" t="s">
        <v>662</v>
      </c>
      <c r="V35" s="286"/>
      <c r="W35" s="286"/>
      <c r="X35" s="286"/>
      <c r="Y35" s="286" t="s">
        <v>492</v>
      </c>
      <c r="Z35" s="286"/>
      <c r="AA35" s="286"/>
      <c r="AB35" s="286"/>
      <c r="AC35" s="286" t="s">
        <v>659</v>
      </c>
      <c r="AD35" s="286"/>
      <c r="AE35" s="287"/>
      <c r="AG35" s="21"/>
      <c r="AH35" s="21"/>
      <c r="AI35" s="21"/>
      <c r="AJ35" s="21"/>
      <c r="AK35" s="21"/>
      <c r="AL35" s="21"/>
      <c r="AM35" s="21"/>
      <c r="AN35" s="21"/>
      <c r="AO35" s="21"/>
    </row>
    <row r="36" spans="1:41" ht="85.5" customHeight="1" thickBot="1" x14ac:dyDescent="0.3">
      <c r="A36" s="300"/>
      <c r="B36" s="344"/>
      <c r="C36" s="24" t="s">
        <v>58</v>
      </c>
      <c r="D36" s="175">
        <v>0</v>
      </c>
      <c r="E36" s="165">
        <v>9</v>
      </c>
      <c r="F36" s="165"/>
      <c r="G36" s="162"/>
      <c r="H36" s="162"/>
      <c r="I36" s="162"/>
      <c r="J36" s="162"/>
      <c r="K36" s="162"/>
      <c r="L36" s="162"/>
      <c r="M36" s="162"/>
      <c r="N36" s="162"/>
      <c r="O36" s="162"/>
      <c r="P36" s="174">
        <v>9</v>
      </c>
      <c r="Q36" s="306"/>
      <c r="R36" s="307"/>
      <c r="S36" s="307"/>
      <c r="T36" s="308"/>
      <c r="U36" s="288"/>
      <c r="V36" s="288"/>
      <c r="W36" s="288"/>
      <c r="X36" s="288"/>
      <c r="Y36" s="288"/>
      <c r="Z36" s="288"/>
      <c r="AA36" s="288"/>
      <c r="AB36" s="288"/>
      <c r="AC36" s="288"/>
      <c r="AD36" s="288"/>
      <c r="AE36" s="289"/>
      <c r="AG36" s="21"/>
      <c r="AH36" s="21"/>
      <c r="AI36" s="21"/>
      <c r="AJ36" s="21"/>
      <c r="AK36" s="21"/>
      <c r="AL36" s="21"/>
      <c r="AM36" s="21"/>
      <c r="AN36" s="21"/>
      <c r="AO36" s="21"/>
    </row>
    <row r="37" spans="1:41" customFormat="1" ht="17.25" customHeight="1" thickBot="1" x14ac:dyDescent="0.3"/>
    <row r="38" spans="1:41" ht="45" customHeight="1" thickBot="1" x14ac:dyDescent="0.3">
      <c r="A38" s="222" t="s">
        <v>59</v>
      </c>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G38" s="21"/>
      <c r="AH38" s="21"/>
      <c r="AI38" s="21"/>
      <c r="AJ38" s="21"/>
      <c r="AK38" s="21"/>
      <c r="AL38" s="21"/>
      <c r="AM38" s="21"/>
      <c r="AN38" s="21"/>
      <c r="AO38" s="21"/>
    </row>
    <row r="39" spans="1:41" ht="26.1" customHeight="1" x14ac:dyDescent="0.25">
      <c r="A39" s="290" t="s">
        <v>60</v>
      </c>
      <c r="B39" s="291" t="s">
        <v>61</v>
      </c>
      <c r="C39" s="292" t="s">
        <v>62</v>
      </c>
      <c r="D39" s="294" t="s">
        <v>63</v>
      </c>
      <c r="E39" s="295"/>
      <c r="F39" s="295"/>
      <c r="G39" s="295"/>
      <c r="H39" s="295"/>
      <c r="I39" s="295"/>
      <c r="J39" s="295"/>
      <c r="K39" s="295"/>
      <c r="L39" s="295"/>
      <c r="M39" s="295"/>
      <c r="N39" s="295"/>
      <c r="O39" s="295"/>
      <c r="P39" s="296"/>
      <c r="Q39" s="291" t="s">
        <v>64</v>
      </c>
      <c r="R39" s="291"/>
      <c r="S39" s="291"/>
      <c r="T39" s="291"/>
      <c r="U39" s="291"/>
      <c r="V39" s="291"/>
      <c r="W39" s="291"/>
      <c r="X39" s="291"/>
      <c r="Y39" s="291"/>
      <c r="Z39" s="291"/>
      <c r="AA39" s="291"/>
      <c r="AB39" s="291"/>
      <c r="AC39" s="291"/>
      <c r="AD39" s="291"/>
      <c r="AE39" s="297"/>
      <c r="AG39" s="21"/>
      <c r="AH39" s="21"/>
      <c r="AI39" s="21"/>
      <c r="AJ39" s="21"/>
      <c r="AK39" s="21"/>
      <c r="AL39" s="21"/>
      <c r="AM39" s="21"/>
      <c r="AN39" s="21"/>
      <c r="AO39" s="21"/>
    </row>
    <row r="40" spans="1:41" ht="26.1" customHeight="1" x14ac:dyDescent="0.25">
      <c r="A40" s="276"/>
      <c r="B40" s="277"/>
      <c r="C40" s="293"/>
      <c r="D40" s="97" t="s">
        <v>65</v>
      </c>
      <c r="E40" s="97" t="s">
        <v>66</v>
      </c>
      <c r="F40" s="97" t="s">
        <v>67</v>
      </c>
      <c r="G40" s="97" t="s">
        <v>68</v>
      </c>
      <c r="H40" s="97" t="s">
        <v>69</v>
      </c>
      <c r="I40" s="97" t="s">
        <v>70</v>
      </c>
      <c r="J40" s="97" t="s">
        <v>71</v>
      </c>
      <c r="K40" s="97" t="s">
        <v>72</v>
      </c>
      <c r="L40" s="97" t="s">
        <v>73</v>
      </c>
      <c r="M40" s="97" t="s">
        <v>74</v>
      </c>
      <c r="N40" s="97" t="s">
        <v>75</v>
      </c>
      <c r="O40" s="97" t="s">
        <v>76</v>
      </c>
      <c r="P40" s="97" t="s">
        <v>77</v>
      </c>
      <c r="Q40" s="283" t="s">
        <v>78</v>
      </c>
      <c r="R40" s="284"/>
      <c r="S40" s="284"/>
      <c r="T40" s="284"/>
      <c r="U40" s="284"/>
      <c r="V40" s="284"/>
      <c r="W40" s="284"/>
      <c r="X40" s="285"/>
      <c r="Y40" s="283" t="s">
        <v>79</v>
      </c>
      <c r="Z40" s="284"/>
      <c r="AA40" s="284"/>
      <c r="AB40" s="284"/>
      <c r="AC40" s="284"/>
      <c r="AD40" s="284"/>
      <c r="AE40" s="298"/>
      <c r="AG40" s="25"/>
      <c r="AH40" s="25"/>
      <c r="AI40" s="25"/>
      <c r="AJ40" s="25"/>
      <c r="AK40" s="25"/>
      <c r="AL40" s="25"/>
      <c r="AM40" s="25"/>
      <c r="AN40" s="25"/>
      <c r="AO40" s="25"/>
    </row>
    <row r="41" spans="1:41" ht="85.5" customHeight="1" x14ac:dyDescent="0.25">
      <c r="A41" s="322" t="s">
        <v>516</v>
      </c>
      <c r="B41" s="334">
        <v>0.03</v>
      </c>
      <c r="C41" s="29" t="s">
        <v>57</v>
      </c>
      <c r="D41" s="168">
        <v>0</v>
      </c>
      <c r="E41" s="168">
        <v>0.25</v>
      </c>
      <c r="F41" s="168">
        <v>0.25</v>
      </c>
      <c r="G41" s="168">
        <v>0.25</v>
      </c>
      <c r="H41" s="168">
        <v>0.25</v>
      </c>
      <c r="I41" s="154">
        <v>0</v>
      </c>
      <c r="J41" s="154">
        <v>0</v>
      </c>
      <c r="K41" s="154">
        <v>0</v>
      </c>
      <c r="L41" s="154">
        <v>0</v>
      </c>
      <c r="M41" s="154">
        <v>0</v>
      </c>
      <c r="N41" s="154">
        <v>0</v>
      </c>
      <c r="O41" s="154">
        <v>0</v>
      </c>
      <c r="P41" s="107">
        <f t="shared" ref="P41:P46" si="0">SUM(D41:O41)</f>
        <v>1</v>
      </c>
      <c r="Q41" s="345" t="s">
        <v>663</v>
      </c>
      <c r="R41" s="346"/>
      <c r="S41" s="346"/>
      <c r="T41" s="346"/>
      <c r="U41" s="346"/>
      <c r="V41" s="346"/>
      <c r="W41" s="346"/>
      <c r="X41" s="347"/>
      <c r="Y41" s="319" t="s">
        <v>700</v>
      </c>
      <c r="Z41" s="314"/>
      <c r="AA41" s="314"/>
      <c r="AB41" s="314"/>
      <c r="AC41" s="314"/>
      <c r="AD41" s="314"/>
      <c r="AE41" s="320"/>
    </row>
    <row r="42" spans="1:41" ht="85.5" customHeight="1" x14ac:dyDescent="0.25">
      <c r="A42" s="323"/>
      <c r="B42" s="335"/>
      <c r="C42" s="27" t="s">
        <v>58</v>
      </c>
      <c r="D42" s="28">
        <v>0</v>
      </c>
      <c r="E42" s="28">
        <v>0.25</v>
      </c>
      <c r="F42" s="28"/>
      <c r="G42" s="28"/>
      <c r="H42" s="28"/>
      <c r="I42" s="28"/>
      <c r="J42" s="28"/>
      <c r="K42" s="28"/>
      <c r="L42" s="28"/>
      <c r="M42" s="28"/>
      <c r="N42" s="28"/>
      <c r="O42" s="28"/>
      <c r="P42" s="107">
        <f t="shared" si="0"/>
        <v>0.25</v>
      </c>
      <c r="Q42" s="351"/>
      <c r="R42" s="352"/>
      <c r="S42" s="352"/>
      <c r="T42" s="352"/>
      <c r="U42" s="352"/>
      <c r="V42" s="352"/>
      <c r="W42" s="352"/>
      <c r="X42" s="353"/>
      <c r="Y42" s="326"/>
      <c r="Z42" s="327"/>
      <c r="AA42" s="327"/>
      <c r="AB42" s="327"/>
      <c r="AC42" s="327"/>
      <c r="AD42" s="327"/>
      <c r="AE42" s="329"/>
    </row>
    <row r="43" spans="1:41" ht="102.75" customHeight="1" x14ac:dyDescent="0.25">
      <c r="A43" s="323" t="s">
        <v>517</v>
      </c>
      <c r="B43" s="332">
        <v>0.03</v>
      </c>
      <c r="C43" s="29" t="s">
        <v>57</v>
      </c>
      <c r="D43" s="168">
        <v>0</v>
      </c>
      <c r="E43" s="168">
        <v>0.25</v>
      </c>
      <c r="F43" s="168">
        <v>0.25</v>
      </c>
      <c r="G43" s="168">
        <v>0.25</v>
      </c>
      <c r="H43" s="168">
        <v>0.25</v>
      </c>
      <c r="I43" s="154">
        <v>0</v>
      </c>
      <c r="J43" s="154">
        <v>0</v>
      </c>
      <c r="K43" s="154">
        <v>0</v>
      </c>
      <c r="L43" s="154">
        <v>0</v>
      </c>
      <c r="M43" s="154">
        <v>0</v>
      </c>
      <c r="N43" s="154">
        <v>0</v>
      </c>
      <c r="O43" s="154">
        <v>0</v>
      </c>
      <c r="P43" s="107">
        <f t="shared" si="0"/>
        <v>1</v>
      </c>
      <c r="Q43" s="345" t="s">
        <v>664</v>
      </c>
      <c r="R43" s="346"/>
      <c r="S43" s="346"/>
      <c r="T43" s="346"/>
      <c r="U43" s="346"/>
      <c r="V43" s="346"/>
      <c r="W43" s="346"/>
      <c r="X43" s="347"/>
      <c r="Y43" s="319" t="s">
        <v>701</v>
      </c>
      <c r="Z43" s="314"/>
      <c r="AA43" s="314"/>
      <c r="AB43" s="314"/>
      <c r="AC43" s="314"/>
      <c r="AD43" s="314"/>
      <c r="AE43" s="320"/>
    </row>
    <row r="44" spans="1:41" ht="102.75" customHeight="1" x14ac:dyDescent="0.25">
      <c r="A44" s="323"/>
      <c r="B44" s="335"/>
      <c r="C44" s="27" t="s">
        <v>58</v>
      </c>
      <c r="D44" s="28">
        <v>0</v>
      </c>
      <c r="E44" s="28">
        <v>0.25</v>
      </c>
      <c r="F44" s="28"/>
      <c r="G44" s="28"/>
      <c r="H44" s="28"/>
      <c r="I44" s="28"/>
      <c r="J44" s="28"/>
      <c r="K44" s="28"/>
      <c r="L44" s="28"/>
      <c r="M44" s="28"/>
      <c r="N44" s="28"/>
      <c r="O44" s="28"/>
      <c r="P44" s="107">
        <f t="shared" si="0"/>
        <v>0.25</v>
      </c>
      <c r="Q44" s="351"/>
      <c r="R44" s="352"/>
      <c r="S44" s="352"/>
      <c r="T44" s="352"/>
      <c r="U44" s="352"/>
      <c r="V44" s="352"/>
      <c r="W44" s="352"/>
      <c r="X44" s="353"/>
      <c r="Y44" s="326"/>
      <c r="Z44" s="327"/>
      <c r="AA44" s="327"/>
      <c r="AB44" s="327"/>
      <c r="AC44" s="327"/>
      <c r="AD44" s="327"/>
      <c r="AE44" s="329"/>
    </row>
    <row r="45" spans="1:41" ht="87" customHeight="1" x14ac:dyDescent="0.25">
      <c r="A45" s="309" t="s">
        <v>518</v>
      </c>
      <c r="B45" s="332">
        <v>0.04</v>
      </c>
      <c r="C45" s="29" t="s">
        <v>57</v>
      </c>
      <c r="D45" s="168">
        <v>0</v>
      </c>
      <c r="E45" s="168">
        <v>0.25</v>
      </c>
      <c r="F45" s="168">
        <v>0.25</v>
      </c>
      <c r="G45" s="168">
        <v>0.25</v>
      </c>
      <c r="H45" s="168">
        <v>0.25</v>
      </c>
      <c r="I45" s="154">
        <v>0</v>
      </c>
      <c r="J45" s="154">
        <v>0</v>
      </c>
      <c r="K45" s="154">
        <v>0</v>
      </c>
      <c r="L45" s="154">
        <v>0</v>
      </c>
      <c r="M45" s="154">
        <v>0</v>
      </c>
      <c r="N45" s="154">
        <v>0</v>
      </c>
      <c r="O45" s="154">
        <v>0</v>
      </c>
      <c r="P45" s="107">
        <f t="shared" si="0"/>
        <v>1</v>
      </c>
      <c r="Q45" s="345" t="s">
        <v>665</v>
      </c>
      <c r="R45" s="346"/>
      <c r="S45" s="346"/>
      <c r="T45" s="346"/>
      <c r="U45" s="346"/>
      <c r="V45" s="346"/>
      <c r="W45" s="346"/>
      <c r="X45" s="347"/>
      <c r="Y45" s="319" t="s">
        <v>702</v>
      </c>
      <c r="Z45" s="314"/>
      <c r="AA45" s="314"/>
      <c r="AB45" s="314"/>
      <c r="AC45" s="314"/>
      <c r="AD45" s="314"/>
      <c r="AE45" s="320"/>
    </row>
    <row r="46" spans="1:41" ht="87" customHeight="1" thickBot="1" x14ac:dyDescent="0.3">
      <c r="A46" s="310"/>
      <c r="B46" s="333"/>
      <c r="C46" s="24" t="s">
        <v>58</v>
      </c>
      <c r="D46" s="30">
        <v>0</v>
      </c>
      <c r="E46" s="30">
        <v>0.25</v>
      </c>
      <c r="F46" s="30"/>
      <c r="G46" s="30"/>
      <c r="H46" s="30"/>
      <c r="I46" s="30"/>
      <c r="J46" s="30"/>
      <c r="K46" s="30"/>
      <c r="L46" s="30"/>
      <c r="M46" s="30"/>
      <c r="N46" s="30"/>
      <c r="O46" s="30"/>
      <c r="P46" s="108">
        <f t="shared" si="0"/>
        <v>0.25</v>
      </c>
      <c r="Q46" s="348"/>
      <c r="R46" s="349"/>
      <c r="S46" s="349"/>
      <c r="T46" s="349"/>
      <c r="U46" s="349"/>
      <c r="V46" s="349"/>
      <c r="W46" s="349"/>
      <c r="X46" s="350"/>
      <c r="Y46" s="316"/>
      <c r="Z46" s="317"/>
      <c r="AA46" s="317"/>
      <c r="AB46" s="317"/>
      <c r="AC46" s="317"/>
      <c r="AD46" s="317"/>
      <c r="AE46" s="321"/>
    </row>
  </sheetData>
  <mergeCells count="79">
    <mergeCell ref="A45:A46"/>
    <mergeCell ref="B45:B46"/>
    <mergeCell ref="Q45:X46"/>
    <mergeCell ref="Y45:AE46"/>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list" allowBlank="1" showInputMessage="1" showErrorMessage="1" sqref="C7:C9" xr:uid="{B8844E49-B447-47A4-B0B5-75388B10D1A5}">
      <formula1>$B$21:$M$21</formula1>
    </dataValidation>
    <dataValidation type="textLength" operator="lessThanOrEqual" allowBlank="1" showInputMessage="1" showErrorMessage="1" errorTitle="Máximo 2.000 caracteres" error="Máximo 2.000 caracteres" promptTitle="2.000 caracteres" sqref="Q30:Q31" xr:uid="{AF2785CF-6A55-44DC-A22E-6C57FC3B1532}">
      <formula1>2000</formula1>
    </dataValidation>
    <dataValidation type="textLength" operator="lessThanOrEqual" allowBlank="1" showInputMessage="1" showErrorMessage="1" errorTitle="Máximo 2.000 caracteres" error="Máximo 2.000 caracteres" sqref="AC35 Q35 Y35 Q45 Q41 Q43" xr:uid="{6C8BA25B-7AED-41B5-9770-14C7B3E7A921}">
      <formula1>2000</formula1>
    </dataValidation>
  </dataValidations>
  <hyperlinks>
    <hyperlink ref="Y41" r:id="rId1" xr:uid="{46B8FF32-2912-474F-834A-BD42FF7F0251}"/>
    <hyperlink ref="Y43" r:id="rId2" xr:uid="{14315E68-0C5B-46C4-9F22-4CE596AC686E}"/>
    <hyperlink ref="Y45" r:id="rId3" xr:uid="{5AF89F29-EB3E-40C3-85B6-B71F8B6013EF}"/>
  </hyperlinks>
  <pageMargins left="0.25" right="0.25" top="0.75" bottom="0.75" header="0.3" footer="0.3"/>
  <pageSetup scale="20" orientation="landscape" r:id="rId4"/>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95DEB-CA57-40DC-890D-50992DEC65EE}">
  <sheetPr>
    <tabColor theme="7" tint="0.39997558519241921"/>
    <pageSetUpPr fitToPage="1"/>
  </sheetPr>
  <dimension ref="A1:AO44"/>
  <sheetViews>
    <sheetView showGridLines="0" zoomScale="60" zoomScaleNormal="60" workbookViewId="0">
      <selection activeCell="A7" sqref="A7:B9"/>
    </sheetView>
  </sheetViews>
  <sheetFormatPr defaultColWidth="10.85546875" defaultRowHeight="15" x14ac:dyDescent="0.25"/>
  <cols>
    <col min="1" max="1" width="38.42578125" style="2" customWidth="1"/>
    <col min="2" max="2" width="20.5703125" style="2" customWidth="1"/>
    <col min="3" max="14" width="20.7109375" style="2" customWidth="1"/>
    <col min="15" max="15" width="20.5703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5703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198"/>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3"/>
      <c r="AB1" s="204" t="s">
        <v>1</v>
      </c>
      <c r="AC1" s="205"/>
      <c r="AD1" s="205"/>
      <c r="AE1" s="206"/>
    </row>
    <row r="2" spans="1:31" ht="30.75" customHeight="1" thickBot="1" x14ac:dyDescent="0.3">
      <c r="A2" s="199"/>
      <c r="B2" s="201" t="s">
        <v>2</v>
      </c>
      <c r="C2" s="202"/>
      <c r="D2" s="202"/>
      <c r="E2" s="202"/>
      <c r="F2" s="202"/>
      <c r="G2" s="202"/>
      <c r="H2" s="202"/>
      <c r="I2" s="202"/>
      <c r="J2" s="202"/>
      <c r="K2" s="202"/>
      <c r="L2" s="202"/>
      <c r="M2" s="202"/>
      <c r="N2" s="202"/>
      <c r="O2" s="202"/>
      <c r="P2" s="202"/>
      <c r="Q2" s="202"/>
      <c r="R2" s="202"/>
      <c r="S2" s="202"/>
      <c r="T2" s="202"/>
      <c r="U2" s="202"/>
      <c r="V2" s="202"/>
      <c r="W2" s="202"/>
      <c r="X2" s="202"/>
      <c r="Y2" s="202"/>
      <c r="Z2" s="202"/>
      <c r="AA2" s="203"/>
      <c r="AB2" s="204" t="s">
        <v>326</v>
      </c>
      <c r="AC2" s="205"/>
      <c r="AD2" s="205"/>
      <c r="AE2" s="206"/>
    </row>
    <row r="3" spans="1:31" ht="24" customHeight="1" thickBot="1" x14ac:dyDescent="0.3">
      <c r="A3" s="199"/>
      <c r="B3" s="207" t="s">
        <v>3</v>
      </c>
      <c r="C3" s="208"/>
      <c r="D3" s="208"/>
      <c r="E3" s="208"/>
      <c r="F3" s="208"/>
      <c r="G3" s="208"/>
      <c r="H3" s="208"/>
      <c r="I3" s="208"/>
      <c r="J3" s="208"/>
      <c r="K3" s="208"/>
      <c r="L3" s="208"/>
      <c r="M3" s="208"/>
      <c r="N3" s="208"/>
      <c r="O3" s="208"/>
      <c r="P3" s="208"/>
      <c r="Q3" s="208"/>
      <c r="R3" s="208"/>
      <c r="S3" s="208"/>
      <c r="T3" s="208"/>
      <c r="U3" s="208"/>
      <c r="V3" s="208"/>
      <c r="W3" s="208"/>
      <c r="X3" s="208"/>
      <c r="Y3" s="208"/>
      <c r="Z3" s="208"/>
      <c r="AA3" s="209"/>
      <c r="AB3" s="204" t="s">
        <v>349</v>
      </c>
      <c r="AC3" s="205"/>
      <c r="AD3" s="205"/>
      <c r="AE3" s="206"/>
    </row>
    <row r="4" spans="1:31" ht="21.75" customHeight="1" thickBot="1" x14ac:dyDescent="0.3">
      <c r="A4" s="200"/>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213" t="s">
        <v>4</v>
      </c>
      <c r="AC4" s="214"/>
      <c r="AD4" s="214"/>
      <c r="AE4" s="215"/>
    </row>
    <row r="5" spans="1:31" ht="9" customHeight="1" thickBot="1" x14ac:dyDescent="0.3">
      <c r="A5" s="3"/>
      <c r="B5" s="98"/>
      <c r="C5" s="99"/>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5">
      <c r="A7" s="216" t="s">
        <v>5</v>
      </c>
      <c r="B7" s="217"/>
      <c r="C7" s="231" t="s">
        <v>21</v>
      </c>
      <c r="D7" s="216" t="s">
        <v>6</v>
      </c>
      <c r="E7" s="234"/>
      <c r="F7" s="234"/>
      <c r="G7" s="234"/>
      <c r="H7" s="217"/>
      <c r="I7" s="237">
        <v>45358</v>
      </c>
      <c r="J7" s="238"/>
      <c r="K7" s="216" t="s">
        <v>7</v>
      </c>
      <c r="L7" s="217"/>
      <c r="M7" s="243" t="s">
        <v>8</v>
      </c>
      <c r="N7" s="244"/>
      <c r="O7" s="248"/>
      <c r="P7" s="249"/>
      <c r="Q7" s="4"/>
      <c r="R7" s="4"/>
      <c r="S7" s="4"/>
      <c r="T7" s="4"/>
      <c r="U7" s="4"/>
      <c r="V7" s="4"/>
      <c r="W7" s="4"/>
      <c r="X7" s="4"/>
      <c r="Y7" s="4"/>
      <c r="Z7" s="5"/>
      <c r="AA7" s="4"/>
      <c r="AB7" s="4"/>
      <c r="AD7" s="7"/>
      <c r="AE7" s="8"/>
    </row>
    <row r="8" spans="1:31" x14ac:dyDescent="0.25">
      <c r="A8" s="218"/>
      <c r="B8" s="219"/>
      <c r="C8" s="232"/>
      <c r="D8" s="218"/>
      <c r="E8" s="235"/>
      <c r="F8" s="235"/>
      <c r="G8" s="235"/>
      <c r="H8" s="219"/>
      <c r="I8" s="239"/>
      <c r="J8" s="240"/>
      <c r="K8" s="218"/>
      <c r="L8" s="219"/>
      <c r="M8" s="250" t="s">
        <v>9</v>
      </c>
      <c r="N8" s="251"/>
      <c r="O8" s="252"/>
      <c r="P8" s="253"/>
      <c r="Q8" s="4"/>
      <c r="R8" s="4"/>
      <c r="S8" s="4"/>
      <c r="T8" s="4"/>
      <c r="U8" s="4"/>
      <c r="V8" s="4"/>
      <c r="W8" s="4"/>
      <c r="X8" s="4"/>
      <c r="Y8" s="4"/>
      <c r="Z8" s="5"/>
      <c r="AA8" s="4"/>
      <c r="AB8" s="4"/>
      <c r="AD8" s="7"/>
      <c r="AE8" s="8"/>
    </row>
    <row r="9" spans="1:31" ht="15.75" thickBot="1" x14ac:dyDescent="0.3">
      <c r="A9" s="220"/>
      <c r="B9" s="221"/>
      <c r="C9" s="233"/>
      <c r="D9" s="220"/>
      <c r="E9" s="236"/>
      <c r="F9" s="236"/>
      <c r="G9" s="236"/>
      <c r="H9" s="221"/>
      <c r="I9" s="241"/>
      <c r="J9" s="242"/>
      <c r="K9" s="220"/>
      <c r="L9" s="221"/>
      <c r="M9" s="254" t="s">
        <v>10</v>
      </c>
      <c r="N9" s="255"/>
      <c r="O9" s="256" t="s">
        <v>351</v>
      </c>
      <c r="P9" s="257"/>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16" t="s">
        <v>11</v>
      </c>
      <c r="B11" s="217"/>
      <c r="C11" s="222" t="s">
        <v>352</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5" customHeight="1" x14ac:dyDescent="0.25">
      <c r="A12" s="218"/>
      <c r="B12" s="219"/>
      <c r="C12" s="225"/>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7"/>
    </row>
    <row r="13" spans="1:31" ht="15" customHeight="1" thickBot="1" x14ac:dyDescent="0.3">
      <c r="A13" s="220"/>
      <c r="B13" s="221"/>
      <c r="C13" s="228"/>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58" t="s">
        <v>12</v>
      </c>
      <c r="B15" s="259"/>
      <c r="C15" s="260" t="s">
        <v>353</v>
      </c>
      <c r="D15" s="261"/>
      <c r="E15" s="261"/>
      <c r="F15" s="261"/>
      <c r="G15" s="261"/>
      <c r="H15" s="261"/>
      <c r="I15" s="261"/>
      <c r="J15" s="261"/>
      <c r="K15" s="262"/>
      <c r="L15" s="263" t="s">
        <v>13</v>
      </c>
      <c r="M15" s="264"/>
      <c r="N15" s="264"/>
      <c r="O15" s="264"/>
      <c r="P15" s="264"/>
      <c r="Q15" s="265"/>
      <c r="R15" s="266" t="s">
        <v>354</v>
      </c>
      <c r="S15" s="267"/>
      <c r="T15" s="267"/>
      <c r="U15" s="267"/>
      <c r="V15" s="267"/>
      <c r="W15" s="267"/>
      <c r="X15" s="268"/>
      <c r="Y15" s="263" t="s">
        <v>14</v>
      </c>
      <c r="Z15" s="265"/>
      <c r="AA15" s="245" t="s">
        <v>355</v>
      </c>
      <c r="AB15" s="246"/>
      <c r="AC15" s="246"/>
      <c r="AD15" s="246"/>
      <c r="AE15" s="247"/>
    </row>
    <row r="16" spans="1:31" ht="9" customHeight="1" thickBot="1" x14ac:dyDescent="0.3">
      <c r="A16" s="6"/>
      <c r="B16" s="4"/>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D16" s="7"/>
      <c r="AE16" s="8"/>
    </row>
    <row r="17" spans="1:32" s="16" customFormat="1" ht="37.5" customHeight="1" thickBot="1" x14ac:dyDescent="0.3">
      <c r="A17" s="258" t="s">
        <v>15</v>
      </c>
      <c r="B17" s="259"/>
      <c r="C17" s="245" t="s">
        <v>373</v>
      </c>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7"/>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63" t="s">
        <v>16</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5"/>
      <c r="AF19" s="20"/>
    </row>
    <row r="20" spans="1:32" ht="32.1" customHeight="1" thickBot="1" x14ac:dyDescent="0.3">
      <c r="A20" s="100" t="s">
        <v>17</v>
      </c>
      <c r="B20" s="270" t="s">
        <v>18</v>
      </c>
      <c r="C20" s="271"/>
      <c r="D20" s="271"/>
      <c r="E20" s="271"/>
      <c r="F20" s="271"/>
      <c r="G20" s="271"/>
      <c r="H20" s="271"/>
      <c r="I20" s="271"/>
      <c r="J20" s="271"/>
      <c r="K20" s="271"/>
      <c r="L20" s="271"/>
      <c r="M20" s="271"/>
      <c r="N20" s="271"/>
      <c r="O20" s="272"/>
      <c r="P20" s="263" t="s">
        <v>19</v>
      </c>
      <c r="Q20" s="264"/>
      <c r="R20" s="264"/>
      <c r="S20" s="264"/>
      <c r="T20" s="264"/>
      <c r="U20" s="264"/>
      <c r="V20" s="264"/>
      <c r="W20" s="264"/>
      <c r="X20" s="264"/>
      <c r="Y20" s="264"/>
      <c r="Z20" s="264"/>
      <c r="AA20" s="264"/>
      <c r="AB20" s="264"/>
      <c r="AC20" s="264"/>
      <c r="AD20" s="264"/>
      <c r="AE20" s="265"/>
      <c r="AF20" s="20"/>
    </row>
    <row r="21" spans="1:32" ht="32.1" customHeight="1" thickBot="1" x14ac:dyDescent="0.3">
      <c r="A21" s="153">
        <v>11458000</v>
      </c>
      <c r="B21" s="109" t="s">
        <v>20</v>
      </c>
      <c r="C21" s="110" t="s">
        <v>21</v>
      </c>
      <c r="D21" s="110" t="s">
        <v>22</v>
      </c>
      <c r="E21" s="110" t="s">
        <v>23</v>
      </c>
      <c r="F21" s="110" t="s">
        <v>24</v>
      </c>
      <c r="G21" s="110" t="s">
        <v>25</v>
      </c>
      <c r="H21" s="110" t="s">
        <v>26</v>
      </c>
      <c r="I21" s="110" t="s">
        <v>27</v>
      </c>
      <c r="J21" s="110" t="s">
        <v>28</v>
      </c>
      <c r="K21" s="110" t="s">
        <v>29</v>
      </c>
      <c r="L21" s="110" t="s">
        <v>30</v>
      </c>
      <c r="M21" s="110" t="s">
        <v>31</v>
      </c>
      <c r="N21" s="110" t="s">
        <v>32</v>
      </c>
      <c r="O21" s="111" t="s">
        <v>33</v>
      </c>
      <c r="P21" s="135"/>
      <c r="Q21" s="100" t="s">
        <v>20</v>
      </c>
      <c r="R21" s="101" t="s">
        <v>21</v>
      </c>
      <c r="S21" s="101" t="s">
        <v>22</v>
      </c>
      <c r="T21" s="101" t="s">
        <v>23</v>
      </c>
      <c r="U21" s="101" t="s">
        <v>24</v>
      </c>
      <c r="V21" s="101" t="s">
        <v>25</v>
      </c>
      <c r="W21" s="101" t="s">
        <v>26</v>
      </c>
      <c r="X21" s="101" t="s">
        <v>27</v>
      </c>
      <c r="Y21" s="101" t="s">
        <v>28</v>
      </c>
      <c r="Z21" s="101" t="s">
        <v>29</v>
      </c>
      <c r="AA21" s="101" t="s">
        <v>30</v>
      </c>
      <c r="AB21" s="101" t="s">
        <v>31</v>
      </c>
      <c r="AC21" s="101" t="s">
        <v>32</v>
      </c>
      <c r="AD21" s="134" t="s">
        <v>34</v>
      </c>
      <c r="AE21" s="134" t="s">
        <v>35</v>
      </c>
      <c r="AF21" s="1"/>
    </row>
    <row r="22" spans="1:32" ht="32.1" customHeight="1" x14ac:dyDescent="0.25">
      <c r="A22" s="131" t="s">
        <v>36</v>
      </c>
      <c r="B22" s="149"/>
      <c r="C22" s="150">
        <v>11458000</v>
      </c>
      <c r="D22" s="150"/>
      <c r="E22" s="150"/>
      <c r="F22" s="150"/>
      <c r="G22" s="150"/>
      <c r="H22" s="150"/>
      <c r="I22" s="150"/>
      <c r="J22" s="150"/>
      <c r="K22" s="150"/>
      <c r="L22" s="150"/>
      <c r="M22" s="150"/>
      <c r="N22" s="80">
        <f>SUM(B22:M22)</f>
        <v>11458000</v>
      </c>
      <c r="O22" s="82"/>
      <c r="P22" s="131" t="s">
        <v>37</v>
      </c>
      <c r="Q22" s="143">
        <v>225024800</v>
      </c>
      <c r="R22" s="144">
        <v>70812000</v>
      </c>
      <c r="S22" s="144"/>
      <c r="T22" s="144"/>
      <c r="U22" s="144"/>
      <c r="V22" s="144"/>
      <c r="W22" s="144"/>
      <c r="X22" s="144">
        <v>230537200</v>
      </c>
      <c r="Y22" s="144"/>
      <c r="Z22" s="144"/>
      <c r="AA22" s="144"/>
      <c r="AB22" s="144"/>
      <c r="AC22" s="102">
        <f>SUM(Q22:AB22)</f>
        <v>526374000</v>
      </c>
      <c r="AE22" s="103"/>
      <c r="AF22" s="1"/>
    </row>
    <row r="23" spans="1:32" ht="32.1" customHeight="1" x14ac:dyDescent="0.25">
      <c r="A23" s="132" t="s">
        <v>38</v>
      </c>
      <c r="B23" s="145"/>
      <c r="C23" s="146"/>
      <c r="D23" s="146"/>
      <c r="E23" s="146"/>
      <c r="F23" s="146"/>
      <c r="G23" s="146"/>
      <c r="H23" s="146"/>
      <c r="I23" s="146"/>
      <c r="J23" s="146"/>
      <c r="K23" s="146"/>
      <c r="L23" s="146"/>
      <c r="M23" s="146"/>
      <c r="N23" s="79">
        <f>SUM(B23:M23)</f>
        <v>0</v>
      </c>
      <c r="O23" s="91" t="str">
        <f>IFERROR(N23/(SUMIF(B23:M23,"&gt;0",B22:M22))," ")</f>
        <v xml:space="preserve"> </v>
      </c>
      <c r="P23" s="132" t="s">
        <v>39</v>
      </c>
      <c r="Q23" s="145">
        <v>0</v>
      </c>
      <c r="R23" s="146">
        <v>261611000</v>
      </c>
      <c r="S23" s="146"/>
      <c r="T23" s="146"/>
      <c r="U23" s="146"/>
      <c r="V23" s="146"/>
      <c r="W23" s="146"/>
      <c r="X23" s="146"/>
      <c r="Y23" s="146"/>
      <c r="Z23" s="146"/>
      <c r="AA23" s="146"/>
      <c r="AB23" s="146"/>
      <c r="AC23" s="79">
        <f>SUM(Q23:AB23)</f>
        <v>261611000</v>
      </c>
      <c r="AD23" s="192">
        <f>AC23/SUM(Q22:R22)</f>
        <v>0.88430851063829785</v>
      </c>
      <c r="AE23" s="83">
        <f>AC23/AC22</f>
        <v>0.49700593114401548</v>
      </c>
      <c r="AF23" s="1"/>
    </row>
    <row r="24" spans="1:32" ht="32.1" customHeight="1" x14ac:dyDescent="0.25">
      <c r="A24" s="132" t="s">
        <v>40</v>
      </c>
      <c r="B24" s="145">
        <f>+A21-B23</f>
        <v>11458000</v>
      </c>
      <c r="C24" s="146">
        <f>+B24-C23</f>
        <v>11458000</v>
      </c>
      <c r="D24" s="146"/>
      <c r="E24" s="146"/>
      <c r="F24" s="146"/>
      <c r="G24" s="146"/>
      <c r="H24" s="146"/>
      <c r="I24" s="146"/>
      <c r="J24" s="146"/>
      <c r="K24" s="146"/>
      <c r="L24" s="146"/>
      <c r="M24" s="146"/>
      <c r="N24" s="79">
        <f>MIN(B24:M24)</f>
        <v>11458000</v>
      </c>
      <c r="O24" s="81"/>
      <c r="P24" s="132" t="s">
        <v>36</v>
      </c>
      <c r="Q24" s="145"/>
      <c r="R24" s="146">
        <v>12588800</v>
      </c>
      <c r="S24" s="146">
        <v>47208000</v>
      </c>
      <c r="T24" s="146">
        <v>47208000</v>
      </c>
      <c r="U24" s="146">
        <v>47208000</v>
      </c>
      <c r="V24" s="146">
        <v>47208000</v>
      </c>
      <c r="W24" s="146">
        <v>47208000</v>
      </c>
      <c r="X24" s="146">
        <v>47208000</v>
      </c>
      <c r="Y24" s="146">
        <v>47208000</v>
      </c>
      <c r="Z24" s="146">
        <v>47208000</v>
      </c>
      <c r="AA24" s="146">
        <v>47208000</v>
      </c>
      <c r="AB24" s="146">
        <v>88913200</v>
      </c>
      <c r="AC24" s="79">
        <f>SUM(Q24:AB24)</f>
        <v>526374000</v>
      </c>
      <c r="AD24" s="79"/>
      <c r="AE24" s="104"/>
      <c r="AF24" s="1"/>
    </row>
    <row r="25" spans="1:32" ht="32.1" customHeight="1" thickBot="1" x14ac:dyDescent="0.3">
      <c r="A25" s="133" t="s">
        <v>41</v>
      </c>
      <c r="B25" s="147">
        <v>0</v>
      </c>
      <c r="C25" s="148">
        <v>11458000</v>
      </c>
      <c r="D25" s="148"/>
      <c r="E25" s="148"/>
      <c r="F25" s="148"/>
      <c r="G25" s="148"/>
      <c r="H25" s="148"/>
      <c r="I25" s="148"/>
      <c r="J25" s="148"/>
      <c r="K25" s="148"/>
      <c r="L25" s="148"/>
      <c r="M25" s="148"/>
      <c r="N25" s="112">
        <f>SUM(B25:M25)</f>
        <v>11458000</v>
      </c>
      <c r="O25" s="197">
        <f>+N25/N24</f>
        <v>1</v>
      </c>
      <c r="P25" s="133" t="s">
        <v>41</v>
      </c>
      <c r="Q25" s="147">
        <v>0</v>
      </c>
      <c r="R25" s="148">
        <v>0</v>
      </c>
      <c r="S25" s="148"/>
      <c r="T25" s="148"/>
      <c r="U25" s="148"/>
      <c r="V25" s="148"/>
      <c r="W25" s="148"/>
      <c r="X25" s="148"/>
      <c r="Y25" s="148"/>
      <c r="Z25" s="148"/>
      <c r="AA25" s="148"/>
      <c r="AB25" s="148"/>
      <c r="AC25" s="112">
        <f>SUM(Q25:AB25)</f>
        <v>0</v>
      </c>
      <c r="AD25" s="193">
        <f>AC25/SUM(Q24:R24)</f>
        <v>0</v>
      </c>
      <c r="AE25" s="113">
        <f>AC25/AC24</f>
        <v>0</v>
      </c>
      <c r="AF25" s="1"/>
    </row>
    <row r="26" spans="1:32" customFormat="1" ht="16.5" customHeight="1" thickBot="1" x14ac:dyDescent="0.3"/>
    <row r="27" spans="1:32" ht="33.950000000000003" customHeight="1" x14ac:dyDescent="0.25">
      <c r="A27" s="273" t="s">
        <v>42</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5"/>
    </row>
    <row r="28" spans="1:32" ht="15" customHeight="1" x14ac:dyDescent="0.25">
      <c r="A28" s="276" t="s">
        <v>43</v>
      </c>
      <c r="B28" s="277" t="s">
        <v>44</v>
      </c>
      <c r="C28" s="277"/>
      <c r="D28" s="277" t="s">
        <v>45</v>
      </c>
      <c r="E28" s="277"/>
      <c r="F28" s="277"/>
      <c r="G28" s="277"/>
      <c r="H28" s="277"/>
      <c r="I28" s="277"/>
      <c r="J28" s="277"/>
      <c r="K28" s="277"/>
      <c r="L28" s="277"/>
      <c r="M28" s="277"/>
      <c r="N28" s="277"/>
      <c r="O28" s="277"/>
      <c r="P28" s="277" t="s">
        <v>32</v>
      </c>
      <c r="Q28" s="277" t="s">
        <v>46</v>
      </c>
      <c r="R28" s="277"/>
      <c r="S28" s="277"/>
      <c r="T28" s="277"/>
      <c r="U28" s="277"/>
      <c r="V28" s="277"/>
      <c r="W28" s="277"/>
      <c r="X28" s="277"/>
      <c r="Y28" s="277" t="s">
        <v>47</v>
      </c>
      <c r="Z28" s="277"/>
      <c r="AA28" s="277"/>
      <c r="AB28" s="277"/>
      <c r="AC28" s="277"/>
      <c r="AD28" s="277"/>
      <c r="AE28" s="278"/>
    </row>
    <row r="29" spans="1:32" ht="27" customHeight="1" x14ac:dyDescent="0.25">
      <c r="A29" s="276"/>
      <c r="B29" s="277"/>
      <c r="C29" s="277"/>
      <c r="D29" s="97" t="s">
        <v>20</v>
      </c>
      <c r="E29" s="97" t="s">
        <v>21</v>
      </c>
      <c r="F29" s="97" t="s">
        <v>22</v>
      </c>
      <c r="G29" s="97" t="s">
        <v>23</v>
      </c>
      <c r="H29" s="97" t="s">
        <v>24</v>
      </c>
      <c r="I29" s="97" t="s">
        <v>25</v>
      </c>
      <c r="J29" s="97" t="s">
        <v>26</v>
      </c>
      <c r="K29" s="97" t="s">
        <v>27</v>
      </c>
      <c r="L29" s="97" t="s">
        <v>28</v>
      </c>
      <c r="M29" s="97" t="s">
        <v>29</v>
      </c>
      <c r="N29" s="97" t="s">
        <v>30</v>
      </c>
      <c r="O29" s="97" t="s">
        <v>31</v>
      </c>
      <c r="P29" s="277"/>
      <c r="Q29" s="277"/>
      <c r="R29" s="277"/>
      <c r="S29" s="277"/>
      <c r="T29" s="277"/>
      <c r="U29" s="277"/>
      <c r="V29" s="277"/>
      <c r="W29" s="277"/>
      <c r="X29" s="277"/>
      <c r="Y29" s="277"/>
      <c r="Z29" s="277"/>
      <c r="AA29" s="277"/>
      <c r="AB29" s="277"/>
      <c r="AC29" s="277"/>
      <c r="AD29" s="277"/>
      <c r="AE29" s="278"/>
    </row>
    <row r="30" spans="1:32" ht="42" customHeight="1" thickBot="1" x14ac:dyDescent="0.3">
      <c r="A30" s="105" t="s">
        <v>373</v>
      </c>
      <c r="B30" s="279"/>
      <c r="C30" s="279"/>
      <c r="D30" s="142"/>
      <c r="E30" s="142"/>
      <c r="F30" s="142"/>
      <c r="G30" s="142"/>
      <c r="H30" s="142"/>
      <c r="I30" s="142"/>
      <c r="J30" s="142"/>
      <c r="K30" s="142"/>
      <c r="L30" s="142"/>
      <c r="M30" s="142"/>
      <c r="N30" s="142"/>
      <c r="O30" s="142"/>
      <c r="P30" s="106">
        <f>SUM(D30:O30)</f>
        <v>0</v>
      </c>
      <c r="Q30" s="280"/>
      <c r="R30" s="280"/>
      <c r="S30" s="280"/>
      <c r="T30" s="280"/>
      <c r="U30" s="280"/>
      <c r="V30" s="280"/>
      <c r="W30" s="280"/>
      <c r="X30" s="280"/>
      <c r="Y30" s="280"/>
      <c r="Z30" s="280"/>
      <c r="AA30" s="280"/>
      <c r="AB30" s="280"/>
      <c r="AC30" s="280"/>
      <c r="AD30" s="280"/>
      <c r="AE30" s="281"/>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22" t="s">
        <v>48</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41" ht="23.1" customHeight="1" x14ac:dyDescent="0.25">
      <c r="A33" s="276" t="s">
        <v>49</v>
      </c>
      <c r="B33" s="277" t="s">
        <v>50</v>
      </c>
      <c r="C33" s="277" t="s">
        <v>44</v>
      </c>
      <c r="D33" s="277" t="s">
        <v>51</v>
      </c>
      <c r="E33" s="277"/>
      <c r="F33" s="277"/>
      <c r="G33" s="277"/>
      <c r="H33" s="277"/>
      <c r="I33" s="277"/>
      <c r="J33" s="277"/>
      <c r="K33" s="277"/>
      <c r="L33" s="277"/>
      <c r="M33" s="277"/>
      <c r="N33" s="277"/>
      <c r="O33" s="277"/>
      <c r="P33" s="277"/>
      <c r="Q33" s="277" t="s">
        <v>52</v>
      </c>
      <c r="R33" s="277"/>
      <c r="S33" s="277"/>
      <c r="T33" s="277"/>
      <c r="U33" s="277"/>
      <c r="V33" s="277"/>
      <c r="W33" s="277"/>
      <c r="X33" s="277"/>
      <c r="Y33" s="277"/>
      <c r="Z33" s="277"/>
      <c r="AA33" s="277"/>
      <c r="AB33" s="277"/>
      <c r="AC33" s="277"/>
      <c r="AD33" s="277"/>
      <c r="AE33" s="278"/>
      <c r="AG33" s="21"/>
      <c r="AH33" s="21"/>
      <c r="AI33" s="21"/>
      <c r="AJ33" s="21"/>
      <c r="AK33" s="21"/>
      <c r="AL33" s="21"/>
      <c r="AM33" s="21"/>
      <c r="AN33" s="21"/>
      <c r="AO33" s="21"/>
    </row>
    <row r="34" spans="1:41" ht="27" customHeight="1" x14ac:dyDescent="0.25">
      <c r="A34" s="276"/>
      <c r="B34" s="277"/>
      <c r="C34" s="282"/>
      <c r="D34" s="97" t="s">
        <v>20</v>
      </c>
      <c r="E34" s="97" t="s">
        <v>21</v>
      </c>
      <c r="F34" s="97" t="s">
        <v>22</v>
      </c>
      <c r="G34" s="97" t="s">
        <v>23</v>
      </c>
      <c r="H34" s="97" t="s">
        <v>24</v>
      </c>
      <c r="I34" s="97" t="s">
        <v>25</v>
      </c>
      <c r="J34" s="97" t="s">
        <v>26</v>
      </c>
      <c r="K34" s="97" t="s">
        <v>27</v>
      </c>
      <c r="L34" s="97" t="s">
        <v>28</v>
      </c>
      <c r="M34" s="97" t="s">
        <v>29</v>
      </c>
      <c r="N34" s="97" t="s">
        <v>30</v>
      </c>
      <c r="O34" s="97" t="s">
        <v>31</v>
      </c>
      <c r="P34" s="97" t="s">
        <v>32</v>
      </c>
      <c r="Q34" s="283" t="s">
        <v>53</v>
      </c>
      <c r="R34" s="284"/>
      <c r="S34" s="284"/>
      <c r="T34" s="285"/>
      <c r="U34" s="277" t="s">
        <v>54</v>
      </c>
      <c r="V34" s="277"/>
      <c r="W34" s="277"/>
      <c r="X34" s="277"/>
      <c r="Y34" s="277" t="s">
        <v>55</v>
      </c>
      <c r="Z34" s="277"/>
      <c r="AA34" s="277"/>
      <c r="AB34" s="277"/>
      <c r="AC34" s="277" t="s">
        <v>56</v>
      </c>
      <c r="AD34" s="277"/>
      <c r="AE34" s="278"/>
      <c r="AG34" s="21"/>
      <c r="AH34" s="21"/>
      <c r="AI34" s="21"/>
      <c r="AJ34" s="21"/>
      <c r="AK34" s="21"/>
      <c r="AL34" s="21"/>
      <c r="AM34" s="21"/>
      <c r="AN34" s="21"/>
      <c r="AO34" s="21"/>
    </row>
    <row r="35" spans="1:41" ht="102.75" customHeight="1" x14ac:dyDescent="0.25">
      <c r="A35" s="299" t="s">
        <v>373</v>
      </c>
      <c r="B35" s="343">
        <f>SUM(B41:B44)</f>
        <v>0.15</v>
      </c>
      <c r="C35" s="23" t="s">
        <v>57</v>
      </c>
      <c r="D35" s="22">
        <v>1</v>
      </c>
      <c r="E35" s="22">
        <v>1</v>
      </c>
      <c r="F35" s="22">
        <v>1</v>
      </c>
      <c r="G35" s="22">
        <v>1</v>
      </c>
      <c r="H35" s="22">
        <v>1</v>
      </c>
      <c r="I35" s="22">
        <v>0</v>
      </c>
      <c r="J35" s="22">
        <v>0</v>
      </c>
      <c r="K35" s="22">
        <v>0</v>
      </c>
      <c r="L35" s="22">
        <v>0</v>
      </c>
      <c r="M35" s="22">
        <v>0</v>
      </c>
      <c r="N35" s="22">
        <v>0</v>
      </c>
      <c r="O35" s="22">
        <v>0</v>
      </c>
      <c r="P35" s="22">
        <v>1</v>
      </c>
      <c r="Q35" s="358" t="s">
        <v>674</v>
      </c>
      <c r="R35" s="359"/>
      <c r="S35" s="359"/>
      <c r="T35" s="360"/>
      <c r="U35" s="358" t="s">
        <v>675</v>
      </c>
      <c r="V35" s="359"/>
      <c r="W35" s="359"/>
      <c r="X35" s="360"/>
      <c r="Y35" s="354" t="s">
        <v>492</v>
      </c>
      <c r="Z35" s="354"/>
      <c r="AA35" s="354"/>
      <c r="AB35" s="354"/>
      <c r="AC35" s="354" t="s">
        <v>657</v>
      </c>
      <c r="AD35" s="354"/>
      <c r="AE35" s="355"/>
      <c r="AG35" s="21"/>
      <c r="AH35" s="21"/>
      <c r="AI35" s="21"/>
      <c r="AJ35" s="21"/>
      <c r="AK35" s="21"/>
      <c r="AL35" s="21"/>
      <c r="AM35" s="21"/>
      <c r="AN35" s="21"/>
      <c r="AO35" s="21"/>
    </row>
    <row r="36" spans="1:41" ht="102.75" customHeight="1" thickBot="1" x14ac:dyDescent="0.3">
      <c r="A36" s="300"/>
      <c r="B36" s="344"/>
      <c r="C36" s="24" t="s">
        <v>58</v>
      </c>
      <c r="D36" s="175">
        <v>0</v>
      </c>
      <c r="E36" s="165">
        <v>1</v>
      </c>
      <c r="F36" s="165"/>
      <c r="G36" s="162"/>
      <c r="H36" s="162"/>
      <c r="I36" s="162"/>
      <c r="J36" s="162"/>
      <c r="K36" s="162"/>
      <c r="L36" s="162"/>
      <c r="M36" s="162"/>
      <c r="N36" s="162"/>
      <c r="O36" s="162"/>
      <c r="P36" s="174">
        <v>1</v>
      </c>
      <c r="Q36" s="361"/>
      <c r="R36" s="362"/>
      <c r="S36" s="362"/>
      <c r="T36" s="363"/>
      <c r="U36" s="361"/>
      <c r="V36" s="362"/>
      <c r="W36" s="362"/>
      <c r="X36" s="363"/>
      <c r="Y36" s="356"/>
      <c r="Z36" s="356"/>
      <c r="AA36" s="356"/>
      <c r="AB36" s="356"/>
      <c r="AC36" s="356"/>
      <c r="AD36" s="356"/>
      <c r="AE36" s="357"/>
      <c r="AG36" s="21"/>
      <c r="AH36" s="21"/>
      <c r="AI36" s="21"/>
      <c r="AJ36" s="21"/>
      <c r="AK36" s="21"/>
      <c r="AL36" s="21"/>
      <c r="AM36" s="21"/>
      <c r="AN36" s="21"/>
      <c r="AO36" s="21"/>
    </row>
    <row r="37" spans="1:41" customFormat="1" ht="17.25" customHeight="1" thickBot="1" x14ac:dyDescent="0.3">
      <c r="B37" s="139"/>
    </row>
    <row r="38" spans="1:41" ht="45" customHeight="1" thickBot="1" x14ac:dyDescent="0.3">
      <c r="A38" s="222" t="s">
        <v>59</v>
      </c>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G38" s="21"/>
      <c r="AH38" s="21"/>
      <c r="AI38" s="21"/>
      <c r="AJ38" s="21"/>
      <c r="AK38" s="21"/>
      <c r="AL38" s="21"/>
      <c r="AM38" s="21"/>
      <c r="AN38" s="21"/>
      <c r="AO38" s="21"/>
    </row>
    <row r="39" spans="1:41" ht="26.1" customHeight="1" x14ac:dyDescent="0.25">
      <c r="A39" s="290" t="s">
        <v>60</v>
      </c>
      <c r="B39" s="291" t="s">
        <v>61</v>
      </c>
      <c r="C39" s="292" t="s">
        <v>62</v>
      </c>
      <c r="D39" s="294" t="s">
        <v>63</v>
      </c>
      <c r="E39" s="295"/>
      <c r="F39" s="295"/>
      <c r="G39" s="295"/>
      <c r="H39" s="295"/>
      <c r="I39" s="295"/>
      <c r="J39" s="295"/>
      <c r="K39" s="295"/>
      <c r="L39" s="295"/>
      <c r="M39" s="295"/>
      <c r="N39" s="295"/>
      <c r="O39" s="295"/>
      <c r="P39" s="296"/>
      <c r="Q39" s="291" t="s">
        <v>64</v>
      </c>
      <c r="R39" s="291"/>
      <c r="S39" s="291"/>
      <c r="T39" s="291"/>
      <c r="U39" s="291"/>
      <c r="V39" s="291"/>
      <c r="W39" s="291"/>
      <c r="X39" s="291"/>
      <c r="Y39" s="291"/>
      <c r="Z39" s="291"/>
      <c r="AA39" s="291"/>
      <c r="AB39" s="291"/>
      <c r="AC39" s="291"/>
      <c r="AD39" s="291"/>
      <c r="AE39" s="297"/>
      <c r="AG39" s="21"/>
      <c r="AH39" s="21"/>
      <c r="AI39" s="21"/>
      <c r="AJ39" s="21"/>
      <c r="AK39" s="21"/>
      <c r="AL39" s="21"/>
      <c r="AM39" s="21"/>
      <c r="AN39" s="21"/>
      <c r="AO39" s="21"/>
    </row>
    <row r="40" spans="1:41" ht="26.1" customHeight="1" x14ac:dyDescent="0.25">
      <c r="A40" s="276"/>
      <c r="B40" s="277"/>
      <c r="C40" s="293"/>
      <c r="D40" s="97" t="s">
        <v>65</v>
      </c>
      <c r="E40" s="97" t="s">
        <v>66</v>
      </c>
      <c r="F40" s="97" t="s">
        <v>67</v>
      </c>
      <c r="G40" s="97" t="s">
        <v>68</v>
      </c>
      <c r="H40" s="97" t="s">
        <v>69</v>
      </c>
      <c r="I40" s="97" t="s">
        <v>70</v>
      </c>
      <c r="J40" s="97" t="s">
        <v>71</v>
      </c>
      <c r="K40" s="97" t="s">
        <v>72</v>
      </c>
      <c r="L40" s="97" t="s">
        <v>73</v>
      </c>
      <c r="M40" s="97" t="s">
        <v>74</v>
      </c>
      <c r="N40" s="97" t="s">
        <v>75</v>
      </c>
      <c r="O40" s="97" t="s">
        <v>76</v>
      </c>
      <c r="P40" s="97" t="s">
        <v>77</v>
      </c>
      <c r="Q40" s="283" t="s">
        <v>78</v>
      </c>
      <c r="R40" s="284"/>
      <c r="S40" s="284"/>
      <c r="T40" s="284"/>
      <c r="U40" s="284"/>
      <c r="V40" s="284"/>
      <c r="W40" s="284"/>
      <c r="X40" s="285"/>
      <c r="Y40" s="283" t="s">
        <v>79</v>
      </c>
      <c r="Z40" s="284"/>
      <c r="AA40" s="284"/>
      <c r="AB40" s="284"/>
      <c r="AC40" s="284"/>
      <c r="AD40" s="284"/>
      <c r="AE40" s="298"/>
      <c r="AG40" s="25"/>
      <c r="AH40" s="25"/>
      <c r="AI40" s="25"/>
      <c r="AJ40" s="25"/>
      <c r="AK40" s="25"/>
      <c r="AL40" s="25"/>
      <c r="AM40" s="25"/>
      <c r="AN40" s="25"/>
      <c r="AO40" s="25"/>
    </row>
    <row r="41" spans="1:41" ht="101.25" customHeight="1" x14ac:dyDescent="0.25">
      <c r="A41" s="336" t="s">
        <v>519</v>
      </c>
      <c r="B41" s="334">
        <v>0.06</v>
      </c>
      <c r="C41" s="29" t="s">
        <v>57</v>
      </c>
      <c r="D41" s="168">
        <v>0</v>
      </c>
      <c r="E41" s="168">
        <v>0.25</v>
      </c>
      <c r="F41" s="168">
        <v>0.25</v>
      </c>
      <c r="G41" s="168">
        <v>0.25</v>
      </c>
      <c r="H41" s="168">
        <v>0.25</v>
      </c>
      <c r="I41" s="154">
        <v>0</v>
      </c>
      <c r="J41" s="154">
        <v>0</v>
      </c>
      <c r="K41" s="154">
        <v>0</v>
      </c>
      <c r="L41" s="154">
        <v>0</v>
      </c>
      <c r="M41" s="154">
        <v>0</v>
      </c>
      <c r="N41" s="154">
        <v>0</v>
      </c>
      <c r="O41" s="154">
        <v>0</v>
      </c>
      <c r="P41" s="107">
        <f t="shared" ref="P41:P44" si="0">SUM(D41:O41)</f>
        <v>1</v>
      </c>
      <c r="Q41" s="313" t="s">
        <v>672</v>
      </c>
      <c r="R41" s="314"/>
      <c r="S41" s="314"/>
      <c r="T41" s="314"/>
      <c r="U41" s="314"/>
      <c r="V41" s="314"/>
      <c r="W41" s="314"/>
      <c r="X41" s="315"/>
      <c r="Y41" s="319" t="s">
        <v>703</v>
      </c>
      <c r="Z41" s="314"/>
      <c r="AA41" s="314"/>
      <c r="AB41" s="314"/>
      <c r="AC41" s="314"/>
      <c r="AD41" s="314"/>
      <c r="AE41" s="320"/>
    </row>
    <row r="42" spans="1:41" ht="101.25" customHeight="1" x14ac:dyDescent="0.25">
      <c r="A42" s="330"/>
      <c r="B42" s="335"/>
      <c r="C42" s="27" t="s">
        <v>58</v>
      </c>
      <c r="D42" s="28">
        <v>0</v>
      </c>
      <c r="E42" s="28">
        <v>0.25</v>
      </c>
      <c r="F42" s="28"/>
      <c r="G42" s="28"/>
      <c r="H42" s="28"/>
      <c r="I42" s="28"/>
      <c r="J42" s="28"/>
      <c r="K42" s="28"/>
      <c r="L42" s="28"/>
      <c r="M42" s="28"/>
      <c r="N42" s="28"/>
      <c r="O42" s="28"/>
      <c r="P42" s="107">
        <f t="shared" si="0"/>
        <v>0.25</v>
      </c>
      <c r="Q42" s="326"/>
      <c r="R42" s="327"/>
      <c r="S42" s="327"/>
      <c r="T42" s="327"/>
      <c r="U42" s="327"/>
      <c r="V42" s="327"/>
      <c r="W42" s="327"/>
      <c r="X42" s="328"/>
      <c r="Y42" s="326"/>
      <c r="Z42" s="327"/>
      <c r="AA42" s="327"/>
      <c r="AB42" s="327"/>
      <c r="AC42" s="327"/>
      <c r="AD42" s="327"/>
      <c r="AE42" s="329"/>
    </row>
    <row r="43" spans="1:41" ht="100.5" customHeight="1" x14ac:dyDescent="0.25">
      <c r="A43" s="330" t="s">
        <v>520</v>
      </c>
      <c r="B43" s="332">
        <v>0.09</v>
      </c>
      <c r="C43" s="29" t="s">
        <v>57</v>
      </c>
      <c r="D43" s="168">
        <v>0</v>
      </c>
      <c r="E43" s="168">
        <v>0.25</v>
      </c>
      <c r="F43" s="168">
        <v>0.25</v>
      </c>
      <c r="G43" s="168">
        <v>0.25</v>
      </c>
      <c r="H43" s="168">
        <v>0.25</v>
      </c>
      <c r="I43" s="154">
        <v>0</v>
      </c>
      <c r="J43" s="154">
        <v>0</v>
      </c>
      <c r="K43" s="154">
        <v>0</v>
      </c>
      <c r="L43" s="154">
        <v>0</v>
      </c>
      <c r="M43" s="154">
        <v>0</v>
      </c>
      <c r="N43" s="154">
        <v>0</v>
      </c>
      <c r="O43" s="154">
        <v>0</v>
      </c>
      <c r="P43" s="107">
        <f t="shared" si="0"/>
        <v>1</v>
      </c>
      <c r="Q43" s="313" t="s">
        <v>673</v>
      </c>
      <c r="R43" s="314"/>
      <c r="S43" s="314"/>
      <c r="T43" s="314"/>
      <c r="U43" s="314"/>
      <c r="V43" s="314"/>
      <c r="W43" s="314"/>
      <c r="X43" s="315"/>
      <c r="Y43" s="319" t="s">
        <v>704</v>
      </c>
      <c r="Z43" s="314"/>
      <c r="AA43" s="314"/>
      <c r="AB43" s="314"/>
      <c r="AC43" s="314"/>
      <c r="AD43" s="314"/>
      <c r="AE43" s="320"/>
    </row>
    <row r="44" spans="1:41" ht="100.5" customHeight="1" thickBot="1" x14ac:dyDescent="0.3">
      <c r="A44" s="331"/>
      <c r="B44" s="333"/>
      <c r="C44" s="24" t="s">
        <v>58</v>
      </c>
      <c r="D44" s="30">
        <v>0</v>
      </c>
      <c r="E44" s="30">
        <v>0.25</v>
      </c>
      <c r="F44" s="30"/>
      <c r="G44" s="30"/>
      <c r="H44" s="30"/>
      <c r="I44" s="30"/>
      <c r="J44" s="30"/>
      <c r="K44" s="30"/>
      <c r="L44" s="30"/>
      <c r="M44" s="30"/>
      <c r="N44" s="30"/>
      <c r="O44" s="30"/>
      <c r="P44" s="108">
        <f t="shared" si="0"/>
        <v>0.25</v>
      </c>
      <c r="Q44" s="316"/>
      <c r="R44" s="317"/>
      <c r="S44" s="317"/>
      <c r="T44" s="317"/>
      <c r="U44" s="317"/>
      <c r="V44" s="317"/>
      <c r="W44" s="317"/>
      <c r="X44" s="318"/>
      <c r="Y44" s="316"/>
      <c r="Z44" s="317"/>
      <c r="AA44" s="317"/>
      <c r="AB44" s="317"/>
      <c r="AC44" s="317"/>
      <c r="AD44" s="317"/>
      <c r="AE44" s="321"/>
    </row>
  </sheetData>
  <mergeCells count="75">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Q35 Y35 AC35 Q41 Q43 U35" xr:uid="{6432B2EB-2426-49EA-A9F9-9974B015CF4C}">
      <formula1>2000</formula1>
    </dataValidation>
    <dataValidation type="textLength" operator="lessThanOrEqual" allowBlank="1" showInputMessage="1" showErrorMessage="1" errorTitle="Máximo 2.000 caracteres" error="Máximo 2.000 caracteres" promptTitle="2.000 caracteres" sqref="Q30:Q31" xr:uid="{069F8283-E1C4-4AF8-8DC4-8D4A3D16D0B6}">
      <formula1>2000</formula1>
    </dataValidation>
    <dataValidation type="list" allowBlank="1" showInputMessage="1" showErrorMessage="1" sqref="C7:C9" xr:uid="{612B560D-58B4-417A-87E6-C4A38ACB2DB4}">
      <formula1>$B$21:$M$21</formula1>
    </dataValidation>
  </dataValidations>
  <hyperlinks>
    <hyperlink ref="Y41" r:id="rId1" xr:uid="{2D7ABE0E-BE4B-4446-9428-DD36CC2EBDED}"/>
    <hyperlink ref="Y43" r:id="rId2" xr:uid="{ED345123-1A82-400F-9022-5D9E82D971D9}"/>
  </hyperlinks>
  <pageMargins left="0.25" right="0.25" top="0.75" bottom="0.75" header="0.3" footer="0.3"/>
  <pageSetup scale="20" orientation="landscape" r:id="rId3"/>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7F09-8250-434A-80FF-C14154D44EA3}">
  <sheetPr>
    <tabColor theme="7" tint="0.39997558519241921"/>
    <pageSetUpPr fitToPage="1"/>
  </sheetPr>
  <dimension ref="A1:AO46"/>
  <sheetViews>
    <sheetView showGridLines="0" zoomScale="60" zoomScaleNormal="60" workbookViewId="0">
      <selection activeCell="A7" sqref="A7:B9"/>
    </sheetView>
  </sheetViews>
  <sheetFormatPr defaultColWidth="10.85546875" defaultRowHeight="15" x14ac:dyDescent="0.25"/>
  <cols>
    <col min="1" max="1" width="38.42578125" style="2" customWidth="1"/>
    <col min="2" max="2" width="20.5703125" style="2" customWidth="1"/>
    <col min="3" max="14" width="20.7109375" style="2" customWidth="1"/>
    <col min="15" max="15" width="20.5703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5703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198"/>
      <c r="B1" s="201" t="s">
        <v>0</v>
      </c>
      <c r="C1" s="202"/>
      <c r="D1" s="202"/>
      <c r="E1" s="202"/>
      <c r="F1" s="202"/>
      <c r="G1" s="202"/>
      <c r="H1" s="202"/>
      <c r="I1" s="202"/>
      <c r="J1" s="202"/>
      <c r="K1" s="202"/>
      <c r="L1" s="202"/>
      <c r="M1" s="202"/>
      <c r="N1" s="202"/>
      <c r="O1" s="202"/>
      <c r="P1" s="202"/>
      <c r="Q1" s="202"/>
      <c r="R1" s="202"/>
      <c r="S1" s="202"/>
      <c r="T1" s="202"/>
      <c r="U1" s="202"/>
      <c r="V1" s="202"/>
      <c r="W1" s="202"/>
      <c r="X1" s="202"/>
      <c r="Y1" s="202"/>
      <c r="Z1" s="202"/>
      <c r="AA1" s="203"/>
      <c r="AB1" s="204" t="s">
        <v>1</v>
      </c>
      <c r="AC1" s="205"/>
      <c r="AD1" s="205"/>
      <c r="AE1" s="206"/>
    </row>
    <row r="2" spans="1:31" ht="30.75" customHeight="1" thickBot="1" x14ac:dyDescent="0.3">
      <c r="A2" s="199"/>
      <c r="B2" s="201" t="s">
        <v>2</v>
      </c>
      <c r="C2" s="202"/>
      <c r="D2" s="202"/>
      <c r="E2" s="202"/>
      <c r="F2" s="202"/>
      <c r="G2" s="202"/>
      <c r="H2" s="202"/>
      <c r="I2" s="202"/>
      <c r="J2" s="202"/>
      <c r="K2" s="202"/>
      <c r="L2" s="202"/>
      <c r="M2" s="202"/>
      <c r="N2" s="202"/>
      <c r="O2" s="202"/>
      <c r="P2" s="202"/>
      <c r="Q2" s="202"/>
      <c r="R2" s="202"/>
      <c r="S2" s="202"/>
      <c r="T2" s="202"/>
      <c r="U2" s="202"/>
      <c r="V2" s="202"/>
      <c r="W2" s="202"/>
      <c r="X2" s="202"/>
      <c r="Y2" s="202"/>
      <c r="Z2" s="202"/>
      <c r="AA2" s="203"/>
      <c r="AB2" s="204" t="s">
        <v>326</v>
      </c>
      <c r="AC2" s="205"/>
      <c r="AD2" s="205"/>
      <c r="AE2" s="206"/>
    </row>
    <row r="3" spans="1:31" ht="24" customHeight="1" thickBot="1" x14ac:dyDescent="0.3">
      <c r="A3" s="199"/>
      <c r="B3" s="207" t="s">
        <v>3</v>
      </c>
      <c r="C3" s="208"/>
      <c r="D3" s="208"/>
      <c r="E3" s="208"/>
      <c r="F3" s="208"/>
      <c r="G3" s="208"/>
      <c r="H3" s="208"/>
      <c r="I3" s="208"/>
      <c r="J3" s="208"/>
      <c r="K3" s="208"/>
      <c r="L3" s="208"/>
      <c r="M3" s="208"/>
      <c r="N3" s="208"/>
      <c r="O3" s="208"/>
      <c r="P3" s="208"/>
      <c r="Q3" s="208"/>
      <c r="R3" s="208"/>
      <c r="S3" s="208"/>
      <c r="T3" s="208"/>
      <c r="U3" s="208"/>
      <c r="V3" s="208"/>
      <c r="W3" s="208"/>
      <c r="X3" s="208"/>
      <c r="Y3" s="208"/>
      <c r="Z3" s="208"/>
      <c r="AA3" s="209"/>
      <c r="AB3" s="204" t="s">
        <v>349</v>
      </c>
      <c r="AC3" s="205"/>
      <c r="AD3" s="205"/>
      <c r="AE3" s="206"/>
    </row>
    <row r="4" spans="1:31" ht="21.75" customHeight="1" thickBot="1" x14ac:dyDescent="0.3">
      <c r="A4" s="200"/>
      <c r="B4" s="210"/>
      <c r="C4" s="211"/>
      <c r="D4" s="211"/>
      <c r="E4" s="211"/>
      <c r="F4" s="211"/>
      <c r="G4" s="211"/>
      <c r="H4" s="211"/>
      <c r="I4" s="211"/>
      <c r="J4" s="211"/>
      <c r="K4" s="211"/>
      <c r="L4" s="211"/>
      <c r="M4" s="211"/>
      <c r="N4" s="211"/>
      <c r="O4" s="211"/>
      <c r="P4" s="211"/>
      <c r="Q4" s="211"/>
      <c r="R4" s="211"/>
      <c r="S4" s="211"/>
      <c r="T4" s="211"/>
      <c r="U4" s="211"/>
      <c r="V4" s="211"/>
      <c r="W4" s="211"/>
      <c r="X4" s="211"/>
      <c r="Y4" s="211"/>
      <c r="Z4" s="211"/>
      <c r="AA4" s="212"/>
      <c r="AB4" s="213" t="s">
        <v>4</v>
      </c>
      <c r="AC4" s="214"/>
      <c r="AD4" s="214"/>
      <c r="AE4" s="215"/>
    </row>
    <row r="5" spans="1:31" ht="9" customHeight="1" thickBot="1" x14ac:dyDescent="0.3">
      <c r="A5" s="3"/>
      <c r="B5" s="98"/>
      <c r="C5" s="99"/>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x14ac:dyDescent="0.25">
      <c r="A7" s="216" t="s">
        <v>5</v>
      </c>
      <c r="B7" s="217"/>
      <c r="C7" s="231" t="s">
        <v>21</v>
      </c>
      <c r="D7" s="216" t="s">
        <v>6</v>
      </c>
      <c r="E7" s="234"/>
      <c r="F7" s="234"/>
      <c r="G7" s="234"/>
      <c r="H7" s="217"/>
      <c r="I7" s="237">
        <v>45358</v>
      </c>
      <c r="J7" s="238"/>
      <c r="K7" s="216" t="s">
        <v>7</v>
      </c>
      <c r="L7" s="217"/>
      <c r="M7" s="243" t="s">
        <v>8</v>
      </c>
      <c r="N7" s="244"/>
      <c r="O7" s="248"/>
      <c r="P7" s="249"/>
      <c r="Q7" s="4"/>
      <c r="R7" s="4"/>
      <c r="S7" s="4"/>
      <c r="T7" s="4"/>
      <c r="U7" s="4"/>
      <c r="V7" s="4"/>
      <c r="W7" s="4"/>
      <c r="X7" s="4"/>
      <c r="Y7" s="4"/>
      <c r="Z7" s="5"/>
      <c r="AA7" s="4"/>
      <c r="AB7" s="4"/>
      <c r="AD7" s="7"/>
      <c r="AE7" s="8"/>
    </row>
    <row r="8" spans="1:31" x14ac:dyDescent="0.25">
      <c r="A8" s="218"/>
      <c r="B8" s="219"/>
      <c r="C8" s="232"/>
      <c r="D8" s="218"/>
      <c r="E8" s="235"/>
      <c r="F8" s="235"/>
      <c r="G8" s="235"/>
      <c r="H8" s="219"/>
      <c r="I8" s="239"/>
      <c r="J8" s="240"/>
      <c r="K8" s="218"/>
      <c r="L8" s="219"/>
      <c r="M8" s="250" t="s">
        <v>9</v>
      </c>
      <c r="N8" s="251"/>
      <c r="O8" s="252"/>
      <c r="P8" s="253"/>
      <c r="Q8" s="4"/>
      <c r="R8" s="4"/>
      <c r="S8" s="4"/>
      <c r="T8" s="4"/>
      <c r="U8" s="4"/>
      <c r="V8" s="4"/>
      <c r="W8" s="4"/>
      <c r="X8" s="4"/>
      <c r="Y8" s="4"/>
      <c r="Z8" s="5"/>
      <c r="AA8" s="4"/>
      <c r="AB8" s="4"/>
      <c r="AD8" s="7"/>
      <c r="AE8" s="8"/>
    </row>
    <row r="9" spans="1:31" ht="15.75" thickBot="1" x14ac:dyDescent="0.3">
      <c r="A9" s="220"/>
      <c r="B9" s="221"/>
      <c r="C9" s="233"/>
      <c r="D9" s="220"/>
      <c r="E9" s="236"/>
      <c r="F9" s="236"/>
      <c r="G9" s="236"/>
      <c r="H9" s="221"/>
      <c r="I9" s="241"/>
      <c r="J9" s="242"/>
      <c r="K9" s="220"/>
      <c r="L9" s="221"/>
      <c r="M9" s="254" t="s">
        <v>10</v>
      </c>
      <c r="N9" s="255"/>
      <c r="O9" s="256" t="s">
        <v>351</v>
      </c>
      <c r="P9" s="257"/>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16" t="s">
        <v>11</v>
      </c>
      <c r="B11" s="217"/>
      <c r="C11" s="222" t="s">
        <v>352</v>
      </c>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4"/>
    </row>
    <row r="12" spans="1:31" ht="15" customHeight="1" x14ac:dyDescent="0.25">
      <c r="A12" s="218"/>
      <c r="B12" s="219"/>
      <c r="C12" s="225"/>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7"/>
    </row>
    <row r="13" spans="1:31" ht="15" customHeight="1" thickBot="1" x14ac:dyDescent="0.3">
      <c r="A13" s="220"/>
      <c r="B13" s="221"/>
      <c r="C13" s="228"/>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30"/>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58" t="s">
        <v>12</v>
      </c>
      <c r="B15" s="259"/>
      <c r="C15" s="260" t="s">
        <v>353</v>
      </c>
      <c r="D15" s="261"/>
      <c r="E15" s="261"/>
      <c r="F15" s="261"/>
      <c r="G15" s="261"/>
      <c r="H15" s="261"/>
      <c r="I15" s="261"/>
      <c r="J15" s="261"/>
      <c r="K15" s="262"/>
      <c r="L15" s="263" t="s">
        <v>13</v>
      </c>
      <c r="M15" s="264"/>
      <c r="N15" s="264"/>
      <c r="O15" s="264"/>
      <c r="P15" s="264"/>
      <c r="Q15" s="265"/>
      <c r="R15" s="266" t="s">
        <v>354</v>
      </c>
      <c r="S15" s="267"/>
      <c r="T15" s="267"/>
      <c r="U15" s="267"/>
      <c r="V15" s="267"/>
      <c r="W15" s="267"/>
      <c r="X15" s="268"/>
      <c r="Y15" s="263" t="s">
        <v>14</v>
      </c>
      <c r="Z15" s="265"/>
      <c r="AA15" s="245" t="s">
        <v>355</v>
      </c>
      <c r="AB15" s="246"/>
      <c r="AC15" s="246"/>
      <c r="AD15" s="246"/>
      <c r="AE15" s="247"/>
    </row>
    <row r="16" spans="1:31" ht="9" customHeight="1" thickBot="1" x14ac:dyDescent="0.3">
      <c r="A16" s="6"/>
      <c r="B16" s="4"/>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D16" s="7"/>
      <c r="AE16" s="8"/>
    </row>
    <row r="17" spans="1:32" s="16" customFormat="1" ht="37.5" customHeight="1" thickBot="1" x14ac:dyDescent="0.3">
      <c r="A17" s="258" t="s">
        <v>15</v>
      </c>
      <c r="B17" s="259"/>
      <c r="C17" s="245" t="s">
        <v>374</v>
      </c>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7"/>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63" t="s">
        <v>16</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5"/>
      <c r="AF19" s="20"/>
    </row>
    <row r="20" spans="1:32" ht="32.1" customHeight="1" thickBot="1" x14ac:dyDescent="0.3">
      <c r="A20" s="100" t="s">
        <v>17</v>
      </c>
      <c r="B20" s="270" t="s">
        <v>18</v>
      </c>
      <c r="C20" s="271"/>
      <c r="D20" s="271"/>
      <c r="E20" s="271"/>
      <c r="F20" s="271"/>
      <c r="G20" s="271"/>
      <c r="H20" s="271"/>
      <c r="I20" s="271"/>
      <c r="J20" s="271"/>
      <c r="K20" s="271"/>
      <c r="L20" s="271"/>
      <c r="M20" s="271"/>
      <c r="N20" s="271"/>
      <c r="O20" s="272"/>
      <c r="P20" s="263" t="s">
        <v>19</v>
      </c>
      <c r="Q20" s="264"/>
      <c r="R20" s="264"/>
      <c r="S20" s="264"/>
      <c r="T20" s="264"/>
      <c r="U20" s="264"/>
      <c r="V20" s="264"/>
      <c r="W20" s="264"/>
      <c r="X20" s="264"/>
      <c r="Y20" s="264"/>
      <c r="Z20" s="264"/>
      <c r="AA20" s="264"/>
      <c r="AB20" s="264"/>
      <c r="AC20" s="264"/>
      <c r="AD20" s="264"/>
      <c r="AE20" s="265"/>
      <c r="AF20" s="20"/>
    </row>
    <row r="21" spans="1:32" ht="32.1" customHeight="1" thickBot="1" x14ac:dyDescent="0.3">
      <c r="A21" s="151">
        <v>30153933</v>
      </c>
      <c r="B21" s="109" t="s">
        <v>20</v>
      </c>
      <c r="C21" s="110" t="s">
        <v>21</v>
      </c>
      <c r="D21" s="110" t="s">
        <v>22</v>
      </c>
      <c r="E21" s="110" t="s">
        <v>23</v>
      </c>
      <c r="F21" s="110" t="s">
        <v>24</v>
      </c>
      <c r="G21" s="110" t="s">
        <v>25</v>
      </c>
      <c r="H21" s="110" t="s">
        <v>26</v>
      </c>
      <c r="I21" s="110" t="s">
        <v>27</v>
      </c>
      <c r="J21" s="110" t="s">
        <v>28</v>
      </c>
      <c r="K21" s="110" t="s">
        <v>29</v>
      </c>
      <c r="L21" s="110" t="s">
        <v>30</v>
      </c>
      <c r="M21" s="110" t="s">
        <v>31</v>
      </c>
      <c r="N21" s="110" t="s">
        <v>32</v>
      </c>
      <c r="O21" s="111" t="s">
        <v>33</v>
      </c>
      <c r="P21" s="135"/>
      <c r="Q21" s="100" t="s">
        <v>20</v>
      </c>
      <c r="R21" s="101" t="s">
        <v>21</v>
      </c>
      <c r="S21" s="101" t="s">
        <v>22</v>
      </c>
      <c r="T21" s="101" t="s">
        <v>23</v>
      </c>
      <c r="U21" s="101" t="s">
        <v>24</v>
      </c>
      <c r="V21" s="101" t="s">
        <v>25</v>
      </c>
      <c r="W21" s="101" t="s">
        <v>26</v>
      </c>
      <c r="X21" s="101" t="s">
        <v>27</v>
      </c>
      <c r="Y21" s="101" t="s">
        <v>28</v>
      </c>
      <c r="Z21" s="101" t="s">
        <v>29</v>
      </c>
      <c r="AA21" s="101" t="s">
        <v>30</v>
      </c>
      <c r="AB21" s="101" t="s">
        <v>31</v>
      </c>
      <c r="AC21" s="101" t="s">
        <v>32</v>
      </c>
      <c r="AD21" s="134" t="s">
        <v>34</v>
      </c>
      <c r="AE21" s="134" t="s">
        <v>35</v>
      </c>
      <c r="AF21" s="1"/>
    </row>
    <row r="22" spans="1:32" ht="32.1" customHeight="1" x14ac:dyDescent="0.25">
      <c r="A22" s="131" t="s">
        <v>36</v>
      </c>
      <c r="B22" s="149"/>
      <c r="C22" s="150">
        <v>29772000</v>
      </c>
      <c r="D22" s="150"/>
      <c r="E22" s="150">
        <v>381933</v>
      </c>
      <c r="F22" s="150"/>
      <c r="G22" s="150"/>
      <c r="H22" s="150"/>
      <c r="I22" s="150"/>
      <c r="J22" s="150"/>
      <c r="K22" s="150"/>
      <c r="L22" s="150"/>
      <c r="M22" s="150"/>
      <c r="N22" s="80">
        <f>SUM(B22:M22)</f>
        <v>30153933</v>
      </c>
      <c r="O22" s="82"/>
      <c r="P22" s="131" t="s">
        <v>37</v>
      </c>
      <c r="Q22" s="143">
        <v>295836800</v>
      </c>
      <c r="R22" s="144">
        <v>183996000</v>
      </c>
      <c r="S22" s="144"/>
      <c r="T22" s="144"/>
      <c r="U22" s="144"/>
      <c r="V22" s="144"/>
      <c r="W22" s="144"/>
      <c r="X22" s="144">
        <v>386229200</v>
      </c>
      <c r="Y22" s="144"/>
      <c r="Z22" s="144"/>
      <c r="AA22" s="144"/>
      <c r="AB22" s="144"/>
      <c r="AC22" s="102">
        <f>SUM(Q22:AB22)</f>
        <v>866062000</v>
      </c>
      <c r="AE22" s="103"/>
      <c r="AF22" s="1"/>
    </row>
    <row r="23" spans="1:32" ht="32.1" customHeight="1" x14ac:dyDescent="0.25">
      <c r="A23" s="132" t="s">
        <v>38</v>
      </c>
      <c r="B23" s="145"/>
      <c r="C23" s="146"/>
      <c r="D23" s="146"/>
      <c r="E23" s="146"/>
      <c r="F23" s="146"/>
      <c r="G23" s="146"/>
      <c r="H23" s="146"/>
      <c r="I23" s="146"/>
      <c r="J23" s="146"/>
      <c r="K23" s="146"/>
      <c r="L23" s="146"/>
      <c r="M23" s="146"/>
      <c r="N23" s="79">
        <f>SUM(B23:M23)</f>
        <v>0</v>
      </c>
      <c r="O23" s="91" t="str">
        <f>IFERROR(N23/(SUMIF(B23:M23,"&gt;0",B22:M22))," ")</f>
        <v xml:space="preserve"> </v>
      </c>
      <c r="P23" s="132" t="s">
        <v>39</v>
      </c>
      <c r="Q23" s="145">
        <v>0</v>
      </c>
      <c r="R23" s="146">
        <v>375778500</v>
      </c>
      <c r="S23" s="146"/>
      <c r="T23" s="146"/>
      <c r="U23" s="146"/>
      <c r="V23" s="146"/>
      <c r="W23" s="146"/>
      <c r="X23" s="146"/>
      <c r="Y23" s="146"/>
      <c r="Z23" s="146"/>
      <c r="AA23" s="146"/>
      <c r="AB23" s="146"/>
      <c r="AC23" s="79">
        <f>SUM(Q23:AB23)</f>
        <v>375778500</v>
      </c>
      <c r="AD23" s="192">
        <f>AC23/SUM(Q22:R22)</f>
        <v>0.78314467039352043</v>
      </c>
      <c r="AE23" s="83">
        <f>AC23/AC22</f>
        <v>0.43389330094150302</v>
      </c>
      <c r="AF23" s="1"/>
    </row>
    <row r="24" spans="1:32" ht="32.1" customHeight="1" x14ac:dyDescent="0.25">
      <c r="A24" s="132" t="s">
        <v>40</v>
      </c>
      <c r="B24" s="145">
        <f>+A21-B23</f>
        <v>30153933</v>
      </c>
      <c r="C24" s="146">
        <f>+B24-C23</f>
        <v>30153933</v>
      </c>
      <c r="D24" s="146"/>
      <c r="E24" s="146"/>
      <c r="F24" s="146"/>
      <c r="G24" s="146"/>
      <c r="H24" s="146"/>
      <c r="I24" s="146"/>
      <c r="J24" s="146"/>
      <c r="K24" s="146"/>
      <c r="L24" s="146"/>
      <c r="M24" s="146"/>
      <c r="N24" s="79">
        <f>MIN(B24:M24)</f>
        <v>30153933</v>
      </c>
      <c r="O24" s="81"/>
      <c r="P24" s="132" t="s">
        <v>36</v>
      </c>
      <c r="Q24" s="145"/>
      <c r="R24" s="146">
        <v>12588800</v>
      </c>
      <c r="S24" s="146">
        <v>77874000</v>
      </c>
      <c r="T24" s="146">
        <v>77874000</v>
      </c>
      <c r="U24" s="146">
        <v>77874000</v>
      </c>
      <c r="V24" s="146">
        <v>77874000</v>
      </c>
      <c r="W24" s="146">
        <v>77874000</v>
      </c>
      <c r="X24" s="146">
        <v>77874000</v>
      </c>
      <c r="Y24" s="146">
        <v>77874000</v>
      </c>
      <c r="Z24" s="146">
        <v>77874000</v>
      </c>
      <c r="AA24" s="146">
        <v>77874000</v>
      </c>
      <c r="AB24" s="146">
        <v>152607200</v>
      </c>
      <c r="AC24" s="79">
        <f>SUM(Q24:AB24)</f>
        <v>866062000</v>
      </c>
      <c r="AD24" s="79"/>
      <c r="AE24" s="104"/>
      <c r="AF24" s="1"/>
    </row>
    <row r="25" spans="1:32" ht="32.1" customHeight="1" thickBot="1" x14ac:dyDescent="0.3">
      <c r="A25" s="133" t="s">
        <v>41</v>
      </c>
      <c r="B25" s="147">
        <v>0</v>
      </c>
      <c r="C25" s="148">
        <v>29772000</v>
      </c>
      <c r="D25" s="148"/>
      <c r="E25" s="148"/>
      <c r="F25" s="148"/>
      <c r="G25" s="148"/>
      <c r="H25" s="148"/>
      <c r="I25" s="148"/>
      <c r="J25" s="148"/>
      <c r="K25" s="148"/>
      <c r="L25" s="148"/>
      <c r="M25" s="148"/>
      <c r="N25" s="112">
        <f>SUM(B25:M25)</f>
        <v>29772000</v>
      </c>
      <c r="O25" s="197">
        <f>+N25/N24</f>
        <v>0.98733389107152292</v>
      </c>
      <c r="P25" s="133" t="s">
        <v>41</v>
      </c>
      <c r="Q25" s="147">
        <v>0</v>
      </c>
      <c r="R25" s="148">
        <v>0</v>
      </c>
      <c r="S25" s="148"/>
      <c r="T25" s="148"/>
      <c r="U25" s="148"/>
      <c r="V25" s="148"/>
      <c r="W25" s="148"/>
      <c r="X25" s="148"/>
      <c r="Y25" s="148"/>
      <c r="Z25" s="148"/>
      <c r="AA25" s="148"/>
      <c r="AB25" s="148"/>
      <c r="AC25" s="112">
        <f>SUM(Q25:AB25)</f>
        <v>0</v>
      </c>
      <c r="AD25" s="193">
        <f>AC25/SUM(Q24:R24)</f>
        <v>0</v>
      </c>
      <c r="AE25" s="113">
        <f>AC25/AC24</f>
        <v>0</v>
      </c>
      <c r="AF25" s="1"/>
    </row>
    <row r="26" spans="1:32" customFormat="1" ht="16.5" customHeight="1" thickBot="1" x14ac:dyDescent="0.3"/>
    <row r="27" spans="1:32" ht="33.950000000000003" customHeight="1" x14ac:dyDescent="0.25">
      <c r="A27" s="273" t="s">
        <v>42</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5"/>
    </row>
    <row r="28" spans="1:32" ht="15" customHeight="1" x14ac:dyDescent="0.25">
      <c r="A28" s="276" t="s">
        <v>43</v>
      </c>
      <c r="B28" s="277" t="s">
        <v>44</v>
      </c>
      <c r="C28" s="277"/>
      <c r="D28" s="277" t="s">
        <v>45</v>
      </c>
      <c r="E28" s="277"/>
      <c r="F28" s="277"/>
      <c r="G28" s="277"/>
      <c r="H28" s="277"/>
      <c r="I28" s="277"/>
      <c r="J28" s="277"/>
      <c r="K28" s="277"/>
      <c r="L28" s="277"/>
      <c r="M28" s="277"/>
      <c r="N28" s="277"/>
      <c r="O28" s="277"/>
      <c r="P28" s="277" t="s">
        <v>32</v>
      </c>
      <c r="Q28" s="277" t="s">
        <v>46</v>
      </c>
      <c r="R28" s="277"/>
      <c r="S28" s="277"/>
      <c r="T28" s="277"/>
      <c r="U28" s="277"/>
      <c r="V28" s="277"/>
      <c r="W28" s="277"/>
      <c r="X28" s="277"/>
      <c r="Y28" s="277" t="s">
        <v>47</v>
      </c>
      <c r="Z28" s="277"/>
      <c r="AA28" s="277"/>
      <c r="AB28" s="277"/>
      <c r="AC28" s="277"/>
      <c r="AD28" s="277"/>
      <c r="AE28" s="278"/>
    </row>
    <row r="29" spans="1:32" ht="27" customHeight="1" x14ac:dyDescent="0.25">
      <c r="A29" s="276"/>
      <c r="B29" s="277"/>
      <c r="C29" s="277"/>
      <c r="D29" s="97" t="s">
        <v>20</v>
      </c>
      <c r="E29" s="97" t="s">
        <v>21</v>
      </c>
      <c r="F29" s="97" t="s">
        <v>22</v>
      </c>
      <c r="G29" s="97" t="s">
        <v>23</v>
      </c>
      <c r="H29" s="97" t="s">
        <v>24</v>
      </c>
      <c r="I29" s="97" t="s">
        <v>25</v>
      </c>
      <c r="J29" s="97" t="s">
        <v>26</v>
      </c>
      <c r="K29" s="97" t="s">
        <v>27</v>
      </c>
      <c r="L29" s="97" t="s">
        <v>28</v>
      </c>
      <c r="M29" s="97" t="s">
        <v>29</v>
      </c>
      <c r="N29" s="97" t="s">
        <v>30</v>
      </c>
      <c r="O29" s="97" t="s">
        <v>31</v>
      </c>
      <c r="P29" s="277"/>
      <c r="Q29" s="277"/>
      <c r="R29" s="277"/>
      <c r="S29" s="277"/>
      <c r="T29" s="277"/>
      <c r="U29" s="277"/>
      <c r="V29" s="277"/>
      <c r="W29" s="277"/>
      <c r="X29" s="277"/>
      <c r="Y29" s="277"/>
      <c r="Z29" s="277"/>
      <c r="AA29" s="277"/>
      <c r="AB29" s="277"/>
      <c r="AC29" s="277"/>
      <c r="AD29" s="277"/>
      <c r="AE29" s="278"/>
    </row>
    <row r="30" spans="1:32" ht="42" customHeight="1" thickBot="1" x14ac:dyDescent="0.3">
      <c r="A30" s="105" t="s">
        <v>374</v>
      </c>
      <c r="B30" s="279"/>
      <c r="C30" s="279"/>
      <c r="D30" s="142"/>
      <c r="E30" s="142"/>
      <c r="F30" s="142"/>
      <c r="G30" s="142"/>
      <c r="H30" s="142"/>
      <c r="I30" s="142"/>
      <c r="J30" s="142"/>
      <c r="K30" s="142"/>
      <c r="L30" s="142"/>
      <c r="M30" s="142"/>
      <c r="N30" s="142"/>
      <c r="O30" s="142"/>
      <c r="P30" s="106">
        <f>SUM(D30:O30)</f>
        <v>0</v>
      </c>
      <c r="Q30" s="280"/>
      <c r="R30" s="280"/>
      <c r="S30" s="280"/>
      <c r="T30" s="280"/>
      <c r="U30" s="280"/>
      <c r="V30" s="280"/>
      <c r="W30" s="280"/>
      <c r="X30" s="280"/>
      <c r="Y30" s="280"/>
      <c r="Z30" s="280"/>
      <c r="AA30" s="280"/>
      <c r="AB30" s="280"/>
      <c r="AC30" s="280"/>
      <c r="AD30" s="280"/>
      <c r="AE30" s="281"/>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22" t="s">
        <v>48</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4"/>
    </row>
    <row r="33" spans="1:41" ht="23.1" customHeight="1" x14ac:dyDescent="0.25">
      <c r="A33" s="276" t="s">
        <v>49</v>
      </c>
      <c r="B33" s="277" t="s">
        <v>50</v>
      </c>
      <c r="C33" s="277" t="s">
        <v>44</v>
      </c>
      <c r="D33" s="277" t="s">
        <v>51</v>
      </c>
      <c r="E33" s="277"/>
      <c r="F33" s="277"/>
      <c r="G33" s="277"/>
      <c r="H33" s="277"/>
      <c r="I33" s="277"/>
      <c r="J33" s="277"/>
      <c r="K33" s="277"/>
      <c r="L33" s="277"/>
      <c r="M33" s="277"/>
      <c r="N33" s="277"/>
      <c r="O33" s="277"/>
      <c r="P33" s="277"/>
      <c r="Q33" s="277" t="s">
        <v>52</v>
      </c>
      <c r="R33" s="277"/>
      <c r="S33" s="277"/>
      <c r="T33" s="277"/>
      <c r="U33" s="277"/>
      <c r="V33" s="277"/>
      <c r="W33" s="277"/>
      <c r="X33" s="277"/>
      <c r="Y33" s="277"/>
      <c r="Z33" s="277"/>
      <c r="AA33" s="277"/>
      <c r="AB33" s="277"/>
      <c r="AC33" s="277"/>
      <c r="AD33" s="277"/>
      <c r="AE33" s="278"/>
      <c r="AG33" s="21"/>
      <c r="AH33" s="21"/>
      <c r="AI33" s="21"/>
      <c r="AJ33" s="21"/>
      <c r="AK33" s="21"/>
      <c r="AL33" s="21"/>
      <c r="AM33" s="21"/>
      <c r="AN33" s="21"/>
      <c r="AO33" s="21"/>
    </row>
    <row r="34" spans="1:41" ht="27" customHeight="1" x14ac:dyDescent="0.25">
      <c r="A34" s="276"/>
      <c r="B34" s="277"/>
      <c r="C34" s="282"/>
      <c r="D34" s="97" t="s">
        <v>20</v>
      </c>
      <c r="E34" s="97" t="s">
        <v>21</v>
      </c>
      <c r="F34" s="97" t="s">
        <v>22</v>
      </c>
      <c r="G34" s="97" t="s">
        <v>23</v>
      </c>
      <c r="H34" s="97" t="s">
        <v>24</v>
      </c>
      <c r="I34" s="97" t="s">
        <v>25</v>
      </c>
      <c r="J34" s="97" t="s">
        <v>26</v>
      </c>
      <c r="K34" s="97" t="s">
        <v>27</v>
      </c>
      <c r="L34" s="97" t="s">
        <v>28</v>
      </c>
      <c r="M34" s="97" t="s">
        <v>29</v>
      </c>
      <c r="N34" s="97" t="s">
        <v>30</v>
      </c>
      <c r="O34" s="97" t="s">
        <v>31</v>
      </c>
      <c r="P34" s="97" t="s">
        <v>32</v>
      </c>
      <c r="Q34" s="283" t="s">
        <v>53</v>
      </c>
      <c r="R34" s="284"/>
      <c r="S34" s="284"/>
      <c r="T34" s="285"/>
      <c r="U34" s="277" t="s">
        <v>54</v>
      </c>
      <c r="V34" s="277"/>
      <c r="W34" s="277"/>
      <c r="X34" s="277"/>
      <c r="Y34" s="277" t="s">
        <v>55</v>
      </c>
      <c r="Z34" s="277"/>
      <c r="AA34" s="277"/>
      <c r="AB34" s="277"/>
      <c r="AC34" s="277" t="s">
        <v>56</v>
      </c>
      <c r="AD34" s="277"/>
      <c r="AE34" s="278"/>
      <c r="AG34" s="21"/>
      <c r="AH34" s="21"/>
      <c r="AI34" s="21"/>
      <c r="AJ34" s="21"/>
      <c r="AK34" s="21"/>
      <c r="AL34" s="21"/>
      <c r="AM34" s="21"/>
      <c r="AN34" s="21"/>
      <c r="AO34" s="21"/>
    </row>
    <row r="35" spans="1:41" ht="80.25" customHeight="1" x14ac:dyDescent="0.25">
      <c r="A35" s="299" t="s">
        <v>374</v>
      </c>
      <c r="B35" s="343">
        <f>SUM(B41:B46)</f>
        <v>0.1</v>
      </c>
      <c r="C35" s="23" t="s">
        <v>57</v>
      </c>
      <c r="D35" s="22">
        <v>0</v>
      </c>
      <c r="E35" s="22">
        <v>100</v>
      </c>
      <c r="F35" s="22">
        <v>487</v>
      </c>
      <c r="G35" s="22">
        <v>488</v>
      </c>
      <c r="H35" s="22">
        <v>488</v>
      </c>
      <c r="I35" s="22">
        <v>0</v>
      </c>
      <c r="J35" s="22">
        <v>0</v>
      </c>
      <c r="K35" s="22">
        <v>0</v>
      </c>
      <c r="L35" s="22">
        <v>0</v>
      </c>
      <c r="M35" s="22">
        <v>0</v>
      </c>
      <c r="N35" s="22">
        <v>0</v>
      </c>
      <c r="O35" s="22">
        <v>0</v>
      </c>
      <c r="P35" s="161">
        <f>SUM(D35:O35)</f>
        <v>1563</v>
      </c>
      <c r="Q35" s="303" t="s">
        <v>585</v>
      </c>
      <c r="R35" s="304"/>
      <c r="S35" s="304"/>
      <c r="T35" s="305"/>
      <c r="U35" s="286" t="s">
        <v>587</v>
      </c>
      <c r="V35" s="286"/>
      <c r="W35" s="286"/>
      <c r="X35" s="286"/>
      <c r="Y35" s="286" t="s">
        <v>492</v>
      </c>
      <c r="Z35" s="286"/>
      <c r="AA35" s="286"/>
      <c r="AB35" s="286"/>
      <c r="AC35" s="286" t="s">
        <v>586</v>
      </c>
      <c r="AD35" s="286"/>
      <c r="AE35" s="287"/>
      <c r="AG35" s="21"/>
      <c r="AH35" s="21"/>
      <c r="AI35" s="21"/>
      <c r="AJ35" s="21"/>
      <c r="AK35" s="21"/>
      <c r="AL35" s="21"/>
      <c r="AM35" s="21"/>
      <c r="AN35" s="21"/>
      <c r="AO35" s="21"/>
    </row>
    <row r="36" spans="1:41" ht="80.25" customHeight="1" thickBot="1" x14ac:dyDescent="0.3">
      <c r="A36" s="300"/>
      <c r="B36" s="344"/>
      <c r="C36" s="24" t="s">
        <v>58</v>
      </c>
      <c r="D36" s="165">
        <v>0</v>
      </c>
      <c r="E36" s="165">
        <v>127</v>
      </c>
      <c r="F36" s="165"/>
      <c r="G36" s="162"/>
      <c r="H36" s="162"/>
      <c r="I36" s="162"/>
      <c r="J36" s="162"/>
      <c r="K36" s="162"/>
      <c r="L36" s="162"/>
      <c r="M36" s="162"/>
      <c r="N36" s="162"/>
      <c r="O36" s="162"/>
      <c r="P36" s="174">
        <f>SUM(D36:O36)</f>
        <v>127</v>
      </c>
      <c r="Q36" s="306"/>
      <c r="R36" s="307"/>
      <c r="S36" s="307"/>
      <c r="T36" s="308"/>
      <c r="U36" s="288"/>
      <c r="V36" s="288"/>
      <c r="W36" s="288"/>
      <c r="X36" s="288"/>
      <c r="Y36" s="288"/>
      <c r="Z36" s="288"/>
      <c r="AA36" s="288"/>
      <c r="AB36" s="288"/>
      <c r="AC36" s="288"/>
      <c r="AD36" s="288"/>
      <c r="AE36" s="289"/>
      <c r="AG36" s="21"/>
      <c r="AH36" s="21"/>
      <c r="AI36" s="21"/>
      <c r="AJ36" s="21"/>
      <c r="AK36" s="21"/>
      <c r="AL36" s="21"/>
      <c r="AM36" s="21"/>
      <c r="AN36" s="21"/>
      <c r="AO36" s="21"/>
    </row>
    <row r="37" spans="1:41" customFormat="1" ht="17.25" customHeight="1" thickBot="1" x14ac:dyDescent="0.3"/>
    <row r="38" spans="1:41" ht="45" customHeight="1" thickBot="1" x14ac:dyDescent="0.3">
      <c r="A38" s="222" t="s">
        <v>59</v>
      </c>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4"/>
      <c r="AG38" s="21"/>
      <c r="AH38" s="21"/>
      <c r="AI38" s="21"/>
      <c r="AJ38" s="21"/>
      <c r="AK38" s="21"/>
      <c r="AL38" s="21"/>
      <c r="AM38" s="21"/>
      <c r="AN38" s="21"/>
      <c r="AO38" s="21"/>
    </row>
    <row r="39" spans="1:41" ht="26.1" customHeight="1" x14ac:dyDescent="0.25">
      <c r="A39" s="290" t="s">
        <v>60</v>
      </c>
      <c r="B39" s="291" t="s">
        <v>61</v>
      </c>
      <c r="C39" s="292" t="s">
        <v>62</v>
      </c>
      <c r="D39" s="294" t="s">
        <v>63</v>
      </c>
      <c r="E39" s="295"/>
      <c r="F39" s="295"/>
      <c r="G39" s="295"/>
      <c r="H39" s="295"/>
      <c r="I39" s="295"/>
      <c r="J39" s="295"/>
      <c r="K39" s="295"/>
      <c r="L39" s="295"/>
      <c r="M39" s="295"/>
      <c r="N39" s="295"/>
      <c r="O39" s="295"/>
      <c r="P39" s="296"/>
      <c r="Q39" s="291" t="s">
        <v>64</v>
      </c>
      <c r="R39" s="291"/>
      <c r="S39" s="291"/>
      <c r="T39" s="291"/>
      <c r="U39" s="291"/>
      <c r="V39" s="291"/>
      <c r="W39" s="291"/>
      <c r="X39" s="291"/>
      <c r="Y39" s="291"/>
      <c r="Z39" s="291"/>
      <c r="AA39" s="291"/>
      <c r="AB39" s="291"/>
      <c r="AC39" s="291"/>
      <c r="AD39" s="291"/>
      <c r="AE39" s="297"/>
      <c r="AG39" s="21"/>
      <c r="AH39" s="21"/>
      <c r="AI39" s="21"/>
      <c r="AJ39" s="21"/>
      <c r="AK39" s="21"/>
      <c r="AL39" s="21"/>
      <c r="AM39" s="21"/>
      <c r="AN39" s="21"/>
      <c r="AO39" s="21"/>
    </row>
    <row r="40" spans="1:41" ht="26.1" customHeight="1" x14ac:dyDescent="0.25">
      <c r="A40" s="276"/>
      <c r="B40" s="277"/>
      <c r="C40" s="293"/>
      <c r="D40" s="97" t="s">
        <v>65</v>
      </c>
      <c r="E40" s="97" t="s">
        <v>66</v>
      </c>
      <c r="F40" s="97" t="s">
        <v>67</v>
      </c>
      <c r="G40" s="97" t="s">
        <v>68</v>
      </c>
      <c r="H40" s="97" t="s">
        <v>69</v>
      </c>
      <c r="I40" s="97" t="s">
        <v>70</v>
      </c>
      <c r="J40" s="97" t="s">
        <v>71</v>
      </c>
      <c r="K40" s="97" t="s">
        <v>72</v>
      </c>
      <c r="L40" s="97" t="s">
        <v>73</v>
      </c>
      <c r="M40" s="97" t="s">
        <v>74</v>
      </c>
      <c r="N40" s="97" t="s">
        <v>75</v>
      </c>
      <c r="O40" s="97" t="s">
        <v>76</v>
      </c>
      <c r="P40" s="97" t="s">
        <v>77</v>
      </c>
      <c r="Q40" s="283" t="s">
        <v>78</v>
      </c>
      <c r="R40" s="284"/>
      <c r="S40" s="284"/>
      <c r="T40" s="284"/>
      <c r="U40" s="284"/>
      <c r="V40" s="284"/>
      <c r="W40" s="284"/>
      <c r="X40" s="285"/>
      <c r="Y40" s="283" t="s">
        <v>79</v>
      </c>
      <c r="Z40" s="284"/>
      <c r="AA40" s="284"/>
      <c r="AB40" s="284"/>
      <c r="AC40" s="284"/>
      <c r="AD40" s="284"/>
      <c r="AE40" s="298"/>
      <c r="AG40" s="25"/>
      <c r="AH40" s="25"/>
      <c r="AI40" s="25"/>
      <c r="AJ40" s="25"/>
      <c r="AK40" s="25"/>
      <c r="AL40" s="25"/>
      <c r="AM40" s="25"/>
      <c r="AN40" s="25"/>
      <c r="AO40" s="25"/>
    </row>
    <row r="41" spans="1:41" ht="102" customHeight="1" x14ac:dyDescent="0.25">
      <c r="A41" s="309" t="s">
        <v>521</v>
      </c>
      <c r="B41" s="334">
        <v>0.04</v>
      </c>
      <c r="C41" s="29" t="s">
        <v>57</v>
      </c>
      <c r="D41" s="168">
        <v>0</v>
      </c>
      <c r="E41" s="168">
        <v>0.25</v>
      </c>
      <c r="F41" s="168">
        <v>0.25</v>
      </c>
      <c r="G41" s="168">
        <v>0.25</v>
      </c>
      <c r="H41" s="168">
        <v>0.25</v>
      </c>
      <c r="I41" s="154">
        <v>0</v>
      </c>
      <c r="J41" s="154">
        <v>0</v>
      </c>
      <c r="K41" s="154">
        <v>0</v>
      </c>
      <c r="L41" s="154">
        <v>0</v>
      </c>
      <c r="M41" s="154">
        <v>0</v>
      </c>
      <c r="N41" s="154">
        <v>0</v>
      </c>
      <c r="O41" s="154">
        <v>0</v>
      </c>
      <c r="P41" s="107">
        <f t="shared" ref="P41:P46" si="0">SUM(D41:O41)</f>
        <v>1</v>
      </c>
      <c r="Q41" s="313" t="s">
        <v>588</v>
      </c>
      <c r="R41" s="314"/>
      <c r="S41" s="314"/>
      <c r="T41" s="314"/>
      <c r="U41" s="314"/>
      <c r="V41" s="314"/>
      <c r="W41" s="314"/>
      <c r="X41" s="315"/>
      <c r="Y41" s="319" t="s">
        <v>705</v>
      </c>
      <c r="Z41" s="314"/>
      <c r="AA41" s="314"/>
      <c r="AB41" s="314"/>
      <c r="AC41" s="314"/>
      <c r="AD41" s="314"/>
      <c r="AE41" s="320"/>
    </row>
    <row r="42" spans="1:41" ht="102" customHeight="1" x14ac:dyDescent="0.25">
      <c r="A42" s="322"/>
      <c r="B42" s="335"/>
      <c r="C42" s="27" t="s">
        <v>58</v>
      </c>
      <c r="D42" s="28">
        <v>0</v>
      </c>
      <c r="E42" s="28">
        <v>0.25</v>
      </c>
      <c r="F42" s="28"/>
      <c r="G42" s="28"/>
      <c r="H42" s="28"/>
      <c r="I42" s="28"/>
      <c r="J42" s="28"/>
      <c r="K42" s="28"/>
      <c r="L42" s="28"/>
      <c r="M42" s="28"/>
      <c r="N42" s="28"/>
      <c r="O42" s="28"/>
      <c r="P42" s="107">
        <f t="shared" si="0"/>
        <v>0.25</v>
      </c>
      <c r="Q42" s="326"/>
      <c r="R42" s="327"/>
      <c r="S42" s="327"/>
      <c r="T42" s="327"/>
      <c r="U42" s="327"/>
      <c r="V42" s="327"/>
      <c r="W42" s="327"/>
      <c r="X42" s="328"/>
      <c r="Y42" s="326"/>
      <c r="Z42" s="327"/>
      <c r="AA42" s="327"/>
      <c r="AB42" s="327"/>
      <c r="AC42" s="327"/>
      <c r="AD42" s="327"/>
      <c r="AE42" s="329"/>
    </row>
    <row r="43" spans="1:41" ht="101.25" customHeight="1" x14ac:dyDescent="0.25">
      <c r="A43" s="309" t="s">
        <v>522</v>
      </c>
      <c r="B43" s="332">
        <v>0.03</v>
      </c>
      <c r="C43" s="29" t="s">
        <v>57</v>
      </c>
      <c r="D43" s="168">
        <v>0</v>
      </c>
      <c r="E43" s="168">
        <v>0.25</v>
      </c>
      <c r="F43" s="168">
        <v>0.25</v>
      </c>
      <c r="G43" s="168">
        <v>0.25</v>
      </c>
      <c r="H43" s="168">
        <v>0.25</v>
      </c>
      <c r="I43" s="154">
        <v>0</v>
      </c>
      <c r="J43" s="154">
        <v>0</v>
      </c>
      <c r="K43" s="154">
        <v>0</v>
      </c>
      <c r="L43" s="154">
        <v>0</v>
      </c>
      <c r="M43" s="154">
        <v>0</v>
      </c>
      <c r="N43" s="154">
        <v>0</v>
      </c>
      <c r="O43" s="154">
        <v>0</v>
      </c>
      <c r="P43" s="107">
        <f t="shared" si="0"/>
        <v>1</v>
      </c>
      <c r="Q43" s="313" t="s">
        <v>589</v>
      </c>
      <c r="R43" s="314"/>
      <c r="S43" s="314"/>
      <c r="T43" s="314"/>
      <c r="U43" s="314"/>
      <c r="V43" s="314"/>
      <c r="W43" s="314"/>
      <c r="X43" s="315"/>
      <c r="Y43" s="319" t="s">
        <v>706</v>
      </c>
      <c r="Z43" s="314"/>
      <c r="AA43" s="314"/>
      <c r="AB43" s="314"/>
      <c r="AC43" s="314"/>
      <c r="AD43" s="314"/>
      <c r="AE43" s="320"/>
    </row>
    <row r="44" spans="1:41" ht="101.25" customHeight="1" x14ac:dyDescent="0.25">
      <c r="A44" s="322"/>
      <c r="B44" s="335"/>
      <c r="C44" s="27" t="s">
        <v>58</v>
      </c>
      <c r="D44" s="28">
        <v>0</v>
      </c>
      <c r="E44" s="28">
        <v>0.25</v>
      </c>
      <c r="F44" s="28"/>
      <c r="G44" s="28"/>
      <c r="H44" s="28"/>
      <c r="I44" s="28"/>
      <c r="J44" s="28"/>
      <c r="K44" s="28"/>
      <c r="L44" s="28"/>
      <c r="M44" s="28"/>
      <c r="N44" s="28"/>
      <c r="O44" s="28"/>
      <c r="P44" s="107">
        <f t="shared" si="0"/>
        <v>0.25</v>
      </c>
      <c r="Q44" s="326"/>
      <c r="R44" s="327"/>
      <c r="S44" s="327"/>
      <c r="T44" s="327"/>
      <c r="U44" s="327"/>
      <c r="V44" s="327"/>
      <c r="W44" s="327"/>
      <c r="X44" s="328"/>
      <c r="Y44" s="326"/>
      <c r="Z44" s="327"/>
      <c r="AA44" s="327"/>
      <c r="AB44" s="327"/>
      <c r="AC44" s="327"/>
      <c r="AD44" s="327"/>
      <c r="AE44" s="329"/>
    </row>
    <row r="45" spans="1:41" ht="63" customHeight="1" x14ac:dyDescent="0.25">
      <c r="A45" s="309" t="s">
        <v>523</v>
      </c>
      <c r="B45" s="332">
        <v>0.03</v>
      </c>
      <c r="C45" s="29" t="s">
        <v>57</v>
      </c>
      <c r="D45" s="168">
        <v>0</v>
      </c>
      <c r="E45" s="168">
        <v>0.25</v>
      </c>
      <c r="F45" s="168">
        <v>0.25</v>
      </c>
      <c r="G45" s="168">
        <v>0.25</v>
      </c>
      <c r="H45" s="168">
        <v>0.25</v>
      </c>
      <c r="I45" s="154">
        <v>0</v>
      </c>
      <c r="J45" s="154">
        <v>0</v>
      </c>
      <c r="K45" s="154">
        <v>0</v>
      </c>
      <c r="L45" s="154">
        <v>0</v>
      </c>
      <c r="M45" s="154">
        <v>0</v>
      </c>
      <c r="N45" s="154">
        <v>0</v>
      </c>
      <c r="O45" s="154">
        <v>0</v>
      </c>
      <c r="P45" s="107">
        <f t="shared" si="0"/>
        <v>1</v>
      </c>
      <c r="Q45" s="345" t="s">
        <v>707</v>
      </c>
      <c r="R45" s="346"/>
      <c r="S45" s="346"/>
      <c r="T45" s="346"/>
      <c r="U45" s="346"/>
      <c r="V45" s="346"/>
      <c r="W45" s="346"/>
      <c r="X45" s="347"/>
      <c r="Y45" s="319" t="s">
        <v>708</v>
      </c>
      <c r="Z45" s="314"/>
      <c r="AA45" s="314"/>
      <c r="AB45" s="314"/>
      <c r="AC45" s="314"/>
      <c r="AD45" s="314"/>
      <c r="AE45" s="320"/>
    </row>
    <row r="46" spans="1:41" ht="63" customHeight="1" thickBot="1" x14ac:dyDescent="0.3">
      <c r="A46" s="310"/>
      <c r="B46" s="333"/>
      <c r="C46" s="24" t="s">
        <v>58</v>
      </c>
      <c r="D46" s="30">
        <v>0</v>
      </c>
      <c r="E46" s="30">
        <v>0.25</v>
      </c>
      <c r="F46" s="30"/>
      <c r="G46" s="30"/>
      <c r="H46" s="30"/>
      <c r="I46" s="30"/>
      <c r="J46" s="30"/>
      <c r="K46" s="30"/>
      <c r="L46" s="30"/>
      <c r="M46" s="30"/>
      <c r="N46" s="30"/>
      <c r="O46" s="30"/>
      <c r="P46" s="108">
        <f t="shared" si="0"/>
        <v>0.25</v>
      </c>
      <c r="Q46" s="348"/>
      <c r="R46" s="349"/>
      <c r="S46" s="349"/>
      <c r="T46" s="349"/>
      <c r="U46" s="349"/>
      <c r="V46" s="349"/>
      <c r="W46" s="349"/>
      <c r="X46" s="350"/>
      <c r="Y46" s="316"/>
      <c r="Z46" s="317"/>
      <c r="AA46" s="317"/>
      <c r="AB46" s="317"/>
      <c r="AC46" s="317"/>
      <c r="AD46" s="317"/>
      <c r="AE46" s="321"/>
    </row>
  </sheetData>
  <mergeCells count="79">
    <mergeCell ref="A35:A36"/>
    <mergeCell ref="B35:B36"/>
    <mergeCell ref="AC35:AE36"/>
    <mergeCell ref="A38:AE38"/>
    <mergeCell ref="A39:A40"/>
    <mergeCell ref="B39:B40"/>
    <mergeCell ref="C39:C40"/>
    <mergeCell ref="D39:P39"/>
    <mergeCell ref="Q39:AE39"/>
    <mergeCell ref="Q40:X40"/>
    <mergeCell ref="Y40:AE40"/>
    <mergeCell ref="Q35:T36"/>
    <mergeCell ref="U35:X36"/>
    <mergeCell ref="Y35:AB36"/>
    <mergeCell ref="A45:A46"/>
    <mergeCell ref="B45:B46"/>
    <mergeCell ref="Y45:AE46"/>
    <mergeCell ref="A41:A42"/>
    <mergeCell ref="B41:B42"/>
    <mergeCell ref="Y41:AE42"/>
    <mergeCell ref="A43:A44"/>
    <mergeCell ref="B43:B44"/>
    <mergeCell ref="Y43:AE44"/>
    <mergeCell ref="Q45:X46"/>
    <mergeCell ref="Q41:X42"/>
    <mergeCell ref="Q43:X44"/>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list" allowBlank="1" showInputMessage="1" showErrorMessage="1" sqref="C7:C9" xr:uid="{B053E66A-61CC-42E4-B601-2554809BF5BF}">
      <formula1>$B$21:$M$21</formula1>
    </dataValidation>
    <dataValidation type="textLength" operator="lessThanOrEqual" allowBlank="1" showInputMessage="1" showErrorMessage="1" errorTitle="Máximo 2.000 caracteres" error="Máximo 2.000 caracteres" promptTitle="2.000 caracteres" sqref="Q30:Q31" xr:uid="{CDEF4FC7-7F8F-4C50-ADCF-2FFE21598BC0}">
      <formula1>2000</formula1>
    </dataValidation>
    <dataValidation type="textLength" operator="lessThanOrEqual" allowBlank="1" showInputMessage="1" showErrorMessage="1" errorTitle="Máximo 2.000 caracteres" error="Máximo 2.000 caracteres" sqref="AC35 Q41 Q43 Q35 Y35 Q45" xr:uid="{CE61E8DE-20D6-4A7C-A893-3A6C6AF16039}">
      <formula1>2000</formula1>
    </dataValidation>
  </dataValidations>
  <hyperlinks>
    <hyperlink ref="Y41" r:id="rId1" xr:uid="{ECEEEC2A-D34D-47E3-8188-30A065B435A2}"/>
    <hyperlink ref="Y43" r:id="rId2" xr:uid="{D2332486-5967-4D9D-8AE1-7659C671A0CF}"/>
    <hyperlink ref="Y45" r:id="rId3" xr:uid="{CDC12EAF-A448-4458-808A-1A7C055A191B}"/>
  </hyperlinks>
  <pageMargins left="0.25" right="0.25" top="0.75" bottom="0.75" header="0.3" footer="0.3"/>
  <pageSetup scale="20" orientation="landscape" r:id="rId4"/>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D66EF4D399EC643B805E1B81FD7DB08" ma:contentTypeVersion="12" ma:contentTypeDescription="Crear nuevo documento." ma:contentTypeScope="" ma:versionID="8758c92883161d98d57f9ca4ab170ef5">
  <xsd:schema xmlns:xsd="http://www.w3.org/2001/XMLSchema" xmlns:xs="http://www.w3.org/2001/XMLSchema" xmlns:p="http://schemas.microsoft.com/office/2006/metadata/properties" xmlns:ns3="bea38547-d34c-4dfd-b958-4ddc302b48de" xmlns:ns4="fe9e2b3d-4c1d-4923-bca8-f2013ad4d455" targetNamespace="http://schemas.microsoft.com/office/2006/metadata/properties" ma:root="true" ma:fieldsID="8686ed13af4d6fc26ce55cddea3b7fe2" ns3:_="" ns4:_="">
    <xsd:import namespace="bea38547-d34c-4dfd-b958-4ddc302b48de"/>
    <xsd:import namespace="fe9e2b3d-4c1d-4923-bca8-f2013ad4d45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a38547-d34c-4dfd-b958-4ddc302b4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9e2b3d-4c1d-4923-bca8-f2013ad4d45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725F5B-FF5C-430D-AB20-F37D6003DD67}">
  <ds:schemaRefs>
    <ds:schemaRef ds:uri="http://schemas.microsoft.com/sharepoint/v3/contenttype/forms"/>
  </ds:schemaRefs>
</ds:datastoreItem>
</file>

<file path=customXml/itemProps2.xml><?xml version="1.0" encoding="utf-8"?>
<ds:datastoreItem xmlns:ds="http://schemas.openxmlformats.org/officeDocument/2006/customXml" ds:itemID="{D0BE2B49-65C1-4DB6-80BB-19CCA2412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a38547-d34c-4dfd-b958-4ddc302b48de"/>
    <ds:schemaRef ds:uri="fe9e2b3d-4c1d-4923-bca8-f2013ad4d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2E8B72-858C-4889-8960-E361352B4DBB}">
  <ds:schemaRef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bea38547-d34c-4dfd-b958-4ddc302b48de"/>
    <ds:schemaRef ds:uri="http://schemas.openxmlformats.org/package/2006/metadata/core-properties"/>
    <ds:schemaRef ds:uri="http://schemas.microsoft.com/office/infopath/2007/PartnerControls"/>
    <ds:schemaRef ds:uri="fe9e2b3d-4c1d-4923-bca8-f2013ad4d45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Meta 1 ATENCIONES LPD</vt:lpstr>
      <vt:lpstr>Meta 2 SEGUIMIENTO LPD</vt:lpstr>
      <vt:lpstr>Meta 3 OPERAR CR</vt:lpstr>
      <vt:lpstr>Meta 4 ATENCION CR</vt:lpstr>
      <vt:lpstr>Meta 5 FORTALECER SOFIA </vt:lpstr>
      <vt:lpstr>Meta 6 ESTRATEGIA PREVENCION</vt:lpstr>
      <vt:lpstr>Meta 7 CLS</vt:lpstr>
      <vt:lpstr>Meta 8 PROTOCOLO TP</vt:lpstr>
      <vt:lpstr>Meta 9 ATENCIONES DUPLAS</vt:lpstr>
      <vt:lpstr>Hoja1</vt:lpstr>
      <vt:lpstr>Territorialización PA</vt:lpstr>
      <vt:lpstr>Indicadores PA</vt:lpstr>
      <vt:lpstr>Control de Cambios</vt:lpstr>
      <vt:lpstr>LISTAS</vt:lpstr>
      <vt:lpstr>'Indicadores PA'!Print_Area</vt:lpstr>
      <vt:lpstr>'Meta 1 ATENCIONES LPD'!Print_Area</vt:lpstr>
      <vt:lpstr>'Meta 2 SEGUIMIENTO LPD'!Print_Area</vt:lpstr>
      <vt:lpstr>'Meta 3 OPERAR CR'!Print_Area</vt:lpstr>
      <vt:lpstr>'Meta 4 ATENCION CR'!Print_Area</vt:lpstr>
      <vt:lpstr>'Meta 5 FORTALECER SOFIA '!Print_Area</vt:lpstr>
      <vt:lpstr>'Meta 6 ESTRATEGIA PREVENCION'!Print_Area</vt:lpstr>
      <vt:lpstr>'Meta 7 CLS'!Print_Area</vt:lpstr>
      <vt:lpstr>'Meta 8 PROTOCOLO TP'!Print_Area</vt:lpstr>
      <vt:lpstr>'Meta 9 ATENCIONES DUPLAS'!Print_Area</vt:lpstr>
      <vt:lpstr>'Territorialización PA'!Print_Area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Eivar Rojas</cp:lastModifiedBy>
  <cp:revision/>
  <cp:lastPrinted>2024-03-07T23:43:58Z</cp:lastPrinted>
  <dcterms:created xsi:type="dcterms:W3CDTF">2011-04-26T22:16:52Z</dcterms:created>
  <dcterms:modified xsi:type="dcterms:W3CDTF">2024-03-07T23:47:34Z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0x010100CD66EF4D399EC643B805E1B81FD7DB08</vt:lpwstr>
  </property>
</Properties>
</file>