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Requerimientos/20240124 Solicitud OCI Rad 3-2024-000373/3. Planes de accion 31122023/"/>
    </mc:Choice>
  </mc:AlternateContent>
  <xr:revisionPtr revIDLastSave="1" documentId="8_{1D025901-5957-4258-B11D-3B05FA028604}" xr6:coauthVersionLast="47" xr6:coauthVersionMax="47" xr10:uidLastSave="{7EC0F434-EE0A-40D8-A293-B76F516B913B}"/>
  <bookViews>
    <workbookView xWindow="-120" yWindow="-120" windowWidth="29040" windowHeight="15720" tabRatio="737" activeTab="5"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Indicadores PA" sheetId="36" r:id="rId6"/>
    <sheet name="SIGLAS" sheetId="45" state="hidden" r:id="rId7"/>
    <sheet name="Territorialización PA" sheetId="37" state="hidden" r:id="rId8"/>
    <sheet name="Instructivo" sheetId="39" state="hidden" r:id="rId9"/>
    <sheet name="Generalidades" sheetId="38" state="hidden" r:id="rId10"/>
    <sheet name="Hoja2" sheetId="44" state="hidden" r:id="rId11"/>
    <sheet name="Hoja13" sheetId="32" state="hidden" r:id="rId12"/>
    <sheet name="Hoja1" sheetId="20" state="hidden" r:id="rId13"/>
  </sheets>
  <definedNames>
    <definedName name="_xlnm._FilterDatabase" localSheetId="5"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43" l="1"/>
  <c r="AU14" i="36"/>
  <c r="AV14" i="36" s="1"/>
  <c r="AU13" i="36"/>
  <c r="AB24" i="41"/>
  <c r="AB24" i="42"/>
  <c r="AB24" i="43"/>
  <c r="AB24" i="40"/>
  <c r="AU17" i="36"/>
  <c r="W24" i="40"/>
  <c r="W24" i="41"/>
  <c r="W24" i="42"/>
  <c r="W24" i="43"/>
  <c r="P43" i="43"/>
  <c r="AV17" i="36"/>
  <c r="D24" i="43"/>
  <c r="O24" i="43"/>
  <c r="F24" i="43"/>
  <c r="O25" i="42"/>
  <c r="D24" i="42"/>
  <c r="AU18" i="36"/>
  <c r="S23" i="43"/>
  <c r="AC23" i="43"/>
  <c r="AD23" i="43"/>
  <c r="C22" i="40"/>
  <c r="O22" i="40"/>
  <c r="C22" i="42"/>
  <c r="V24" i="41"/>
  <c r="AC25" i="40"/>
  <c r="O25" i="40"/>
  <c r="X24" i="40"/>
  <c r="V24" i="40"/>
  <c r="U24" i="40"/>
  <c r="T24" i="40"/>
  <c r="S24" i="40"/>
  <c r="D24" i="40"/>
  <c r="O24" i="40"/>
  <c r="AC23" i="40"/>
  <c r="AD23" i="40"/>
  <c r="O23" i="40"/>
  <c r="P23" i="40"/>
  <c r="AC22" i="40"/>
  <c r="AC25" i="41"/>
  <c r="O25" i="41"/>
  <c r="AA24" i="41"/>
  <c r="Z24" i="41"/>
  <c r="Y24" i="41"/>
  <c r="X24" i="41"/>
  <c r="U24" i="41"/>
  <c r="T24" i="41"/>
  <c r="S24" i="41"/>
  <c r="D24" i="41"/>
  <c r="O24" i="41"/>
  <c r="AC23" i="41"/>
  <c r="AD23" i="41"/>
  <c r="O23" i="41"/>
  <c r="P23" i="41"/>
  <c r="AC22" i="41"/>
  <c r="O22" i="41"/>
  <c r="AC25" i="42"/>
  <c r="AA24" i="42"/>
  <c r="Z24" i="42"/>
  <c r="Y24" i="42"/>
  <c r="X24" i="42"/>
  <c r="V24" i="42"/>
  <c r="U24" i="42"/>
  <c r="T24" i="42"/>
  <c r="S24" i="42"/>
  <c r="AC23" i="42"/>
  <c r="AD23" i="42"/>
  <c r="O23" i="42"/>
  <c r="P23" i="42"/>
  <c r="AC22" i="42"/>
  <c r="O22" i="42"/>
  <c r="AC25" i="43"/>
  <c r="X24" i="43"/>
  <c r="V24" i="43"/>
  <c r="U24" i="43"/>
  <c r="T24" i="43"/>
  <c r="S24" i="43"/>
  <c r="O23" i="43"/>
  <c r="P23" i="43"/>
  <c r="AC22" i="43"/>
  <c r="O22" i="43"/>
  <c r="P41" i="41"/>
  <c r="P40" i="41"/>
  <c r="AV13" i="36"/>
  <c r="AU15" i="36"/>
  <c r="AV15" i="36" s="1"/>
  <c r="A30" i="40"/>
  <c r="A34" i="40"/>
  <c r="A30" i="41"/>
  <c r="A34" i="41"/>
  <c r="A30" i="42"/>
  <c r="A34" i="42"/>
  <c r="P51" i="43"/>
  <c r="P50" i="43"/>
  <c r="P49" i="43"/>
  <c r="P48" i="43"/>
  <c r="P47" i="43"/>
  <c r="P46" i="43"/>
  <c r="P45" i="43"/>
  <c r="P44" i="43"/>
  <c r="P53" i="43"/>
  <c r="P52" i="43"/>
  <c r="P40" i="43"/>
  <c r="P38" i="43"/>
  <c r="A34" i="43"/>
  <c r="P55" i="43"/>
  <c r="P54"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S58"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6" i="36"/>
  <c r="AV16" i="36"/>
  <c r="AV18" i="36"/>
  <c r="AU19" i="36"/>
  <c r="AV19" i="36"/>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D25" i="41"/>
  <c r="AX58" i="37"/>
  <c r="AY58" i="37"/>
  <c r="R32" i="37"/>
  <c r="AC24" i="42"/>
  <c r="P25" i="41"/>
  <c r="P25" i="40"/>
  <c r="AC24" i="40"/>
  <c r="AX32" i="37"/>
  <c r="S32" i="37"/>
  <c r="AY32" i="37"/>
  <c r="R58" i="37"/>
  <c r="AD25" i="42"/>
  <c r="AC24" i="41"/>
  <c r="AD25" i="40"/>
  <c r="AC24" i="43"/>
  <c r="AD25" i="43"/>
  <c r="O25" i="43"/>
  <c r="P25" i="43"/>
  <c r="O24" i="42"/>
  <c r="P2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1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<sst xmlns="http://schemas.openxmlformats.org/spreadsheetml/2006/main" count="1588" uniqueCount="697">
  <si>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</si>
  <si>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</si>
  <si>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</si>
  <si>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</si>
  <si>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</si>
  <si>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</si>
  <si>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</si>
  <si>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</si>
  <si>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DIC</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</si>
  <si>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</si>
  <si>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</si>
  <si>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</si>
  <si>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</si>
  <si>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</si>
  <si>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</si>
  <si>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</si>
  <si>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</si>
  <si>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</si>
  <si>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</si>
  <si>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</si>
  <si>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</si>
  <si>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</si>
  <si>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</si>
  <si>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</si>
  <si>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</si>
  <si>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</si>
  <si>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</si>
  <si>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</si>
  <si>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</si>
  <si>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</si>
  <si>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</si>
  <si>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</si>
  <si>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</si>
  <si>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</si>
  <si>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</si>
  <si>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</si>
  <si>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</si>
  <si>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</si>
  <si>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</si>
  <si>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</si>
  <si>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</si>
  <si>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</si>
  <si>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</si>
  <si>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</si>
  <si>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</si>
  <si>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</si>
  <si>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</si>
  <si>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</si>
  <si>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</si>
  <si>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</si>
  <si>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</si>
  <si>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</si>
  <si>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</si>
  <si>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</si>
  <si>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</si>
  <si>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</si>
  <si>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</si>
  <si>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</si>
  <si>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</si>
  <si>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</si>
  <si>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</si>
  <si>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</si>
  <si>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</si>
  <si>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Se realizó acompañamiento técnico para la transversalización del enfoque de género en 15 sectores distritales mediante: 17 sensibilizaciones 6 Documentos técnicos, 34 boletines y 44 propuestas de marcación TPIEG y 1 conceptos técnico; acompañamiento técnico a 3 mesas, 1 comités, 2 UTA, 2 consejos y 1 comisión. Se desarrolló la sesión 12 de la UTA y sesión 3 de la CIM. Se realizó 1 propuesta plan de trabajo 2024-2025 SDIG, 1 Informe de Resultados del TPIEG entre 2021 y 2023 y 1 Informe final de la Estrategia de Transversalización 2023.  Sobre Sello En Igualdad: Se elaboraron 15 diagnósticos institucionales en versión final y se realizó la medición del cumplimiento de acciones de 11 entidades.  </t>
  </si>
  <si>
    <t xml:space="preserve">Ene-Dic: Se realizó acompañamiento técnico para la transversalización del enfoque de género en 15 sectores distritales mediante: 122 sensibilizaciones 9 Documentos técnicos y 58 conceptos técnico. TPIEG se realizaron 2 talleres magistrales, 69 boletines y 88 propuestas de marcación, 3 informes: 1 con corte a 31 de diciembre de 2022, 1 con corte a 30 de junio de 2023 y 1 de Resultados entre 2021 y 2023. Acompañamiento técnico a 28 mesas, 22 comités, 24 UTA, 9 consejos y 53 comisiones. CIM-UTA  12 sesiones de la UTA y sesión 3 de la CIM; se hicieron y publicaron: 1 informe anual y 4 Informes trimestrales CIM. Se realizaron 25 propuesta plan de trabajo 2023-2024 y 22 propuestas 2024-2025 del SDIG,1 Informe de Resultados del TPIEG entre 2021 y 2023 y 1 Informe final de la Estrategia de Transversalización 2023. Concertación y monitoreo a los reportes de logros de transversalización de género para 15 sectores
SELLO: Acompañamiento técnico y elaboración propuesta plan de trabajo 2024-2025 en el marco del Sello para las 25 entidades de la primera fase y 11 entidades para segunda fase, desarrollo de evento de premiación de entidades públicas (sello violeta: SDJ, sello plata: SDIS y sello bronce: SDG) y entrega de insignias de reconocimiento a 40 organizaciones privadas e IES. Se socializaron y enviaron los diagnósticos institucionales y la propuesta de plan de trabajo a 25 entidades en la primera fase, para la segunda fase se convocaron 35 entidades. Implementación de instrumentos de revisión de lenguaje escrito y visual a 29 entidades. Visitas de observación a 30 entidades, se elaboraron 30 diagnósticos institucionales para la fase 2. Para privados: aplicación de la herramienta de autodiagnóstico a 11 organizaciones privadas y socialización a 13 empresas. Se implementaron 26 talleres del portafolio a 2344 personas. Se realizó desayuno de trabajo con el sector privado en mayo y a la fecha hay 24 empresas e IES que firmaron el Pacto de Ciudad de Igualdad de Género.
		</t>
  </si>
  <si>
    <r>
      <t xml:space="preserve">Transversalización: </t>
    </r>
    <r>
      <rPr>
        <sz val="11"/>
        <color rgb="FF000000"/>
        <rFont val="Times New Roman"/>
        <family val="1"/>
      </rPr>
      <t>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r>
  </si>
  <si>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</si>
  <si>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</si>
  <si>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</si>
  <si>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</si>
  <si>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</si>
  <si>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</si>
  <si>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</si>
  <si>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</si>
  <si>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</si>
  <si>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</si>
  <si>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</si>
  <si>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</si>
  <si>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</si>
  <si>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</si>
  <si>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</si>
  <si>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</si>
  <si>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</si>
  <si>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</si>
  <si>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</si>
  <si>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</si>
  <si>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</si>
  <si>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r>
      <rPr>
        <b/>
        <sz val="11"/>
        <color rgb="FF000000"/>
        <rFont val="Times New Roman"/>
        <family val="1"/>
      </rPr>
      <t>Acumulado:</t>
    </r>
    <r>
      <rPr>
        <sz val="11"/>
        <color rgb="FF000000"/>
        <rFont val="Times New Roman"/>
        <family val="1"/>
      </rPr>
      <t xml:space="preserve"> Se brindó acompañamiento a los sectores de la Administración Distrital para la definición de los logros de transversalización de género del año 2023 y asesoría técnica para la definición y aprobación final de los Planes de Trabajo “En Igualdad: Sello Distrital de Igualdad de Género” de las 25 entidades priorizadas para la fase 1 (SDP, SDIS, IDIPRON, SDH, SDMujer, SED, SDA, JBB, IDARTES,IDRD,SDCRD,IPES, SDDE, DASCD,SG, IDPAC, SDG, SDHT, UAESP, HAC, SDH, SJD, SDM, SDS, SDSCJ), acompañamiento mesa técnica para aprobación de acciones pendientes Sello en Igualdad 2023-2024, elaboración propuesta plan de trabajo 2024-2025 en el marco del Sello Distrital de Igualdad de Género para las entidades IDIGER, DADEP, IDT, Subred Sur, ATENEA,IDEP, Universidad Distrital Francisco José de Caldas, OFB, FUGA, Metro, IDU, UMV, IDPYBA, Subred Integrada de Servicios de Salud Sur Occidente y Capital Salud CVP, EAAB, RENOBO, Catastro, Lotería de Bogotá y IDPC, revisión y ajustes plan de trabajo ATENEA y DADEP. Se realizó articulación con la Subred Integrada de Servicios de Salud Sur para la definición de acciones en el marco de la estrategia de transversalización de género para implementar durante 2023. Así mismo, se realizó articulación con la Sec. General para incorporar el enfoque de género en la Política Pública de Acogida, Inclusión y Desarrollo para los Nuevos Bogotanos y Bogotanas. Se continuó brindando acompañamiento para la revisión de actividades y definición del plan de trabajo de la Secretaría Distrital de Integración Social.</t>
    </r>
  </si>
  <si>
    <r>
      <rPr>
        <b/>
        <sz val="11"/>
        <color rgb="FF000000"/>
        <rFont val="Times New Roman"/>
        <family val="1"/>
      </rPr>
      <t>Diciembre:</t>
    </r>
    <r>
      <rPr>
        <sz val="11"/>
        <color rgb="FF000000"/>
        <rFont val="Times New Roman"/>
        <family val="1"/>
      </rPr>
      <t xml:space="preserve"> se realizó acompañamiento técnico a CUL a través de la elaboración de propuesta plan de trabajo 2024-2025 en el marco del Sello Distrital de Igualdad de Género para la entidad IDPC.</t>
    </r>
  </si>
  <si>
    <t xml:space="preserve">2. Realizar el acompañamiento técnico a las mesas, comités y comisiones de los sectores y las entidades de la administración distrital. </t>
  </si>
  <si>
    <r>
      <rPr>
        <b/>
        <sz val="11"/>
        <color rgb="FF000000"/>
        <rFont val="Times New Roman"/>
        <family val="1"/>
      </rPr>
      <t>Acum</t>
    </r>
    <r>
      <rPr>
        <sz val="11"/>
        <color rgb="FF000000"/>
        <rFont val="Times New Roman"/>
        <family val="1"/>
      </rPr>
      <t>: Acompañamiento técnico SAL:7Consejo Consultivo Salud Mental y mesas asociadas. Diligenciamiento de acciones de SDMujer en salud mental, 1Mesa plan rescate. 12 Comité Distrital Apoyo a la Lactancia Materna y sesiones UTA. 8 Comité Intersectorial Distrital de Salud y UTAS y elaboración informes de gestión I y II trimestre, 1 Sala situacional conducta suicida EDU: 1Congreso orientación escolar, 1Mesa Técnica de Cualificación a Comités Escolares de Convivencia, 2Mesa Técnica de Formación a Formadores, 1Mesa Técnica Revisión de Protocolos de Atención Integral, 1 sesión del Consejo Consultivo de Política Pública Educativa. 4Comité Distrital de Convivencia Escolar. 5Comités Interinstitucional de Educación en Derechos Humanos Deberes y Garantías y Pedagogía de la Reconciliación. 5Mesa de diálogo para la prevención y atención de violencia sexual y de género en IES CUL: 1 Consejo Distrital de Patrimonio Cultura 1 Mesa interinstitucional ampliada SOMOS observatorio de cultura ciudadana y 1Mesa interinstitucional ampliada CICLOFEST y 1Mesa intersectorial plan de mecanismo gestión del PES de la bicicleta con el Instituto Distrital de Patrimonio Cultural AMB: 5Mesa agricultura urbana MOV: 2sesiones Consejo Distrital de la Bicicleta SEG: 41CDSCCFB, 9Mesa Intersectorial de Seguridad en Bicicleta MUJ: 2CIM, 11UTA, y 1UTA interna comité coordinador sector mujeres. 11UTA del Sistema Distrital de Cuidado y 3Mesas directiva del sistema SOFIA. 1Mesa de territorialización INT: 3Comisión Intersectorial Diferencial Poblacional y 2Mesas técnica de mujer género y diversidades del IDIPRON. 1Mesa técnica de Migrantes, 3Mesa técnica Comité Operativo Distrital para las Familias GOB: 7sesiones UTA marco de la Comisión Intersectorial del Espacio Público, 7 Comisiones Intersectorial del Espacio Público DEE: 1Mesa articulación Acuerdo 862 HAB: 1acompañamiento a la Mesa de Acompañamiento Social de Secretaría de Hábitat.</t>
    </r>
  </si>
  <si>
    <r>
      <t>Diciembre:</t>
    </r>
    <r>
      <rPr>
        <sz val="11"/>
        <color rgb="FF000000"/>
        <rFont val="Times New Roman"/>
        <family val="1"/>
        <charset val="1"/>
      </rPr>
      <t xml:space="preserve"> se realizó acompañamiento técnico a CUL: 1 Consejo Distrital de Patrimonio Cultura y 1 mesa: SOMOS de la subdirección de cultura ciudadana y mesa bimensual sectorial del sector. SAL: Comité Distrital de Apoyo a la Lactancia Materna y Comité Intersectorial Distrital de Salud, 1 comité Intersectorial Distrital de Salud y 1 Consejo Consultivo de Salud Mental; SEG: 1Comisión Distrital de Seguridad, Convivencia y Comodidad en el Fútbol en Bogotá; SEG: 1Mesa Intersectorial de Seguridad en Bicicleta; AMB: mesa de agricultura urbana y periurbana, en el Jardín Botánico de Bogotá.</t>
    </r>
  </si>
  <si>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</si>
  <si>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r>
      <rPr>
        <b/>
        <sz val="11"/>
        <color rgb="FF000000"/>
        <rFont val="Times New Roman"/>
        <family val="1"/>
      </rPr>
      <t>Acumulado</t>
    </r>
    <r>
      <rPr>
        <sz val="11"/>
        <color rgb="FF000000"/>
        <rFont val="Times New Roman"/>
        <family val="1"/>
      </rPr>
      <t>: Se acompañó técnicamente a los sectores de la administración distrital para la adecuación institucional a través de CT y DT así: GOB: CT Política Pública de Acogida, Inclusión (…) HAC: DT frases alusivas a los derechos de las mujeres. GEP: CT lenguaje incluyente, CT III Categoría reconocimiento a iniciativas y acciones afirmativas con enfoque de género en entidades del Distrito- gala de reconocimiento DASCD, CT encuesta de caracterización de servidores/as Secretaría General. MOV: CT propuesta ficha metodológica Capital Bus S.A.S. HAB: CT acoso laboral para Acueducto y Alcantarillado. SAL: CT encuesta violencias basadas en orientación sexual e identidad de género al interior de Subredes, elaboración bullets de importancia de salas amigas de familia lactante para garantía de derechos de mujeres y otras personas lactantes y articulación y acompañamiento para el desarrollo de jornadas de prevención de acoso laboral y acoso sexual laboral a talento humano de Subred Integrada de Servicios de Salud Sur. INT: DT Escuela de Políticas y Enfoques: Módulo de nivelación conceptual y CT Diagnóstico de situación de habilidades y competencias de mujeres adolescentes y jóvenes vinculadas al IDIPRON que habitan o están en riesgo de habitar la calle. SEG: CT encuestas de evaluación de necesidades, expectativas y calidad de vida laboral de mujeres bomberas, CT protocolo de prevención y atención del acoso laboral y acoso sexual laboral y CT caracterización del talento humano de la Sec. de Seguridad, Convivencia y Justicia. CUL: CT Medir percepción y satisfacción de la ciudadanía en Instituto Distrital de las artes y CT Plan especial de salvaguardia: usos, proyección artística y social del teatro de creación colectiva en Bogotá del Instituto de Patrimonio Cultura y Teatro la Candelaria. EDU: CT Orientaciones pedagógicas para la educación en derechos humanos dirigida a fuerza pública</t>
    </r>
  </si>
  <si>
    <r>
      <rPr>
        <b/>
        <sz val="11"/>
        <color rgb="FF000000"/>
        <rFont val="Times New Roman"/>
        <family val="1"/>
      </rPr>
      <t>Diciembre:</t>
    </r>
    <r>
      <rPr>
        <sz val="11"/>
        <color rgb="FF000000"/>
        <rFont val="Times New Roman"/>
        <family val="1"/>
      </rPr>
      <t xml:space="preserve"> Acompañamiento técnico para la implementación del enfoque de género con  el concepto técnico: protocolo de prevención y atención del acoso laboral y acoso sexual laboral para SEG. </t>
    </r>
  </si>
  <si>
    <t xml:space="preserve">4. Realizar el acompañamiento técnico para la implementación de acciones, en el marco de la transversalización del enfoque de género en la labor misional de los sectores de la administración distrital, sus entidades adscritas y vinculadas.  </t>
  </si>
  <si>
    <r>
      <rPr>
        <b/>
        <sz val="11"/>
        <color rgb="FF000000"/>
        <rFont val="Times New Roman"/>
        <family val="1"/>
      </rPr>
      <t>Acumulado</t>
    </r>
    <r>
      <rPr>
        <sz val="11"/>
        <color rgb="FF000000"/>
        <rFont val="Times New Roman"/>
        <family val="1"/>
      </rPr>
      <t>: Acompañamiento técnico para la incorporación del enfoque de género en la labor misional de las entidades, a través de acciones, elaboración de DT y CT, así: EDU: CT ruta de bienestar y acompañamiento Agencia Atenea y CT recomendaciones sobre salud mental en las comunidades educativas y  DT recomendaciones para la garantía del derecho a la educación con equidad(…) programas de posmedia y DT Guía para la prevención y erradicación de estereotipos sexistas y discriminatorios hacia las mujeres en los contenidos curriculares PLN: Diagnósticos sectoriales POT sobre CIOM  HAB: Acompañamiento Social de Vivienda Gratuita y DT con propuesta de sensibilizaciones dirigida al acueducto y alcantarillado. SEG: CT responsabilidad Penal Adolescente. TRANSV: CT rendición de cuentas de la Veeduría Distrital. CUL: DT análisis del acceso, permanencia y reconocimiento de las mujeres en la cultura escrita en Bogotá (…) CT estrategia metodológica sobre formulación PES cultura bogotana de los usos y disfrutes de la bicicleta y bullets. GEP: CT Categoría III, Gala de Reconocimiento DASCD, CT encuesta de satisfacción de la ciudadanía de la Red CADE y CT encuesta de satisfacción DASCD, INT: CT escuela de liderazgo para mujeres habitantes de calle o en riesgo de estarlo. SEG- GOB: CT protocolo CDSCCFB. DEE: Presentación oferta de servicios SDMujer a la ciudadanía en plazas de mercado adscritas al IPES. SAL: CT formulario de entrevista estudio de adherencia terapéutica en salud mental, DT Lineamientos para la incorporación del enfoque de género(…) del Plan Decenal de Lactancia Materna y Bullets promoción de la autonomía, la toma de decisiones y la garantía de los derechos sexuales y reproductivos de mujeres con VIH AMB: CT hoja de ruta en el marco del proyecto AVANTIA y bullets para el evento de lanzamiento Women4Climate. MOV: CT Bogotá Móvil Transmilenio, CT Capital Bus Transmilenio S.A., Bullets para la socialización capítulo de género, Anuario de Seguridad Vial</t>
    </r>
  </si>
  <si>
    <r>
      <rPr>
        <b/>
        <sz val="11"/>
        <color rgb="FF000000"/>
        <rFont val="Times New Roman"/>
        <family val="1"/>
      </rPr>
      <t xml:space="preserve">Diciembre: </t>
    </r>
    <r>
      <rPr>
        <sz val="11"/>
        <color rgb="FF000000"/>
        <rFont val="Times New Roman"/>
        <family val="1"/>
      </rPr>
      <t>Acompañamiento técnico para la implementación de acciones en los sectores EDU: DT recomendaciones para la garantía del derecho a la educación con equidad en los procesos de acceso, permanencia y finalización de programas de posmedia y DT Guía para la prevención y erradicación de estereotipos sexistas y discriminatorios hacia las mujeres en los contenidos curriculares CUL: DT análisis del acceso, permanencia y reconocimiento de las mujeres en la cultura escrita en Bogotá para la garantía del derecho a una cultura libre de sexismo y el derecho a una educación con equidad</t>
    </r>
  </si>
  <si>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</si>
  <si>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r>
      <rPr>
        <b/>
        <sz val="11"/>
        <color rgb="FF000000"/>
        <rFont val="Times New Roman"/>
        <family val="1"/>
      </rPr>
      <t>Acumulado</t>
    </r>
    <r>
      <rPr>
        <sz val="11"/>
        <color rgb="FF000000"/>
        <rFont val="Times New Roman"/>
        <family val="1"/>
      </rPr>
      <t>: Se realizó la propuesta de pautas para la Transversalización del enfoque de género e informe final de la Estrategia de Transversalización de Género 2023. Actualización del documento técnico, ruta metodológica y presentación sobre indicadores con enfoque de género, Se participó en la Mesa del Modelo Integrado de Planeación y Gestión. Se realizó el concepto técnico con recomendaciones para el lanzamiento de soluciones tecnológicas – aspectos para la seguridad de la información – evaluaciones de impacto de privacidad – responsabilidad demostrada de la Política de Seguridad de la Información. Propuesta de Documento Técnico y Ruta Metodológica sobre Formulación de Proyectos de Inversión con Enfoque de Género.</t>
    </r>
  </si>
  <si>
    <r>
      <t>Diciembre:</t>
    </r>
    <r>
      <rPr>
        <sz val="11"/>
        <color rgb="FF000000"/>
        <rFont val="Times New Roman"/>
        <family val="1"/>
      </rPr>
      <t xml:space="preserve"> se elaboró Documento Técnico y Ruta Metodológica sobre Formulación de Proyectos de Inversión con Enfoque de Género y Presupuestos Sensibles al Género e informe final de la Estrategia de Transversalización de Género 2023</t>
    </r>
    <r>
      <rPr>
        <b/>
        <sz val="11"/>
        <color rgb="FF000000"/>
        <rFont val="Times New Roman"/>
        <family val="1"/>
      </rPr>
      <t xml:space="preserve"> </t>
    </r>
  </si>
  <si>
    <t>6. Realizar el fortalecimiento de capacidades en el marco de la transversalización del enfoque de género a través de sensibilizaciones, talleres, charlas, recorridos, entre otros.</t>
  </si>
  <si>
    <r>
      <rPr>
        <b/>
        <sz val="11"/>
        <color rgb="FF000000"/>
        <rFont val="Times New Roman"/>
        <family val="1"/>
      </rPr>
      <t>Acumulado:</t>
    </r>
    <r>
      <rPr>
        <sz val="11"/>
        <color rgb="FF000000"/>
        <rFont val="Times New Roman"/>
        <family val="1"/>
      </rPr>
      <t xml:space="preserve"> se desarrollaron sensibilizaciones sobre: Enfoque de género: 21 (DEE; MOV; SEG; CUL; JUR; INT; GOB; MUJ; GEP; SAL); Derecho a una vida libre de violencias, rutas de atención y acoso sexual 46 (AMB; DEE; GOB; HAB; HAC; MOV; SEG; CUL; JUR; SAL); Derecho a la participación para mujeres y niñas: 2 (INT); Derecho al trabajo: 3 (MOV; DEE); Masculinidades: 2 (INT; AMB) Salud integral, género e interrupción voluntaria del embarazo: 4 (SAL); Comunicación y cultura no sexista: 22 (AMB; DEE; HAC; INT; MOV; SEG; CUL; HAB; GEP; EDU; MOV; SAL); Conmemoración 8 marzo: 4 (SEG; CUL; GEP; EDU); Enfoque diferencial y perspectiva interseccional: 1 (JUR); Habilidades en calle 1 (JUR); Mujeres y ambiente: 3 (AMB); Política Pública de Mujeres y Equidad de Género: 1 (SAL); Oferta Institucional SDMujer: 8 (DEE); Sororidad como herramienta para el fortalecimiento institucional 1 (SEG); Ambientes Laborales Inclusivos y Amorosos, desde una perspectiva de género y diferencial para el funcionariado interno de la entidad 1 (AMB), transversalización del enfoque de género y prevención de violencias basadas en Género 1 (CUL); Importancia de las salas de lactancia: 1 (SAL).nal 1 (SEG); Ambientes Laborales Inclusivos y Amorosos, desde una perspectiva de género y diferencial para el funcionariado interno de la entidad 1 (AMB), transversalización del enfoque de género y prevención de violencias basadas en Género 1 (CUL); Importancia de las salas de lactancia: 1 (SAL). </t>
    </r>
  </si>
  <si>
    <r>
      <rPr>
        <b/>
        <sz val="11"/>
        <color rgb="FF000000"/>
        <rFont val="Times New Roman"/>
        <family val="1"/>
      </rPr>
      <t>Diciembre</t>
    </r>
    <r>
      <rPr>
        <sz val="11"/>
        <color rgb="FF000000"/>
        <rFont val="Times New Roman"/>
        <family val="1"/>
      </rPr>
      <t>: Se desarrollaron 17 sensibilizaciones así : 2 a AMB, 4 a CUL, 2 a DEE, 1 a GOB, 2 a MOV, 5 a SAL y 1 a MEG, sobre diferentes temáticas como enfoque de género, derecho a una cultura libre de sexismo, conmemoración 25N, derecho a una vida libre de violencias, derecho al trabajo y la importancia de las salas de lactancia.</t>
    </r>
  </si>
  <si>
    <t>7.Apoyar la implementación del Trazador Presupuestal de Igualdad y Equidad de Género (aportes a documentos, informes, participación en mesas, sensibilizaciones)</t>
  </si>
  <si>
    <r>
      <rPr>
        <b/>
        <sz val="11"/>
        <color rgb="FF000000"/>
        <rFont val="Times New Roman"/>
        <family val="1"/>
      </rPr>
      <t>Acumulado</t>
    </r>
    <r>
      <rPr>
        <sz val="11"/>
        <color rgb="FF000000"/>
        <rFont val="Times New Roman"/>
        <family val="1"/>
      </rPr>
      <t>: se desarrollaron dos talleres magistrales sobre TPIEG, se realizaron y enviaron propuestas de marcación 2023 y 2024 para 44 entidades de los 15 sectores (AMB, GEP, GOB, SAL, MOV, HAC, HAB, PLN, DEE, INT, MUJ, SEG, CUL, EDU, JUR).  se realizaron 3 informes del TPIEG: con corte a 31 de diciembre de 2022, con corte a 30 de junio de 2023 y de Resultados entre 2021 y 2023; se realizaron 35 boletines sobre el balance de marcación con corte a 31 de diciembre de 2022 y de 34 entidades con corte a 30 de junio de 2023 pertenecientes a 14 sectores (AMB, GEP, GOB, SAL, MOV, HAC, HAB, PLN, DEE, INT, MUJ, SEG, CUL, EDU).</t>
    </r>
  </si>
  <si>
    <r>
      <rPr>
        <b/>
        <sz val="11"/>
        <color rgb="FF000000"/>
        <rFont val="Times New Roman"/>
        <family val="1"/>
      </rPr>
      <t xml:space="preserve">Diciembre: </t>
    </r>
    <r>
      <rPr>
        <sz val="11"/>
        <color rgb="FF000000"/>
        <rFont val="Times New Roman"/>
        <family val="1"/>
      </rPr>
      <t>se realizó el Informe de Resultados del TPIEG entre 2021 y 2023; se realizaron los boletines con el balance de marcación de 35 entidades pertenecientes a 14 sectores (AMB, GEP, GOB, SAL, MOV, HAC, HAB, PLN, DEE, INT, MUJ, SEG, CUL, EDU) y se realizaron las nuevas propuestas de marcación para el año 2024 para 44 entidades de los 15 sectores (AMB, GEP, GOB, SAL, MOV, HAC, HAB, PLN, DEE, INT, MUJ, SEG, CUL, EDU, JUR).</t>
    </r>
  </si>
  <si>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</si>
  <si>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Times New Roman"/>
        <family val="1"/>
      </rPr>
      <t>Acumulado:</t>
    </r>
    <r>
      <rPr>
        <sz val="11"/>
        <color rgb="FF000000"/>
        <rFont val="Times New Roman"/>
        <family val="1"/>
      </rPr>
      <t xml:space="preserve"> Se realizó la supervisión del Convenio 819-2021 y se revisaron los informes Bimensuales VII, VIII, IX y el informe final del mes de mayo.  Se trabajó junto con ONU Mujeres durante el proceso de selección, retroalimentación y entrega de insumos al Centro Nacional de Consultoría, con relación a la primera fase del Sello. Se realizó la premiación de En Igualdad, Sello Distrital de Género, llevada a cabo en el marco de la conmemoración del 8 de marzo y liderado por la alcaldesa Claudia López en el que ocuparon los tres primeros lugares la Sec. Jurídica, la Sec. de Integración Social y la Sec. Gobierno.  En esta primera fase, participaron 25 entidades, que a la fecha cuentan con diagnósticos y planes de trabajo, aprobados y revisados. 
Para la segunda fase del Sello, se priorizaron 22 entidades públicas las cuales cuentan con diagnosticos y propuestas de planes de trabajo, 7 entidades de capital mixto y 1 corporación cada una con un diagnóstico institucional elaborado a partir de la herramienta de autodiagnostico.  En el marco de la implementación del mecanismo se realizaron  2 talleres y las 15 reuniones de socialización sobre el funcionamiento del Sello y el uso del aplicativo web, se implementaron los instrumentos diagnósticos de observación en las instalaciones y de de revisión de plataformas y lenguaje escrito para 30 entidades.  Se realizaron 9 reuniones socialización de herramienta autodiagnóstico en el marco de la recolección de información  para diagnósticos de entidades Distritales de Capital Mixto, se elaboraron 22 herramientas de puntuación de cumplimiento de acciones y se realizó un evento de reconocimiento en el marco de la 3ra CIM se realizó la premiación de la Fase 2 del Sello En Igualdad, en el que ocuparon los 3 primeros lugares la EAAB, la Subred Sur y la UMV. Finalmente en el marco del alistamiento de la Fase 3, se realizaron 3 reuniones de  alistamiento de instrumentos metodológicos para Alcaldías Locales (Fase 3).</t>
    </r>
  </si>
  <si>
    <r>
      <rPr>
        <b/>
        <sz val="11"/>
        <color rgb="FF000000"/>
        <rFont val="Times New Roman"/>
        <family val="1"/>
      </rPr>
      <t xml:space="preserve"> Diciembre: </t>
    </r>
    <r>
      <rPr>
        <sz val="11"/>
        <color rgb="FF000000"/>
        <rFont val="Times New Roman"/>
        <family val="1"/>
      </rPr>
      <t>A) Se actualizaron los instrumentos de observación de instalaciones en versión final de 30 entidades. B) Se actualizaron los instrumentos de revisión de lenguaje escrito y visual en versión final de 30 entidades. C) Se elaboraron 15 diagnósticos institucionales en versión final.   D) Se realizó la medición del de cumplimiento de acciones de 11 entidades. E) En el marco de la 3ra CIM se realizó la premiación de la Fase 2 del Sello En Igualdad, en el que ocuparon los 3 primeros lugares la EAAB, la Subred Sur y la UMV.</t>
    </r>
  </si>
  <si>
    <t>9. Implementar "En Igualdad" - Sello Distrital de Igualdad de Género con las organizaciones del sector privado que se vinculen al proceso de reconocimiento al compromiso con el cierre de brechas de género en Bogotá.</t>
  </si>
  <si>
    <r>
      <rPr>
        <b/>
        <sz val="11"/>
        <color rgb="FF000000"/>
        <rFont val="Times New Roman"/>
        <family val="1"/>
      </rPr>
      <t>Acumulado</t>
    </r>
    <r>
      <rPr>
        <sz val="11"/>
        <color rgb="FF000000"/>
        <rFont val="Times New Roman"/>
        <family val="1"/>
      </rPr>
      <t xml:space="preserve">: 1.Acompañamiento técnico a ONU Mujeres durante el proceso de selección, retroalimentación y entrega de insumos al CNC consultora encargada de la implementación de la primera fase del Sello de Igualdad de Género Distrital-Sector privado: 1a) Seguimiento al avance de la construcción propuesta metodológica de implementación del Sello de Igualdad de Género Distrital para el sector privado. 1b) Se cuenta con la versión aprobada de la herramienta de autodiagnóstico para sector privado. 1c) El Centro Nacional de Consultoría realizó socialización de la propuesta metodológica del mecanismo con sector privado 1d)  Se realizaron 2 eventos de reconocimiento de 40 organizaciones privadas a través de la entrega de insignias del Sello En Igualdad. 2. Implementación del sello a través de: 2a) Se realizaron 22 reuniones de primer contacto con empresas, organizaciones y universidades interesadas en el sello,  2b) 24 empresas, organizaciones e IES se adhirieron al Pacto de Ciudad de Igualdad de Género. 2c) se desarrolló un desayuno de trabajo con empresas interesadas en el sello. 2d) se realizó acompañamiento a la implementación del portafolio de servicios a través de: se aplicó la herramienta de autodiagnóstico para 11 organizaciones del sector privado y revisión técnica de los resultados de 9 de estas; se socializaron los resultados de la herramienta de autodiagnóstico a 10 empresa; se actualizaron 6 metodologías de sensibilización y se implementaron 26 talleres a 2344 personas, se hicieron 4 reuniones de articulación y gestiones de acompañamiento a la implementación del portafolio.
</t>
    </r>
  </si>
  <si>
    <r>
      <rPr>
        <b/>
        <sz val="11"/>
        <color rgb="FF000000"/>
        <rFont val="Times New Roman"/>
        <family val="1"/>
      </rPr>
      <t xml:space="preserve">Diciembre: </t>
    </r>
    <r>
      <rPr>
        <sz val="11"/>
        <color rgb="FF000000"/>
        <rFont val="Times New Roman"/>
        <family val="1"/>
      </rPr>
      <t xml:space="preserve">A) Se realizaron 2 reuniones de primer contacto.  B)  Se realizó actualización de la matriz de seguimiento a las organizaciones del sector privado en el marco del cierre de gestión de la vigencia.				</t>
    </r>
    <r>
      <rPr>
        <b/>
        <sz val="11"/>
        <color rgb="FF000000"/>
        <rFont val="Times New Roman"/>
        <family val="1"/>
      </rPr>
      <t xml:space="preserve">		</t>
    </r>
  </si>
  <si>
    <t>*Incluir tantas filas sean necesarias</t>
  </si>
  <si>
    <t>4 - Realizar el seguimiento de 2 Políticas Públicas lideradas por la Secretaría Distrital de la Mujer</t>
  </si>
  <si>
    <t xml:space="preserve">Se culminó la retroalimentación del reporte III trimestre de planes de acción de la PPMyEG de los sectores: CUL, GEP, HAB, GOB, INT, MUJ, SAL y de la PPASP de los sectores MUJ, CUL, JUR, GOB, GEP, INT, SAL, HAB, SDP, AMB, SEG. 
Se actualizó la matriz de consolidación de reportes del plan de acción PPASP y PPMyEG, conforme a los reportes y alcances recibidos. Se retroalimentó y consolidó el reporte de noviembre de logros de transversalización de género. Se elaboró el informe preliminar de balance de implementación de logros de transversalización del enfoque de género corte a noviembre 2023 
Se consolidaron los reportes y alcances de III trimestre en la matriz interna para el seguimiento de planes de trabajo de Sello en Igualdad fase I, conforme a la información recibida por los sectores. Se realizó aparte del informe de sello en igualdad fase I asociado al proceso de concertación del plan de trabajo. Se revisó la propuesta de plan de trabajo de Sello Fase II de IDPC, UDFJC. 
</t>
  </si>
  <si>
    <t xml:space="preserve">Se realizó revisión, análisis y retroalimentación de los reportes de plan de acción del primer, segundo y tercer trimestre 2023 de la PPMYEG y PPASP. Se actualizaron matrices de consolidación de reporte de la PPMYEG y PPASP. Revisión y retroalimentación de los reportes a corte de noviembre de los logros de transversalización de género de los 15 sectores de la Administración Distrital y se elaboró informe preliminar de balance de logros 2023. Se elaboró matriz de localidades y registro de información de territorialización reportada por los sectores en la PPMYEG.
Se realizó revisión, análisis y retroalimentación de los reportes de plan de trabajo de sello del primer semestre de las siguientes entidades: Sector Ambiente, IPES, Sector Movilidad, Jardín Botánico, Sector Educación, UAECOB, Sector Seguridad, Sector Mujeres, Sector Jurídica, Sector Cultura, IDRD, IDARTES, UAESP, IDIPRON, Sector Salud, Sector Planeación y Gestión Pública. Se realizó retroalimentación a los reportes de plan de trabajo de sello del tercer trimestre de las entidades IPES, Ambiente, Movilidad. JBB, Gobierno, UAESP, Salud, Gestión Pública, IDRD, Cultura, Seguridad, UAECOB, Mujeres, Desarrollo Económico, Educación, Hacienda, IDIPRON, Planeación, Hábitat, Jurídica, Seguridad, Idartes e IDRD, 
Se revisó la propuesta de plan de trabajo de Sello Fase II de las entidades IDIGER, DADEP, IDT, Subred Sur, ATENEA, FUGA, CVP, Subred Occidente, FONCEP, IDPYBA, EAAB, UMV, Capital Salud, UAECD, OFB, ERU, Metro, Loteria, IDEP, IDPC, UDFJC. Se realizó consolidación de los reportes y alcances de III trimestre en la matriz interna para el seguimiento de planes de trabajo de Sello en Igualdad fase I.
En el primer semestre 2023 se realizó la revisión, consolidación e informe de los logros de transversalización de género 2022, así como la retroalimentación de los planes de acción de la PPMYEG y PPASP a los reportes IV trimestre 2022 de los sectores responsables y para el segundo semestre 2023 se cuenta con la versión final del informe de balance de la PPMYEG vigencia 2022 e informe de PIOEG y ETG vigencia 2022
</t>
  </si>
  <si>
    <t xml:space="preserve">El seguimiento de políticas públicas y los ejercicios de retroalimentación permiten aportar a la cualificación de reportes, consolidar los avances de implementación anuales de la PPMYEG y la PPASP y aportan al acceso a información oportuna, de calidad y completa sobre los avances en la implementación y ejecución de las actividades concertadas por los 15 sectores de la Administración Distrital, conforme a su responsabilidad de implementación.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</si>
  <si>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</si>
  <si>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r>
      <rPr>
        <b/>
        <sz val="11"/>
        <color rgb="FF000000"/>
        <rFont val="Times New Roman"/>
        <family val="1"/>
      </rPr>
      <t>Acumulado:</t>
    </r>
    <r>
      <rPr>
        <sz val="11"/>
        <color rgb="FF000000"/>
        <rFont val="Times New Roman"/>
        <family val="1"/>
      </rPr>
      <t xml:space="preserve">  Se cuenta con la diagramación del informe de la vigencia 2022 de la Política Pública de Mujeres y Equidad de Género. Se realizó revisión y retroalimentación de los reportes a corte de noviembre de los logros de transversalización de género de los 15 sectores de la Administración Distrital. Se elaboró el informe preliminar de balance de implementación de los logros de transversalización de género con corte a noviembre 2023 Se actualizo la matriz de consolidación de reporte de la PPMYEG, conforme a los alcances de reporte recibidos por los sectores.  Se realizó revisión y retroalimentación de los reportes de los sectores de la administración del primer, segundo y tercer trimestre de 2023 de los productos del Plan de Acción de la PPMYEG y la retroalimentación de los reportes IV trimestre 2022, el informe de balance de la vigencia 2022 y el informe de los productos PIOEG y ETG vigencia 2022. Asimismo, se actualizó la matriz de rezagos del Plan de Acción PPMYEG 2020 a 2022 y la matriz de consolidación de la PPMyEG y se acompañaron las mesas de trabajo sectorial orientadas a cualificar los reportes de política. Se actualizó la matriz de consolidación de reportes del plan de acción de la PPMyEG. Se revisó y consolidó el reporte de logros de transversalización de género de la vigencia 2022 e informe de balance, así como el seguimiento a julio de los logros de la vigencia 2023.  Frente a Sello, se revisó la matriz de catálogo propuesta para formular el plan de trabajo que incluye los productos PIOEG y ETG del Plan de Acción de la PPMyEG y se realizó revisión, análisis y retroalimentación de los reportes de plan de trabajo de sello fase I, conforme a los reportes recibidos a corte de septiembre. Se realizó revisión a la propuesta de plan de trabajo de las entidades que conforman la Fase II de Sello
</t>
    </r>
    <r>
      <rPr>
        <b/>
        <sz val="11"/>
        <color rgb="FF000000"/>
        <rFont val="Times New Roman"/>
        <family val="1"/>
      </rPr>
      <t xml:space="preserve">
</t>
    </r>
    <r>
      <rPr>
        <sz val="11"/>
        <color rgb="FF000000"/>
        <rFont val="Times New Roman"/>
        <family val="1"/>
      </rPr>
      <t xml:space="preserve"> 
</t>
    </r>
    <r>
      <rPr>
        <b/>
        <sz val="11"/>
        <color rgb="FF000000"/>
        <rFont val="Times New Roman"/>
        <family val="1"/>
      </rPr>
      <t xml:space="preserve">
</t>
    </r>
    <r>
      <rPr>
        <sz val="11"/>
        <color rgb="FF000000"/>
        <rFont val="Times New Roman"/>
        <family val="1"/>
      </rPr>
      <t xml:space="preserve">
</t>
    </r>
  </si>
  <si>
    <r>
      <rPr>
        <b/>
        <sz val="11"/>
        <color rgb="FF000000"/>
        <rFont val="Times New Roman"/>
        <family val="1"/>
      </rPr>
      <t>Diciembre</t>
    </r>
    <r>
      <rPr>
        <sz val="11"/>
        <color rgb="FF000000"/>
        <rFont val="Times New Roman"/>
        <family val="1"/>
      </rPr>
      <t xml:space="preserve">: Se culminó la revisión y retroalimentación del reporte de III trimestre de los planes de acción de la PPMyEG de los sectores CUL, GEP, HAB, GOB, INT, MUJ, SAL. Se actualizó la matriz de consolidación de reportes del plan de acción de la PPMyEG conforme a los reportes y los alcances recibidos. 
 Se realizó revisión, análisis, retroalimentación y consolidación del reporte de noviembre de logros de transversalización de género. Se elaboró el informe preliminar de balance de implementación de los logros de transversalización del enfoque de género corte a noviembre 2023. 
 Se consolidaron los reportes y alcances de III trimestre en la matriz interna para el seguimiento de planes de trabajo de Sello en Igualdad fase I, conforme a la información recibida por los sectores. Se realizó aparte del informe de sello en igualdad fase I asociado al proceso de concertación del plan de trabajo. Se revisó la propuesta de plan de trabajo de Sello Fase II de las entidades IDPC, UDFJC.
</t>
    </r>
  </si>
  <si>
    <t>11. Realizar el seguimiento, la verificación, consolidación, análisis y reporte de información relacionada con la implementación de la Política Pública de Actividades Sexuales Pagadas,  a partir de su plan de acción.</t>
  </si>
  <si>
    <r>
      <rPr>
        <b/>
        <sz val="11"/>
        <color rgb="FF000000"/>
        <rFont val="Times New Roman"/>
        <family val="1"/>
      </rPr>
      <t>Acumulado</t>
    </r>
    <r>
      <rPr>
        <sz val="11"/>
        <color rgb="FF000000"/>
        <rFont val="Times New Roman"/>
        <family val="1"/>
      </rPr>
      <t>: Se cuenta con la diagramación del informe de la vigencia 2022 de la Política Pública de Actividades Sexuales Pagadas. Se revisaron y retroalimentaron  los reportes del primer, segundo y tercer trimestre de 2023 de los productos del Plan de Acción del CONPES DC., 11 de 2019 de la (PPASP) de los sectores responsables de implementación y la retroalimentación del IV trimestre 2022. Se realizó acompañamiento a mesas de trabajo sectorial orientadas a cualificar los reportes de política y se realizó la actualización de la consolidación de reportes de la PPASP conforme a los reportes y alcances de reporte recibidos por los sectores.</t>
    </r>
  </si>
  <si>
    <r>
      <rPr>
        <b/>
        <sz val="11"/>
        <color rgb="FF000000"/>
        <rFont val="Times New Roman"/>
        <family val="1"/>
      </rPr>
      <t>Diciembre</t>
    </r>
    <r>
      <rPr>
        <sz val="11"/>
        <color rgb="FF000000"/>
        <rFont val="Times New Roman"/>
        <family val="1"/>
      </rPr>
      <t xml:space="preserve">: Se culminó el proceso de retroalimentación del reporte de III trimestre de los planes de acción de la PPASP, de los sectores MUJ, CUL, JUR, GOB, GEP, INT, SAL, HAB, SDP, AMB, SEG  y se actualizó la matriz de consolidación de reportes del plan de acción de la PPASP, conforme a los reportes y los alcances recibidos.
</t>
    </r>
  </si>
  <si>
    <t>5 - Acompañar el 100% la incorporación del enfoque de género y  la implementación de siete derechos de la PPMyEG</t>
  </si>
  <si>
    <r>
      <rPr>
        <sz val="11"/>
        <color rgb="FF000000"/>
        <rFont val="Times New Roman"/>
        <family val="1"/>
      </rPr>
      <t xml:space="preserve">En clave de la implementación de siete (7) de los ocho derechos de la PPMyEG, en diciembre se realizaron 6 productos finales en responsabilidad en las PP de: Acción comunal, Educación (2), Lectura, escritura y oralidad, DDHH, Acuerdo plazas de mercado, 7 documentos de gestión derechos 2023, 1 conmemoración Derechos Humanos, 13 conceptos técnicos sobre proyecto de Acuerdo y de Ley, políticas públicas en formulación y peticiones ciudadanas. </t>
    </r>
    <r>
      <rPr>
        <b/>
        <sz val="11"/>
        <color rgb="FF000000"/>
        <rFont val="Times New Roman"/>
        <family val="1"/>
      </rPr>
      <t>Paz:</t>
    </r>
    <r>
      <rPr>
        <sz val="11"/>
        <color rgb="FF000000"/>
        <rFont val="Times New Roman"/>
        <family val="1"/>
      </rPr>
      <t xml:space="preserve"> participación Mesa Intersectorial Paz y Subcomité Memoria, Paz y Reconciliación, reporte plan Mesa de Reincorporación. </t>
    </r>
    <r>
      <rPr>
        <b/>
        <sz val="11"/>
        <color rgb="FF000000"/>
        <rFont val="Times New Roman"/>
        <family val="1"/>
      </rPr>
      <t>Participación:</t>
    </r>
    <r>
      <rPr>
        <sz val="11"/>
        <color rgb="FF000000"/>
        <rFont val="Times New Roman"/>
        <family val="1"/>
      </rPr>
      <t xml:space="preserve"> participación mesa seguimiento PP Acción Comunal. </t>
    </r>
    <r>
      <rPr>
        <b/>
        <sz val="11"/>
        <color rgb="FF000000"/>
        <rFont val="Times New Roman"/>
        <family val="1"/>
      </rPr>
      <t>Salud:</t>
    </r>
    <r>
      <rPr>
        <sz val="11"/>
        <color rgb="FF000000"/>
        <rFont val="Times New Roman"/>
        <family val="1"/>
      </rPr>
      <t xml:space="preserve"> participación evento prevención VIH y debate Concejo proyecto Acuerdo sobre salud mental materna. </t>
    </r>
    <r>
      <rPr>
        <b/>
        <sz val="11"/>
        <color rgb="FF000000"/>
        <rFont val="Times New Roman"/>
        <family val="1"/>
      </rPr>
      <t>Educación:</t>
    </r>
    <r>
      <rPr>
        <sz val="11"/>
        <color rgb="FF000000"/>
        <rFont val="Times New Roman"/>
        <family val="1"/>
      </rPr>
      <t xml:space="preserve"> 1 mesa prevención violencias IES, asistencia técnica a 1 IES para formulación política institucional de género. </t>
    </r>
    <r>
      <rPr>
        <b/>
        <sz val="11"/>
        <color rgb="FF000000"/>
        <rFont val="Times New Roman"/>
        <family val="1"/>
      </rPr>
      <t>Cultura:</t>
    </r>
    <r>
      <rPr>
        <sz val="11"/>
        <color rgb="FF000000"/>
        <rFont val="Times New Roman"/>
        <family val="1"/>
      </rPr>
      <t xml:space="preserve"> reunión interna ajustes producto PP Lectura.</t>
    </r>
  </si>
  <si>
    <r>
      <rPr>
        <sz val="11"/>
        <color rgb="FF000000"/>
        <rFont val="Times New Roman"/>
        <family val="1"/>
      </rPr>
      <t xml:space="preserve">A la fecha se han realizado las siguientes acciones por 7 de los 8 derechos priorizados:
60 conceptos técnicos sobre documentos técnicos y proyectos normativos relacionados con los derechos de las mujeres, 7 documentos técnicos incidencia CCM, 8 conmemoraciones (8M, 28Mayo, 21Junio, 22Julio, 28Sep, semana por la paz, DDHH). Avances en 7 productos de otras PP (Acción Comunal, DDHH, Educativa (2), Lectura, Espacio Público, Acuerdo Plazas Mercado), 72 sensibilizaciones., articulaciones internas e intersectoriales en temas relacionados con los siete derechos: </t>
    </r>
    <r>
      <rPr>
        <b/>
        <sz val="11"/>
        <color rgb="FF000000"/>
        <rFont val="Times New Roman"/>
        <family val="1"/>
      </rPr>
      <t>Paz:</t>
    </r>
    <r>
      <rPr>
        <sz val="11"/>
        <color rgb="FF000000"/>
        <rFont val="Times New Roman"/>
        <family val="1"/>
      </rPr>
      <t xml:space="preserve"> Articulación temas de paz. reportes seguimiento Política Víctimas, Mesa Distrital Reincorporación, Consejo Paz, PAD y su proyección 2024. </t>
    </r>
    <r>
      <rPr>
        <b/>
        <sz val="11"/>
        <color rgb="FF000000"/>
        <rFont val="Times New Roman"/>
        <family val="1"/>
      </rPr>
      <t>Participación:</t>
    </r>
    <r>
      <rPr>
        <sz val="11"/>
        <color rgb="FF000000"/>
        <rFont val="Times New Roman"/>
        <family val="1"/>
      </rPr>
      <t xml:space="preserve"> propuestas fortalecimiento CCM, articulación procesos agendas locales y distrital CCM y mujeres habitantes calle, articulación plan participación territorial POT y PP Acción Comunal. </t>
    </r>
    <r>
      <rPr>
        <b/>
        <sz val="11"/>
        <color rgb="FF000000"/>
        <rFont val="Times New Roman"/>
        <family val="1"/>
      </rPr>
      <t>Trabajo:</t>
    </r>
    <r>
      <rPr>
        <sz val="11"/>
        <color rgb="FF000000"/>
        <rFont val="Times New Roman"/>
        <family val="1"/>
      </rPr>
      <t xml:space="preserve"> articulación SDMovilidad y AVANTIA estudio género en transporte y cartilla proceso disciplinario. </t>
    </r>
    <r>
      <rPr>
        <b/>
        <sz val="11"/>
        <color rgb="FF000000"/>
        <rFont val="Times New Roman"/>
        <family val="1"/>
      </rPr>
      <t>Salud:</t>
    </r>
    <r>
      <rPr>
        <sz val="11"/>
        <color rgb="FF000000"/>
        <rFont val="Times New Roman"/>
        <family val="1"/>
      </rPr>
      <t xml:space="preserve"> articulación temas de salud, IVE, derechos sexuales y reproductivos, salud mental, prevención maternidades tempranas, lactancia materna, VIH. </t>
    </r>
    <r>
      <rPr>
        <b/>
        <sz val="11"/>
        <color rgb="FF000000"/>
        <rFont val="Times New Roman"/>
        <family val="1"/>
      </rPr>
      <t>Educación:</t>
    </r>
    <r>
      <rPr>
        <sz val="11"/>
        <color rgb="FF000000"/>
        <rFont val="Times New Roman"/>
        <family val="1"/>
      </rPr>
      <t xml:space="preserve"> articulación temas educación superior y proyecto acción climática C40, articulación Sello universidades, 5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Implementación stand y conversatorio SOFA 2023. </t>
    </r>
    <r>
      <rPr>
        <b/>
        <sz val="11"/>
        <color rgb="FF000000"/>
        <rFont val="Times New Roman"/>
        <family val="1"/>
      </rPr>
      <t>Hábitat:</t>
    </r>
    <r>
      <rPr>
        <sz val="11"/>
        <color rgb="FF000000"/>
        <rFont val="Times New Roman"/>
        <family val="1"/>
      </rPr>
      <t xml:space="preserve"> articulación POT, insumos Plan Maestro Servicios Cuidado y Sociales y Plan Movilidad, cartilla Estándar Calidad Espacial CIOM. </t>
    </r>
    <r>
      <rPr>
        <b/>
        <sz val="11"/>
        <color rgb="FF000000"/>
        <rFont val="Times New Roman"/>
        <family val="1"/>
      </rPr>
      <t>En clave de los 7 derechos</t>
    </r>
    <r>
      <rPr>
        <sz val="11"/>
        <color rgb="FF000000"/>
        <rFont val="Times New Roman"/>
        <family val="1"/>
      </rPr>
      <t>: revisión/retroalimentación acciones afirmativas en 25 planes de trabajo Sello y en diagnósticos fase 2 Sello. 7 documentos gestión derechos 2023</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</si>
  <si>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</si>
  <si>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</si>
  <si>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r>
      <rPr>
        <b/>
        <sz val="11"/>
        <color rgb="FF000000"/>
        <rFont val="Times New Roman"/>
        <family val="1"/>
      </rPr>
      <t>Acumulado</t>
    </r>
    <r>
      <rPr>
        <sz val="11"/>
        <color rgb="FF000000"/>
        <rFont val="Times New Roman"/>
        <family val="1"/>
      </rPr>
      <t xml:space="preserve">: </t>
    </r>
    <r>
      <rPr>
        <b/>
        <sz val="11"/>
        <color rgb="FF000000"/>
        <rFont val="Times New Roman"/>
        <family val="1"/>
      </rPr>
      <t>Paz:</t>
    </r>
    <r>
      <rPr>
        <sz val="11"/>
        <color rgb="FF000000"/>
        <rFont val="Times New Roman"/>
        <family val="1"/>
      </rPr>
      <t xml:space="preserve"> Articulación temas de paz en espacios e instancias sectoriales e intersectoriales, reportes seguimiento Política Víctimas, PAD, Subcomité Memoria, Mesa Reincorporación, Consejo Paz y proyección PAD 2024. </t>
    </r>
    <r>
      <rPr>
        <b/>
        <sz val="11"/>
        <color rgb="FF000000"/>
        <rFont val="Times New Roman"/>
        <family val="1"/>
      </rPr>
      <t>Participación:</t>
    </r>
    <r>
      <rPr>
        <sz val="11"/>
        <color rgb="FF000000"/>
        <rFont val="Times New Roman"/>
        <family val="1"/>
      </rPr>
      <t xml:space="preserve"> propuesta fortalecimiento CCM, articulación agendas locales mujeres CCM, Acuerdo participación niñas y proceso mujeres habitantes calle, producto final PP Acción Comunal. </t>
    </r>
    <r>
      <rPr>
        <b/>
        <sz val="11"/>
        <color rgb="FF000000"/>
        <rFont val="Times New Roman"/>
        <family val="1"/>
      </rPr>
      <t>Trabajo:</t>
    </r>
    <r>
      <rPr>
        <sz val="11"/>
        <color rgb="FF000000"/>
        <rFont val="Times New Roman"/>
        <family val="1"/>
      </rPr>
      <t xml:space="preserve"> Articulación SDMovilidad y AVANTIA. Producto final Acuerdo Plazas Mercado. Retroalimentación documento barreras sector transporte. </t>
    </r>
    <r>
      <rPr>
        <b/>
        <sz val="11"/>
        <color rgb="FF000000"/>
        <rFont val="Times New Roman"/>
        <family val="1"/>
      </rPr>
      <t>Salud:</t>
    </r>
    <r>
      <rPr>
        <sz val="11"/>
        <color rgb="FF000000"/>
        <rFont val="Times New Roman"/>
        <family val="1"/>
      </rPr>
      <t xml:space="preserve"> Articulación interna e intersectorial temas de salud, IVE, VIH, salud mental, prevención maternidades tempranas, lactancia materna. Producto final PP DDHH. Reporte avance mesa prevención maternidades tempranas. </t>
    </r>
    <r>
      <rPr>
        <b/>
        <sz val="11"/>
        <color rgb="FF000000"/>
        <rFont val="Times New Roman"/>
        <family val="1"/>
      </rPr>
      <t>Educación:</t>
    </r>
    <r>
      <rPr>
        <sz val="11"/>
        <color rgb="FF000000"/>
        <rFont val="Times New Roman"/>
        <family val="1"/>
      </rPr>
      <t xml:space="preserve"> Articulación interna e intersectorial temas educación superior y proyecto acción climática C40. 2 productos finales PP Educativa. Articulación Sello para universidades. 5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Documento PP ASP. Producto final PP Lectura. </t>
    </r>
    <r>
      <rPr>
        <b/>
        <sz val="11"/>
        <color rgb="FF000000"/>
        <rFont val="Times New Roman"/>
        <family val="1"/>
      </rPr>
      <t>Hábitat:</t>
    </r>
    <r>
      <rPr>
        <sz val="11"/>
        <color rgb="FF000000"/>
        <rFont val="Times New Roman"/>
        <family val="1"/>
      </rPr>
      <t xml:space="preserve"> Articulación interna e intersectorial temas reglamentación POT. Insumos técnicos Plan Maestro Servicios Cuidado y Sociales y Plan Movilidad Sostenible. Cartilla Estándar Calidad Espacial CIOM. Producto PP Espacio Público. </t>
    </r>
    <r>
      <rPr>
        <b/>
        <sz val="11"/>
        <color rgb="FF000000"/>
        <rFont val="Times New Roman"/>
        <family val="1"/>
      </rPr>
      <t>Cultura-Salud</t>
    </r>
    <r>
      <rPr>
        <sz val="11"/>
        <color rgb="FF000000"/>
        <rFont val="Times New Roman"/>
        <family val="1"/>
      </rPr>
      <t xml:space="preserve">: Articulación GIZ derechos sexuales migrantes. </t>
    </r>
    <r>
      <rPr>
        <b/>
        <sz val="11"/>
        <color rgb="FF000000"/>
        <rFont val="Times New Roman"/>
        <family val="1"/>
      </rPr>
      <t>Participación-Hábitat</t>
    </r>
    <r>
      <rPr>
        <sz val="11"/>
        <color rgb="FF000000"/>
        <rFont val="Times New Roman"/>
        <family val="1"/>
      </rPr>
      <t xml:space="preserve">: Articulación sistema participación POT. </t>
    </r>
    <r>
      <rPr>
        <b/>
        <sz val="11"/>
        <color rgb="FF000000"/>
        <rFont val="Times New Roman"/>
        <family val="1"/>
      </rPr>
      <t>7Derechos:</t>
    </r>
    <r>
      <rPr>
        <sz val="11"/>
        <color rgb="FF000000"/>
        <rFont val="Times New Roman"/>
        <family val="1"/>
      </rPr>
      <t xml:space="preserve"> Revisión y retroalimentación acciones afirmativas Planes Trabajo y diagnósticos fase 2 Sello En Igualdad. Reporte acciones estratégicas por derecho en cuatrienio 2020-2023. 7 informes gestión derechos 2023.</t>
    </r>
  </si>
  <si>
    <r>
      <rPr>
        <b/>
        <sz val="11"/>
        <color rgb="FF000000"/>
        <rFont val="Times New Roman"/>
        <family val="1"/>
      </rPr>
      <t>Diciembre: 7Derechos:</t>
    </r>
    <r>
      <rPr>
        <sz val="11"/>
        <color rgb="FF000000"/>
        <rFont val="Times New Roman"/>
        <family val="1"/>
      </rPr>
      <t xml:space="preserve"> 7 informes de gestión derechos 2023. </t>
    </r>
    <r>
      <rPr>
        <b/>
        <sz val="11"/>
        <color rgb="FF000000"/>
        <rFont val="Times New Roman"/>
        <family val="1"/>
      </rPr>
      <t>Paz:</t>
    </r>
    <r>
      <rPr>
        <sz val="11"/>
        <color rgb="FF000000"/>
        <rFont val="Times New Roman"/>
        <family val="1"/>
      </rPr>
      <t xml:space="preserve"> Participación Mesa Intersectorial Paz y Subcomité Memoria, Paz y Reconciliación, reporte plan Mesa de Reincorporación. </t>
    </r>
    <r>
      <rPr>
        <b/>
        <sz val="11"/>
        <color rgb="FF000000"/>
        <rFont val="Times New Roman"/>
        <family val="1"/>
      </rPr>
      <t>Participación:</t>
    </r>
    <r>
      <rPr>
        <sz val="11"/>
        <color rgb="FF000000"/>
        <rFont val="Times New Roman"/>
        <family val="1"/>
      </rPr>
      <t xml:space="preserve"> participación mesa seguimiento PP Acción Comunal., producto final PP Acción Comunal. </t>
    </r>
    <r>
      <rPr>
        <b/>
        <sz val="11"/>
        <color rgb="FF000000"/>
        <rFont val="Times New Roman"/>
        <family val="1"/>
      </rPr>
      <t>Trabajo:</t>
    </r>
    <r>
      <rPr>
        <sz val="11"/>
        <color rgb="FF000000"/>
        <rFont val="Times New Roman"/>
        <family val="1"/>
      </rPr>
      <t xml:space="preserve"> producto final Acuerdo Plazas Mercado. </t>
    </r>
    <r>
      <rPr>
        <b/>
        <sz val="11"/>
        <color rgb="FF000000"/>
        <rFont val="Times New Roman"/>
        <family val="1"/>
      </rPr>
      <t>Salud:</t>
    </r>
    <r>
      <rPr>
        <sz val="11"/>
        <color rgb="FF000000"/>
        <rFont val="Times New Roman"/>
        <family val="1"/>
      </rPr>
      <t xml:space="preserve"> participación evento prevención VIH y debate Concejo proyecto Acuerdo sobre salud mental materna, producto final PP Derechos Humanos. </t>
    </r>
    <r>
      <rPr>
        <b/>
        <sz val="11"/>
        <color rgb="FF000000"/>
        <rFont val="Times New Roman"/>
        <family val="1"/>
      </rPr>
      <t>Educación:</t>
    </r>
    <r>
      <rPr>
        <sz val="11"/>
        <color rgb="FF000000"/>
        <rFont val="Times New Roman"/>
        <family val="1"/>
      </rPr>
      <t xml:space="preserve"> 1 Mesa prevención violencias IES. 2 productos finales PP Educativa. </t>
    </r>
    <r>
      <rPr>
        <b/>
        <sz val="11"/>
        <color rgb="FF000000"/>
        <rFont val="Times New Roman"/>
        <family val="1"/>
      </rPr>
      <t>Cultura:</t>
    </r>
    <r>
      <rPr>
        <sz val="11"/>
        <color rgb="FF000000"/>
        <rFont val="Times New Roman"/>
        <family val="1"/>
      </rPr>
      <t xml:space="preserve"> reunión interna ajustes producto PP Lectura y producto final PP lectura, escritura y oralidad.</t>
    </r>
  </si>
  <si>
    <t xml:space="preserve">13. Apoyar técnicamente la implementación de 7 derechos de la PPMyEG priorizados en la DDDP a través de conceptos y documentos técnicos. </t>
  </si>
  <si>
    <r>
      <rPr>
        <b/>
        <sz val="11"/>
        <color rgb="FF000000"/>
        <rFont val="Times New Roman"/>
        <family val="1"/>
      </rPr>
      <t>Acumulado</t>
    </r>
    <r>
      <rPr>
        <sz val="11"/>
        <color rgb="FF000000"/>
        <rFont val="Times New Roman"/>
        <family val="1"/>
      </rPr>
      <t>: Durante el periodo enero-diciembre se elaboraron 60 conceptos/documentos técnicos sobre:
(17) Proyectos de Acuerdo Distrital en temas relacionados con plazas de mercado; lactancia materna; dignidad menstrual; equidad de género en deporte, IVE, consumo sustancias psicoactivas, dignidad menstrual; machismo en colegios; salud personas adultas mayores, publicidad sexista; festival música electrónica al parque; emprendimiento joven rural; salud mental materna.
(1) Proyecto Decreto Distrital sobre proyectos integrales de proximidad.
(4) Proposiciones del Concejo sobre salud mental; parto humanizado; infancia rural; IVE.
(4) Proyectos de Ley sobre paridad en política; licencia menstrual laboral; mujeres rurales, estatuto igualdad niñas y mujeres.
(18) Políticas públicas distritales en formulación sobre: comunicación comunitaria; TIC; peatón; seguridad, convivencia, paz y reconciliación; vendedoras informales; población raizal (2); economía circular; nuevos bogotanos y bogotanas; pueblos indígenas (2); racismo y discriminación racial; acción climática; servicio a ciudadanía; población afro, negra y palenquera (2); pueblo Rrom (2).
(6) Respuestas a derechos de petición sobre trabajo doméstico; mujeres trans y personas no binarias, participación mujeres control social, implementación PPMyEG, violencia en participación política, VIH.  
(1) Circular lenguaje incluyente DASCD; (1) estrategias Plan Decenal de Lactancia Materna; (1) Ecourbanismo y Construcción Sostenible POT. (1) Encuesta Multipropósito. (1) Plan Decenal Lactancia Materna. (1) documento metodología espacios ciudadanos Veeduría.  
(1) Respuesta requerimiento Procuraduría Distrital sobre embarazo adolescente   
(1) Respuesta solicitud S.Gobierno avances cumplimiento Acuerdo IVE
(1) Respuesta petición Concejo cumplimiento Acuerdo promoción igualdad
(1) Respuesta solicitud Corte Constitucional implementación convenio trabajadores con responsabilidades familiares.
(1) Respuesta preguntas ciudadanas rendición cuentas SDMujer 2023</t>
    </r>
  </si>
  <si>
    <r>
      <rPr>
        <b/>
        <sz val="11"/>
        <color rgb="FF000000"/>
        <rFont val="Times New Roman"/>
        <family val="1"/>
      </rPr>
      <t xml:space="preserve">Diciembre: </t>
    </r>
    <r>
      <rPr>
        <sz val="11"/>
        <color rgb="FF000000"/>
        <rFont val="Times New Roman"/>
        <family val="1"/>
      </rPr>
      <t>En el trimestre octubre – diciembre 2023 se emitieron 13 conceptos técnicos sobre:: Respuesta requerimiento Procuraduría Distrital sobre embarazo adolescente (1). Respuesta solicitud S.Gobierno avances cumplimiento Acuerdo IVE (1).  Respuesta petición Concejo cumplimiento Acuerdo promoción igualdad (1). PP indígena (1). PP raizal (1). PP afro, negra y palenquera (1). PP Rrom (1). Respuesta derecho petición Personería violencia en participación política (1). Respuesta oficio Corte Constitucional implementación Convenio OIT trabajadores con responsabilidades familiares (1). Respuesta derecho petición Concejo acciones prevención VIH (1). Proyecto de Ley estatuto igualdad para niñas y mujeres (1). Proyecto de Acuerdo salud mental materna (1). Respuesta preguntas ciudadanas rendición de cuentas SDMujer 2023  (1).</t>
    </r>
  </si>
  <si>
    <t>14. Desarrollar y apoyar procesos de información y sensibilización a entidades de la administración distrital, así como con universidades, sector privado, ONGs y sociedad civil en la implementación de 7 derechos de la PPMyEG priorizados en la DDDP.</t>
  </si>
  <si>
    <r>
      <rPr>
        <b/>
        <sz val="11"/>
        <color rgb="FF000000"/>
        <rFont val="Times New Roman"/>
        <family val="1"/>
      </rPr>
      <t>Acumulado</t>
    </r>
    <r>
      <rPr>
        <sz val="11"/>
        <color rgb="FF000000"/>
        <rFont val="Times New Roman"/>
        <family val="1"/>
      </rPr>
      <t xml:space="preserve">:En el periodo enero - diciembre se han realizado 72 sensibilizaciones, así:
</t>
    </r>
    <r>
      <rPr>
        <b/>
        <sz val="11"/>
        <color rgb="FF000000"/>
        <rFont val="Times New Roman"/>
        <family val="1"/>
      </rPr>
      <t xml:space="preserve">
Paz: </t>
    </r>
    <r>
      <rPr>
        <sz val="11"/>
        <color rgb="FF000000"/>
        <rFont val="Times New Roman"/>
        <family val="1"/>
      </rPr>
      <t xml:space="preserve">2 sensibilizaciones funcionariado: talento humano SDMujer. Unidad Búsqueda Personas Desaparecidas. 1 sensibilización a ciudadanía.  Metodología taller narrativas biográficas. </t>
    </r>
    <r>
      <rPr>
        <b/>
        <sz val="11"/>
        <color rgb="FF000000"/>
        <rFont val="Times New Roman"/>
        <family val="1"/>
      </rPr>
      <t>Participación</t>
    </r>
    <r>
      <rPr>
        <sz val="11"/>
        <color rgb="FF000000"/>
        <rFont val="Times New Roman"/>
        <family val="1"/>
      </rPr>
      <t xml:space="preserve">: metodologías propuesta fortalecimiento CCM. construcción agendas ciudadanas mujeres habitantes de calle. 1 encuentro para socialización agenda ciudadana mujeres habitantes de calle, 3 sensibilizaciones a ciudadanía y 1 sensibilización a talento humano SDMujer. </t>
    </r>
    <r>
      <rPr>
        <b/>
        <sz val="11"/>
        <color rgb="FF000000"/>
        <rFont val="Times New Roman"/>
        <family val="1"/>
      </rPr>
      <t>Trabajo</t>
    </r>
    <r>
      <rPr>
        <sz val="11"/>
        <color rgb="FF000000"/>
        <rFont val="Times New Roman"/>
        <family val="1"/>
      </rPr>
      <t xml:space="preserve">: 1 sensibilización a Bomberos. 1 sensibilización a ciudadanía y 1 sensibilización  a Talento Humano SDMujer. Retroalimentación ABCs derechos y género. </t>
    </r>
    <r>
      <rPr>
        <b/>
        <sz val="11"/>
        <color rgb="FF000000"/>
        <rFont val="Times New Roman"/>
        <family val="1"/>
      </rPr>
      <t>Trabajo-Educación</t>
    </r>
    <r>
      <rPr>
        <sz val="11"/>
        <color rgb="FF000000"/>
        <rFont val="Times New Roman"/>
        <family val="1"/>
      </rPr>
      <t xml:space="preserve">: 1 sensibilización 8M a talento humano SDMujer. </t>
    </r>
    <r>
      <rPr>
        <b/>
        <sz val="11"/>
        <color rgb="FF000000"/>
        <rFont val="Times New Roman"/>
        <family val="1"/>
      </rPr>
      <t>Salud</t>
    </r>
    <r>
      <rPr>
        <sz val="11"/>
        <color rgb="FF000000"/>
        <rFont val="Times New Roman"/>
        <family val="1"/>
      </rPr>
      <t xml:space="preserve">: 12 sensibilizaciones funcionariado: Subred Norte, DASCD, Integración, Educación, ICBF, Comité Lactancia, Servicios Salud para Mujeres, SDS, Hospital Meissen, Línea Púrpura y Talento Humano SDMujer. 7 sensibilizaciones a ciudadanía y 1 feria de servicios La Rolita. </t>
    </r>
    <r>
      <rPr>
        <b/>
        <sz val="11"/>
        <color rgb="FF000000"/>
        <rFont val="Times New Roman"/>
        <family val="1"/>
      </rPr>
      <t>Educación</t>
    </r>
    <r>
      <rPr>
        <sz val="11"/>
        <color rgb="FF000000"/>
        <rFont val="Times New Roman"/>
        <family val="1"/>
      </rPr>
      <t xml:space="preserve">: 1 sensibilización funcionariado ICFES. 2 sensibilizaciones a IES participantes en Sello. Espacios de presentación Sello a 14 IES. 1 jornada revisión buenas prácticas IES. 1 sensibilización a ciudadanía.1 sensibilización a talento humano SDMujer y asistencia técnica a 4 IES para formulación políticas institucionales género. </t>
    </r>
    <r>
      <rPr>
        <b/>
        <sz val="11"/>
        <color rgb="FF000000"/>
        <rFont val="Times New Roman"/>
        <family val="1"/>
      </rPr>
      <t>Cultura</t>
    </r>
    <r>
      <rPr>
        <sz val="11"/>
        <color rgb="FF000000"/>
        <rFont val="Times New Roman"/>
        <family val="1"/>
      </rPr>
      <t xml:space="preserve">: 8 sensibilizaciones funcionariado: Subred Sur Servicios Salud, Talento Humano SDMujer, equipo GIZ, servicios salud mujeres, SDHábitat, Alcaldía Puente Aranda, IDIPRON. 4 sensibilizaciones a empresas privadas. 1 sensibilización IES Sello. 6 sensibilizaciones a ciudadanía. Implementación stand SOFA 2023 sobre estereotipos género desde la ficción. 3 sesiones “Rompiendo el Molde” con Museo Quinta Bolívar. </t>
    </r>
    <r>
      <rPr>
        <b/>
        <sz val="11"/>
        <color rgb="FF000000"/>
        <rFont val="Times New Roman"/>
        <family val="1"/>
      </rPr>
      <t>Educación-Cultura</t>
    </r>
    <r>
      <rPr>
        <sz val="11"/>
        <color rgb="FF000000"/>
        <rFont val="Times New Roman"/>
        <family val="1"/>
      </rPr>
      <t xml:space="preserve">: Articulación y propuesta Agencia Atenea para sensibilización ciudadanía. </t>
    </r>
    <r>
      <rPr>
        <b/>
        <sz val="11"/>
        <color rgb="FF000000"/>
        <rFont val="Times New Roman"/>
        <family val="1"/>
      </rPr>
      <t>Hábitat</t>
    </r>
    <r>
      <rPr>
        <sz val="11"/>
        <color rgb="FF000000"/>
        <rFont val="Times New Roman"/>
        <family val="1"/>
      </rPr>
      <t xml:space="preserve">: 1 sensibilización a talento humano SDMujer. 1 sensibilización a ciudadanía. </t>
    </r>
    <r>
      <rPr>
        <b/>
        <sz val="11"/>
        <color rgb="FF000000"/>
        <rFont val="Times New Roman"/>
        <family val="1"/>
      </rPr>
      <t>7Derechos</t>
    </r>
    <r>
      <rPr>
        <sz val="11"/>
        <color rgb="FF000000"/>
        <rFont val="Times New Roman"/>
        <family val="1"/>
      </rPr>
      <t>: Reunión CCM para presentar propuesta fortalecimiento. 7 documentos técnicos incidencia CCM.</t>
    </r>
  </si>
  <si>
    <r>
      <rPr>
        <b/>
        <sz val="11"/>
        <color rgb="FF000000"/>
        <rFont val="Times New Roman"/>
        <family val="1"/>
      </rPr>
      <t xml:space="preserve">Diciembre: 
</t>
    </r>
    <r>
      <rPr>
        <sz val="11"/>
        <color rgb="FF000000"/>
        <rFont val="Times New Roman"/>
        <family val="1"/>
      </rPr>
      <t xml:space="preserve">
Durante el mes de diciembre, desde el derecho a la Educación se realizó asistencia técnica a  la Universidad San Buenaventura para formulación política institucional de género.</t>
    </r>
  </si>
  <si>
    <t>15. Realizar acciones para la conmemoración de fechas emblemáticas en relación con la garantía de los 7 derechos de la PPMyEG (8 de Marzo, 28 de Mayo, 21 de junio, 22 de Julio, 28 de Septiembre, 10 de Diciembre (DDHH), semana paz)</t>
  </si>
  <si>
    <r>
      <rPr>
        <b/>
        <sz val="11"/>
        <color rgb="FF000000"/>
        <rFont val="Times New Roman"/>
        <family val="1"/>
      </rPr>
      <t xml:space="preserve">Acumulado: </t>
    </r>
    <r>
      <rPr>
        <sz val="11"/>
        <color rgb="FF000000"/>
        <rFont val="Times New Roman"/>
        <family val="1"/>
      </rPr>
      <t xml:space="preserve">En la vigencia 2023 se realizaron 8 conmemoraciones de fechas emblemáticas, así:
</t>
    </r>
    <r>
      <rPr>
        <b/>
        <sz val="11"/>
        <color rgb="FF000000"/>
        <rFont val="Times New Roman"/>
        <family val="1"/>
      </rPr>
      <t xml:space="preserve">8Marzo: </t>
    </r>
    <r>
      <rPr>
        <u/>
        <sz val="11"/>
        <color rgb="FF000000"/>
        <rFont val="Times New Roman"/>
        <family val="1"/>
      </rPr>
      <t>7Derechos</t>
    </r>
    <r>
      <rPr>
        <sz val="11"/>
        <color rgb="FF000000"/>
        <rFont val="Times New Roman"/>
        <family val="1"/>
      </rPr>
      <t xml:space="preserve">: Identificación logros Administración Distrital en garantía derechos a mujeres. Documento de sentido. Piezas comunicativas. Articulación interna y apoyo evento conmemoración distrital. Trabajo-Educación: Metodología y PPT sensibilización 8M.
</t>
    </r>
    <r>
      <rPr>
        <b/>
        <sz val="11"/>
        <color rgb="FF000000"/>
        <rFont val="Times New Roman"/>
        <family val="1"/>
      </rPr>
      <t>28 Mayo</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Articulación IDRD preparación evento. Bullets y conversatorio DASCD "Mujer, haz valer tus derechos”. Evento conmemoración - Feria Servicios Manzana Cuidado Engativá.
</t>
    </r>
    <r>
      <rPr>
        <b/>
        <sz val="11"/>
        <color rgb="FF000000"/>
        <rFont val="Times New Roman"/>
        <family val="1"/>
      </rPr>
      <t>21 Junio</t>
    </r>
    <r>
      <rPr>
        <sz val="11"/>
        <color rgb="FF000000"/>
        <rFont val="Times New Roman"/>
        <family val="1"/>
      </rPr>
      <t xml:space="preserve">: </t>
    </r>
    <r>
      <rPr>
        <u/>
        <sz val="11"/>
        <color rgb="FF000000"/>
        <rFont val="Times New Roman"/>
        <family val="1"/>
      </rPr>
      <t>Educación</t>
    </r>
    <r>
      <rPr>
        <sz val="11"/>
        <color rgb="FF000000"/>
        <rFont val="Times New Roman"/>
        <family val="1"/>
      </rPr>
      <t xml:space="preserve">: Documento de sentido. Piezas comunicativas. Metodología, convocatoria y bullets evento. Realización 1 evento conmemoración con IES.
</t>
    </r>
    <r>
      <rPr>
        <b/>
        <sz val="11"/>
        <color rgb="FF000000"/>
        <rFont val="Times New Roman"/>
        <family val="1"/>
      </rPr>
      <t>22 de Julio</t>
    </r>
    <r>
      <rPr>
        <sz val="11"/>
        <color rgb="FF000000"/>
        <rFont val="Times New Roman"/>
        <family val="1"/>
      </rPr>
      <t xml:space="preserve">: </t>
    </r>
    <r>
      <rPr>
        <u/>
        <sz val="11"/>
        <color rgb="FF000000"/>
        <rFont val="Times New Roman"/>
        <family val="1"/>
      </rPr>
      <t>Trabajo</t>
    </r>
    <r>
      <rPr>
        <sz val="11"/>
        <color rgb="FF000000"/>
        <rFont val="Times New Roman"/>
        <family val="1"/>
      </rPr>
      <t xml:space="preserve">: Documento de sentido cuidar es trabajar.
</t>
    </r>
    <r>
      <rPr>
        <b/>
        <sz val="11"/>
        <color rgb="FF000000"/>
        <rFont val="Times New Roman"/>
        <family val="1"/>
      </rPr>
      <t>28 de Septiembre</t>
    </r>
    <r>
      <rPr>
        <sz val="11"/>
        <color rgb="FF000000"/>
        <rFont val="Times New Roman"/>
        <family val="1"/>
      </rPr>
      <t xml:space="preserve">: </t>
    </r>
    <r>
      <rPr>
        <u/>
        <sz val="11"/>
        <color rgb="FF000000"/>
        <rFont val="Times New Roman"/>
        <family val="1"/>
      </rPr>
      <t>Salud</t>
    </r>
    <r>
      <rPr>
        <sz val="11"/>
        <color rgb="FF000000"/>
        <rFont val="Times New Roman"/>
        <family val="1"/>
      </rPr>
      <t xml:space="preserve">: Documento de sentido. Piezas comunicativas. Bullets. Agenda evento. 1 evento conmemoración. Reuniones preparatorias conmemoración con Mesa Salud y Vida Mujeres, Católicas por el derecho a decidir, Polítécnico Grancolombiano, Universidad Juan N. Corpas, Biblioteca Luis ángel Arango y Secretaría Salud.
</t>
    </r>
    <r>
      <rPr>
        <b/>
        <sz val="11"/>
        <color rgb="FF000000"/>
        <rFont val="Times New Roman"/>
        <family val="1"/>
      </rPr>
      <t>Semana por la Paz</t>
    </r>
    <r>
      <rPr>
        <sz val="11"/>
        <color rgb="FF000000"/>
        <rFont val="Times New Roman"/>
        <family val="1"/>
      </rPr>
      <t xml:space="preserve">: </t>
    </r>
    <r>
      <rPr>
        <u/>
        <sz val="11"/>
        <color rgb="FF000000"/>
        <rFont val="Times New Roman"/>
        <family val="1"/>
      </rPr>
      <t>Paz</t>
    </r>
    <r>
      <rPr>
        <sz val="11"/>
        <color rgb="FF000000"/>
        <rFont val="Times New Roman"/>
        <family val="1"/>
      </rPr>
      <t xml:space="preserve">: Metodología, bullets, pieza comunicativa convocatoria. 1 evento conmemoración.
</t>
    </r>
    <r>
      <rPr>
        <b/>
        <sz val="11"/>
        <color rgb="FF000000"/>
        <rFont val="Times New Roman"/>
        <family val="1"/>
      </rPr>
      <t>Día Derechos Humanos: Paz:</t>
    </r>
    <r>
      <rPr>
        <sz val="11"/>
        <color rgb="FF000000"/>
        <rFont val="Times New Roman"/>
        <family val="1"/>
      </rPr>
      <t xml:space="preserve"> Propuesta metodología e insumos comunicación conmemoración.
</t>
    </r>
    <r>
      <rPr>
        <b/>
        <sz val="11"/>
        <color rgb="FF000000"/>
        <rFont val="Times New Roman"/>
        <family val="1"/>
      </rPr>
      <t>Día Derechos Humanos</t>
    </r>
    <r>
      <rPr>
        <sz val="11"/>
        <color rgb="FF000000"/>
        <rFont val="Times New Roman"/>
        <family val="1"/>
      </rPr>
      <t xml:space="preserve">: </t>
    </r>
    <r>
      <rPr>
        <u/>
        <sz val="11"/>
        <color rgb="FF000000"/>
        <rFont val="Times New Roman"/>
        <family val="1"/>
      </rPr>
      <t>7D:</t>
    </r>
    <r>
      <rPr>
        <sz val="11"/>
        <color rgb="FF000000"/>
        <rFont val="Times New Roman"/>
        <family val="1"/>
      </rPr>
      <t xml:space="preserve"> 2 reuniones internas preparatorias conmemoración. Bullets, agenda evento. 1 evento conmemoración. Informe ejecución logística evento. </t>
    </r>
  </si>
  <si>
    <r>
      <rPr>
        <b/>
        <sz val="11"/>
        <color rgb="FF000000"/>
        <rFont val="Times New Roman"/>
        <family val="1"/>
      </rPr>
      <t>Diciembre:
Día Derechos Humanos</t>
    </r>
    <r>
      <rPr>
        <sz val="11"/>
        <color rgb="FF000000"/>
        <rFont val="Times New Roman"/>
        <family val="1"/>
      </rPr>
      <t xml:space="preserve">: </t>
    </r>
    <r>
      <rPr>
        <u/>
        <sz val="11"/>
        <color rgb="FF000000"/>
        <rFont val="Times New Roman"/>
        <family val="1"/>
      </rPr>
      <t>7Derechos</t>
    </r>
    <r>
      <rPr>
        <sz val="11"/>
        <color rgb="FF000000"/>
        <rFont val="Times New Roman"/>
        <family val="1"/>
      </rPr>
      <t xml:space="preserve">: 2 reuniones internas preparatorias conmemoración. Bullets, agenda evento. 1 evento conmemoración. Informe ejecución logística evento. </t>
    </r>
  </si>
  <si>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</si>
  <si>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</si>
  <si>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</si>
  <si>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</si>
  <si>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</si>
  <si>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</si>
  <si>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</si>
  <si>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</si>
  <si>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</si>
  <si>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</si>
  <si>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</si>
  <si>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</si>
  <si>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</si>
  <si>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</si>
  <si>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</si>
  <si>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</si>
  <si>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</si>
  <si>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</si>
  <si>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</si>
  <si>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</si>
  <si>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En el mes de diciembre se realizó 1 jornada  de socialización de la PPMyEG y 2 mesas de trabajo para la implementación de esta política. Se desarrollaron 4 mesas de trabajo para la implementación de la PPASP y 3 jornadas de socialización. Así mismo,  se tuvo acompañamiento en la formulación de 4 políticas públicas en el marco del ciclo de políticas.</t>
  </si>
  <si>
    <t>A la fecha se han realizado 22 jornadas de socialización de la PPMyEG y 60 mesas de trabajo para la implementación de esta política. Se desarrollaron 95 mesas de trabajo para la implementación de la PPASP y 47 jornadas de socialización. Así mismo, se consolidaron 55 reportes de productos en responsabilidad de la SDMujer en políticas públicas distritales y se tuvo acompañamiento en la formulación de 18 políticas públicas en el marco del ciclo de políticas.</t>
  </si>
  <si>
    <t>No se presentan retrasos</t>
  </si>
  <si>
    <t xml:space="preserve">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	</t>
  </si>
  <si>
    <t>16. Apoyar técnicamente la implementación y socialización de la Política Pública de Mujeres y Equidad de Género - PPMYEG-.</t>
  </si>
  <si>
    <r>
      <t xml:space="preserve">Acumulado: </t>
    </r>
    <r>
      <rPr>
        <sz val="11"/>
        <color rgb="FF000000"/>
        <rFont val="Times New Roman"/>
        <family val="1"/>
      </rPr>
      <t>Durante los meses de enero a diciembre se incluyeron los ajustes a la matriz de plan de acción de la PPMYEG y a los apartados del Documento CONPES D.C. No 14 de 2020, según las modificaciones aprobadas por la SDP a 43 productos. Se realizaron 22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1 con la Secrearía Distrital de Recreación y Deporte,  1 con Mujeres palenqueras, 1 con mujeres indígenas, 1 de balance de implementación y 11 con los COLMYG de las localidades de: 2 Mártires, 1 Rafael Uribe, 1 chapinero, 1 fontibón 1 Kenedy, 1 Barrios Unidos, 1 Engativá, 1 Tunjuelito,1 Usme y 1 Bosa. Se llevaron a cabo 60 mesas de implementación de la PPMYEG con los siguientes sectores: 20 con el sector mujeres, 6 Gestión Jurídica, 1 Hacienda, 1 Movilidad, 2 Educación, 1 Seguridad, 3 Planeación, 4 Desarrollo Económico, 1 Salud, 2 gobierno, 4 Integración Social, 1 Cultura, 3 Gestión Pública, 2 Ambiente, 1 Hábitat,  5 internas con equipos de la Dirección de Derechos y Diseño de Política</t>
    </r>
  </si>
  <si>
    <t>Diciembre: En el mes de diciembre se realizó 1 socialización de la PPMYEG para la ciudadanía, con el balance de implementación hasta la vigencia 2023. Se desarrollaron 2 mesas de implementación con la Secretaría Distrital de Desarrollo Económico.</t>
  </si>
  <si>
    <t xml:space="preserve">17. Apoyar técnicamente la implementación y socialización de la Pública de Actividades Sexuales Pagadas -PPASP-. </t>
  </si>
  <si>
    <r>
      <rPr>
        <b/>
        <sz val="11"/>
        <color rgb="FF000000"/>
        <rFont val="Times New Roman"/>
        <family val="1"/>
      </rPr>
      <t xml:space="preserve">Acumulado: </t>
    </r>
    <r>
      <rPr>
        <sz val="11"/>
        <color rgb="FF000000"/>
        <rFont val="Times New Roman"/>
        <family val="1"/>
      </rPr>
      <t>Durante los meses de enero a diciembre se desarrollaron 95 mesas de trabajo para la implementación de la PPASP con los siguientes sectores: 8 con Integración Social, 25  Mujeres, 1 Jurídica, 4 Seguridad, 5 Cultura, 2 Movilidad, 5 Planeación, 1 Gestión Pública, 1 Educación, 1 Gobierno, 2 Hábitat, 2 Salud, 5 Desarrollo Económico, 1 Ambiente, 9 para ferias de servicios y 8 mesas interinstitucionales con los sectores de cultura, desarrollo económico, integración social, gobierno, educación, mujer, y planeación,  1 con Consejo de Bogotá, 1 con Personería, 1 con el Centro de Memoria Histórica, 2 en Mesa SEZAI. Se realizaron 47 jornadas de socialización con los siguientes sectores:1 Mujeres, 12 con MEBOG, 1 con Alcaldía Local Ciudad Bolívar, 2 con Secretaría de Seguridad y 16 con Mujeres que realizan Actividades Sexuales Pagadas de las localidades de Santa Fe,  Mártires, Chapinero,  Fontibón, Antonio Nariño, Kennedy, Candelaria, Suba y Tunjuelito, 2 con Comité de Lucha Contra la Trata de Personas, 1 en COLMYG de los Mártires, 1 en la Mesa SEZAI, 1 con sector Gobierno, 2 con ciudadanía, 1 en Feria de Servicio en Casa de Todas y 1en la tercera asamblea de seguimiento a la PPASP . Se elaboró insumo para dar respuesta al seguimiento de la sentencia T594 de 2016, en el cual presenta un balance de las 21 jornadas de socialización de la PPASP que se efectuaron con la Policía Metropolitana de Bogotá a cierre del 2022. Se  culminó el documento de caracterización de la oferta de servicios en favor de personas que realizan ASP y se avanzó en una primera versión del documento de transversalización laboral para mujeres en ASP</t>
    </r>
  </si>
  <si>
    <r>
      <rPr>
        <b/>
        <sz val="11"/>
        <color rgb="FF000000"/>
        <rFont val="Times New Roman"/>
        <family val="1"/>
      </rPr>
      <t xml:space="preserve">Diciembre: </t>
    </r>
    <r>
      <rPr>
        <sz val="11"/>
        <color rgb="FF000000"/>
        <rFont val="Times New Roman"/>
        <family val="1"/>
      </rPr>
      <t>En el mes de diciembre se realizaron 3 jornadas de socialización: 1 con el Comité de Lucha Contra la Trata de Personas, 1 en feria de servicios en Casa de Todas y 1 en el marco de la tercera asamblea de seguimiento a la PPASP. Se  desarrollaron 4 mesas de implementación: 1 con el sector Planeación, 1 con sector Desarrollo Económico, 1 con Mesa SEZAI y 1 con sector Seguridad.</t>
    </r>
  </si>
  <si>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</si>
  <si>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t>Acumulado</t>
    </r>
    <r>
      <rPr>
        <sz val="11"/>
        <color rgb="FF000000"/>
        <rFont val="Times New Roman"/>
        <family val="1"/>
      </rPr>
      <t>: Durante los meses de enero a noviembre se realizaron 55 reportes y/o informes de seguimiento de políticas públicas Distritales en las que la SDMujer tiene responsabilidad: 4 Habitabilidad en Calle, 4 Envejecimiento y Vejez, 4 Servicio a la Ciudadanía, 1 Transparencia, 3 Economía Cultural, 1 Ruralidad, 4 LGBTI, 4 Familias, 1 Seguridad Alimentaria, 4 Lucha contra la trata de personas, 4 Derechos humanos, 3 Gestión integral del hábitat, 3 Juventud, 4 Adultez, 3 Educación, 2 Lectura Escritura y Oralidad, 2 Espacio Público y 2 Infancia, 1 Discapacidad,1 acción comunal. Se hizo acompañamiento técnico para la formulación o reformulación de 18 políticas públicas: Vendedoras y vendedores informales, Lectura, Escritura y Oralidad, Discapacidad, Migrantes, Acción Climática, Salud Mental, Peatón, acción comunal, participación incidente, Movilidad motorizada de cero,  Economía cultural y creativa, de Seguridad convivencia y justicia; Pueblos Indígenas, Comunidad Palenquera, Comunidad Raizal, Comunidades Negras Afrocolombianas, Pueblo Rrom y Ruralidad.
Se emitieron 19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y III trimestre 2023 y cuantitativo vigencia 2022 de la PPMYEG y PPASP. Se ajustó el plan de acción de la PPMYEG con los ajustes solicitados por la Secretaría de planeación para solucionar inconsistencias</t>
    </r>
  </si>
  <si>
    <r>
      <rPr>
        <b/>
        <sz val="11"/>
        <color rgb="FF000000"/>
        <rFont val="Times New Roman"/>
        <family val="1"/>
      </rPr>
      <t xml:space="preserve">Diciembre: </t>
    </r>
    <r>
      <rPr>
        <sz val="11"/>
        <color rgb="FF000000"/>
        <rFont val="Times New Roman"/>
        <family val="1"/>
      </rPr>
      <t>Se brindó acompañamiento para la formulación de las políticas públicas para  Pueblos Indígenas, Comunidad Palenquera, Comunidad Raizal, Comunidades Negras Afrocolombianas, Pueblo Rrom.</t>
    </r>
  </si>
  <si>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</si>
  <si>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</si>
  <si>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</si>
  <si>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</si>
  <si>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</si>
  <si>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</si>
  <si>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</si>
  <si>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</si>
  <si>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</si>
  <si>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</si>
  <si>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</si>
  <si>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</si>
  <si>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</si>
  <si>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</si>
  <si>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</si>
  <si>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</si>
  <si>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</si>
  <si>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</si>
  <si>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</si>
  <si>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</si>
  <si>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</si>
  <si>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</si>
  <si>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</si>
  <si>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</si>
  <si>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</si>
  <si>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</si>
  <si>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</si>
  <si>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</si>
  <si>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</si>
  <si>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</si>
  <si>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</si>
  <si>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</si>
  <si>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</si>
  <si>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</si>
  <si>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</si>
  <si>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</si>
  <si>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PPMyEG</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</si>
  <si>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</si>
  <si>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</si>
  <si>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</si>
  <si>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Se culminó el proceso de revisión y retroalimentación del reporte de III trimestre de los planes de acción de la PPMyEG, correspondiente a los sectores Cultura, Recreación y Deporte, Educación, Gestión Pública, Hábitat, Gobierno, Integración Social, Mujeres, Salud
Se realizó actualización de la matriz de consolidación de reportes del plan de acción de las políticas que lidera la SDMujer, conforme a los reportes y los alcances recibidos de la PPMyEG.
Se realizó revisión, análisis, retroalimentación y consolidación del reporte de noviembre de logros de transversalización de género. Se elaboró el informe preliminar de balance de implementación de los logros de transversalización del enfoque de género con corte a noviembre 2023.
Se realizó 1 socialización de la PPMYEG para la ciudadanía, con el balance de implementación hasta la vigencia 2023. Se desarrollaron 2 mesas de implementación con la Secretaría Distrital de Desarrollo Económico.</t>
  </si>
  <si>
    <t>Se realizó revisión y retroalimentación de los reportes de plan de acción del primer, segundo y tercer trimestre de 2023 de la PPMYEG de todos los sectores responsables de su implementación. Se realizó, revisión, análisis y retroalimentación del reporte de logros de transversalización de género a corte de noviembre. Se incluyeron los ajustes a la matriz de plan de acción de la PPMYEG y a los apartados del Documento CONPES D.C. No 14 de 2020, según las modificaciones aprobadas por la SDP a 43 productos. Se realizaron 22 jornadas de socialización: 1 con el Departamento Administrativo del Servicio Civil y 2 con equipos de la Secretaría Distrital de la Mujer, 1 con la Unidad Técnica de Apoyo de la Comisión Local Intersectorial de Participación  de Mártires, 1 con Cuerpo Oficial de Bomberos, 1 con el Consejo Consultivo de Mujeres, 1 con la Secrearía Distrital de Recreación y Deporte,  1 con Mujeres palenqueras, 1 con mujeres indígenas, 1 de balance de implementación y 11 con los COLMYG de las localidades de: 2 Mártires, 1 Rafael Uribe, 1 chapinero, 1 fontibón 1 Kenedy, 1 Barrios Unidos, 1 Engativá, 1 Tunjuelito,1 Usme y 1 Bosa. Se llevaron a cabo 60 mesas de implementación de la PPMYEG con los siguientes sectores: 20 con el sector mujeres, 6 Gestión Jurídica, 1 Hacienda, 1 Movilidad, 2 Educación, 1 Seguridad, 3 Planeación, 4 Desarrollo Económico, 1 Salud, 2 gobierno, 4 Integración Social, 1 Cultura, 3 Gestión Pública, 2 Ambiente, 1 Hábitat,  5 internas con equipos de la Dirección de Derechos y Diseño de Política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</si>
  <si>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</si>
  <si>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</si>
  <si>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</si>
  <si>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</si>
  <si>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</si>
  <si>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r>
      <rPr>
        <sz val="11"/>
        <color rgb="FF000000"/>
        <rFont val="Times New Roman"/>
        <family val="1"/>
      </rPr>
      <t>Se realizó acompañamiento técnico para la transversalización del enfoque de género en 15 sectores distritales mediante: 17 sensibilizaciones, 3 Documentos técnicos, 34 boletines y 44 propuestas de marcación TPIEG y 1 concepto técnico; acompañamiento técnico a 3 mesas, 1 comité, 2 UTA, 2 consejos y 1 comisión. Se desarrolló la sesión 12 de la UTA y sesión 3 de la CIM. Se realizó 1 propuesta plan de trabajo 2024-2025 SDIG, 1 Informe de Resultados del TPIEG entre 2021 y 2023 y 1 Informe final de la Estrategia de Transversalización 2023.
En relación al Sello: A) Se realizaron instrumentos de revisión de lenguaje escrito y visual previamente diligenciados a 30 entidades en versión final B) se realizaron versiones finales de los instrumentos de obseración de 30 entidade</t>
    </r>
    <r>
      <rPr>
        <sz val="11"/>
        <color rgb="FF00B050"/>
        <rFont val="Times New Roman"/>
        <family val="1"/>
      </rPr>
      <t xml:space="preserve">s  </t>
    </r>
    <r>
      <rPr>
        <sz val="11"/>
        <color rgb="FF000000"/>
        <rFont val="Times New Roman"/>
        <family val="1"/>
      </rPr>
      <t xml:space="preserve">C) Se elaboraron 15 diagnósticos institucionales en versión final. </t>
    </r>
    <r>
      <rPr>
        <sz val="11"/>
        <color rgb="FF00B050"/>
        <rFont val="Times New Roman"/>
        <family val="1"/>
      </rPr>
      <t xml:space="preserve"> </t>
    </r>
    <r>
      <rPr>
        <sz val="11"/>
        <color rgb="FF000000"/>
        <rFont val="Times New Roman"/>
        <family val="1"/>
      </rPr>
      <t xml:space="preserve"> D) Se realizó la medición del de cumplimiento de acciones de 11 entidades.											
</t>
    </r>
    <r>
      <rPr>
        <b/>
        <sz val="11"/>
        <color rgb="FF000000"/>
        <rFont val="Times New Roman"/>
        <family val="1"/>
      </rPr>
      <t>En clave de la implementación de siete (7) de los ocho derechos de la PPMyEG (Meta 5</t>
    </r>
    <r>
      <rPr>
        <sz val="11"/>
        <color rgb="FF000000"/>
        <rFont val="Times New Roman"/>
        <family val="1"/>
      </rPr>
      <t xml:space="preserve">) en diciembre  2023 se realizaron 6 productos finales en responsabilidad en las PP de: Acción comunal, Educación (2), Lectura, escritura y oralidad, DDHH, Acuerdo plazas de mercado. 7 documentos de gestión derechos 2023. 1 conmemoración Derechos Humanos. 13 conceptos técnicos sobre proyecto de Acuerdo y de Ley, Políticas Públicas y respuesta preguntas ciudadanas rendición cuentas 2023. </t>
    </r>
    <r>
      <rPr>
        <b/>
        <sz val="11"/>
        <color rgb="FF000000"/>
        <rFont val="Times New Roman"/>
        <family val="1"/>
      </rPr>
      <t>Paz</t>
    </r>
    <r>
      <rPr>
        <sz val="11"/>
        <color rgb="FF000000"/>
        <rFont val="Times New Roman"/>
        <family val="1"/>
      </rPr>
      <t xml:space="preserve">: Participación Mesa Intersectorial Paz y Subcomité Memoria, Paz y Reconciliación. Reporte plan Mesa de Reincorporación. </t>
    </r>
    <r>
      <rPr>
        <b/>
        <sz val="11"/>
        <color rgb="FF000000"/>
        <rFont val="Times New Roman"/>
        <family val="1"/>
      </rPr>
      <t>Participación</t>
    </r>
    <r>
      <rPr>
        <sz val="11"/>
        <color rgb="FF000000"/>
        <rFont val="Times New Roman"/>
        <family val="1"/>
      </rPr>
      <t xml:space="preserve">: Participación mesa seguimiento PP Acción Comunal. </t>
    </r>
    <r>
      <rPr>
        <b/>
        <sz val="11"/>
        <color rgb="FF000000"/>
        <rFont val="Times New Roman"/>
        <family val="1"/>
      </rPr>
      <t>Salud</t>
    </r>
    <r>
      <rPr>
        <sz val="11"/>
        <color rgb="FF000000"/>
        <rFont val="Times New Roman"/>
        <family val="1"/>
      </rPr>
      <t xml:space="preserve">: Participación evento prevención VIH y debate Concejo proyecto Acuerdo sobre salud mental materna. </t>
    </r>
    <r>
      <rPr>
        <b/>
        <sz val="11"/>
        <color rgb="FF000000"/>
        <rFont val="Times New Roman"/>
        <family val="1"/>
      </rPr>
      <t>Educación</t>
    </r>
    <r>
      <rPr>
        <sz val="11"/>
        <color rgb="FF000000"/>
        <rFont val="Times New Roman"/>
        <family val="1"/>
      </rPr>
      <t xml:space="preserve">: 1 Mesa prevención violencias IES. Asistencia técnica a 1 IES para formulación política institucional género. </t>
    </r>
    <r>
      <rPr>
        <b/>
        <sz val="11"/>
        <color rgb="FF000000"/>
        <rFont val="Times New Roman"/>
        <family val="1"/>
      </rPr>
      <t>Cultura</t>
    </r>
    <r>
      <rPr>
        <sz val="11"/>
        <color rgb="FF000000"/>
        <rFont val="Times New Roman"/>
        <family val="1"/>
      </rPr>
      <t>: Reunión interna ajustes producto PP Lectura.</t>
    </r>
  </si>
  <si>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</si>
  <si>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</si>
  <si>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</si>
  <si>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</si>
  <si>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</si>
  <si>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</si>
  <si>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</si>
  <si>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</si>
  <si>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Actividad cumplida en octubre</t>
  </si>
  <si>
    <t>Fue diagramado el documento Guía de Seguimiento a las Políticas Públicas Distritales con Enfoque de Género, se realizó socialización de la Guía de Seguimiento a las Políticas Públicas Distritales con Enfoque de Género al equipo de la Dirección de Derechos y Diseño de Política, así como en la décima sesión de la Unidad Técnica de Apoyo – UTA de la Comisión Intersectorial de Mujeres CIM del 19 de octubre de 2023. La guía en mención está dirigida a cualquier persona interesada en la incorporación del enfoque de género en el ciclo de la planeación y promueve el fortalecimiento de capacidades en el seguimiento con enfoque de género en las entidades y sectores de la Administración Distrital.</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</si>
  <si>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</si>
  <si>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</si>
  <si>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</si>
  <si>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</si>
  <si>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</si>
  <si>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</si>
  <si>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</si>
  <si>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 xml:space="preserve">Durante el cuarto trimestre 2023 se finalizó la actualización de los 7 documentos técnicos por derecho, realizando ajustes de contenido en el formato actualizado en Kawak en el mes de octubre. </t>
  </si>
  <si>
    <t xml:space="preserve">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
En el segundo trimestre se avanzó en la actualización del capítulo de diagnóstico de cada derecho, incorporando información cualitativa y cuantitativa proveniente de fuentes primarias y secundarias oficiales. En el tercer trimestre se avanzó en la actualización de los 7 documentos técnicos por derecho, realizando revisón y ajustes de contenido y modificando el capítulo normativo de cada documento como un anexo para facilitar su consulta. Durante el cuarto trimestre 2023 se finalizó la actualización de los 7 documentos técnicos por derecho, realizando ajustes de contenido en el formato actualizado en Kawak en el mes de octubre. </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</si>
  <si>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</si>
  <si>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</si>
  <si>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</si>
  <si>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</si>
  <si>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</si>
  <si>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 los meses de octubre a diciembre de 2023.</t>
  </si>
  <si>
    <t>Se realizaron los informes de asistencia técnica para la transversalización del enfoque de género de los 15 sectores de la Administración Distrital, de los meses de febrero a diciembre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</si>
  <si>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</si>
  <si>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</si>
  <si>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</si>
  <si>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</si>
  <si>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</si>
  <si>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</si>
  <si>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Se llevó a cabo la tercera sesión de la Comisión Intersectorial de Mujeres, realizada de manera presencial el día 15 de diciembre de 2023, en el Hotel Grand Park.
Se desarrolló la siguiente agenda, liderada por la secretaria de la Mujer, Diana Rodríguez: los temas trabajados fueron: Informe de avance, cumplimiento y resultados mesa SOFIA, Informe resultados del Trazador Presupuestal de Igualdad y Equidad de Género2021-2023 y la Premiación segunda fase de “En igualdad”: Sello Distrital de Igualdad de Género 
Se realizaron los informes de gestión CIM trimestral y anual 2023 
</t>
  </si>
  <si>
    <t xml:space="preserve">Se hicieron los Informe de gestión de la Comisión Intersectorial de Mujeres correspondiente a los cuatro trimestres y el informe anual de la Instancias 2023, se realizaron tres sesiones de la Comisión, los temas tratados dan cumplimiento en su totalidad al plan de acción de la instancia : avances de la PPMYEG y PPASP y sus instrumentos, balance de marcación TPIEG 2023 y lineamientos en los reportes de Políticas Públicas, Premiación de las fases de “En igualdad”: Sello Distrital de Igualdad de Género. </t>
  </si>
  <si>
    <t xml:space="preserve">Coordinar la Unidad Técnica de Apoyo (UTA) de la Comisión Intersectorial de Mujeres </t>
  </si>
  <si>
    <t>Número de Sesiones de la UTA realizadas</t>
  </si>
  <si>
    <t>Fórmula: Número  de sesiones de UTA realizadas</t>
  </si>
  <si>
    <t>1. Actas de la UTA 
2. Presentaciones UTA</t>
  </si>
  <si>
    <t>Se llevó a cabo la sesión 12 de la Unidad Técnica de Apoyo de la Comisión Intersectorial de Mujeres, la cual se realizó de manera conjunta con la sesión CIM, los temas trabajados fueron: Informe de avance, cumplimiento y resultados mesa SOFIA, Informe resultados del Trazador Presupuestal de Igualdad y Equidad de Género2021-2023 y la Premiación segunda fase de “En igualdad”: Sello Distrital de Igualdad de Género.</t>
  </si>
  <si>
    <t>Se dio a conocer a los 15 sectores distritales la propuesta de plan de acción 2023 y cronograma de sesiones para CIM y UTA. Se han realizado 12 sesiones de UTA en las cuales los sectores han realizado la presentación de sus buenas prácticas. La SDMujer como secretaría técnica presentó balances de marcación TPIEG 2022, propuesta de los planes de acción CIM-UTA 2023, cronograma de entrega de reportes, socialización logros de transversalización de género, aprobación y entrega de reportes de los planes de trabajo del sello “En Igualdad” resultados de la marcación del TPIEG 2023 y lineamientos para los reportes de PP, revisión de la matriz donde se consolida el informe de balance de marcación en el TPIEG 2021 y 2023, y Premiación segunda fase de “En igualdad”: Sello Distrital de Igualdad de Género</t>
  </si>
  <si>
    <t>ELABORÓ</t>
  </si>
  <si>
    <t xml:space="preserve">Firma: </t>
  </si>
  <si>
    <t>APROBÓ (Según aplique Gerenta de proyecto, Lider técnica y responsable de proceso)</t>
  </si>
  <si>
    <t>Firma:</t>
  </si>
  <si>
    <t>REVISÓ OFICINA ASESORA DE PLANEACIÓN</t>
  </si>
  <si>
    <t xml:space="preserve">VoBo. </t>
  </si>
  <si>
    <t>Nombre: LEIDY ALVAREZ,  HEIDY GUZMÁN</t>
  </si>
  <si>
    <t>Nombre: CLARA LÓPEZ GARCÍA</t>
  </si>
  <si>
    <t>Nombre: ANGIE PAOLA MESA</t>
  </si>
  <si>
    <t>Nombre:</t>
  </si>
  <si>
    <t>Nombre: SANDRA CATALINA CAMPOS ROMERO</t>
  </si>
  <si>
    <t xml:space="preserve">Cargo:  Profesional Universitaria / contratista financiera DDDP. </t>
  </si>
  <si>
    <t>Cargo: DIRECTORA DE DERECHOS Y DISEÑO DE POLÍTICA- LIDERESA TÉCNICA Y RESPONSABLE DEL PROCESO</t>
  </si>
  <si>
    <t xml:space="preserve">Cargo: SUBSECRETARIA DEL CUIDADO Y POLÍTICAS DE IGUALDAD- GERENTA </t>
  </si>
  <si>
    <t xml:space="preserve">Cargo: </t>
  </si>
  <si>
    <t>Cargo: Jefa Oficina Asesora de Planeación</t>
  </si>
  <si>
    <t>Sigla</t>
  </si>
  <si>
    <t>Definición</t>
  </si>
  <si>
    <t>ACDTIC</t>
  </si>
  <si>
    <t>Alta Consejería Distrital de Tecnologías de Información y Comunicaciones</t>
  </si>
  <si>
    <t>AMB</t>
  </si>
  <si>
    <t>Sector Ambiente</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</si>
  <si>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</si>
  <si>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</si>
  <si>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</si>
  <si>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</si>
  <si>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</si>
  <si>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</si>
  <si>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</si>
  <si>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</si>
  <si>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</si>
  <si>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</si>
  <si>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</si>
  <si>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</si>
  <si>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</si>
  <si>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</si>
  <si>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</si>
  <si>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</si>
  <si>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</si>
  <si>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</si>
  <si>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</si>
  <si>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</si>
  <si>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DADEP</t>
  </si>
  <si>
    <t>Departamento Administrativo de la Defendoría del Espacio Público</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</si>
  <si>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</si>
  <si>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</si>
  <si>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</si>
  <si>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</si>
  <si>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</si>
  <si>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</si>
  <si>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</si>
  <si>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</si>
  <si>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</si>
  <si>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</si>
  <si>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DEVAJ</t>
  </si>
  <si>
    <t>Dirección de Eliminación de las Violencias contra las Mujeres y Acceso a la Justicia</t>
  </si>
  <si>
    <t>DT</t>
  </si>
  <si>
    <t>Documeto Técnico</t>
  </si>
  <si>
    <t>EAAB</t>
  </si>
  <si>
    <t>Empresa de Acueducto y Alcantarillado de Bogota</t>
  </si>
  <si>
    <t>EDU</t>
  </si>
  <si>
    <t>Sector Educación</t>
  </si>
  <si>
    <t>ESAP</t>
  </si>
  <si>
    <t>Escuela Superior de Administración Pública</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</si>
  <si>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</si>
  <si>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</si>
  <si>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</si>
  <si>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</si>
  <si>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</si>
  <si>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</si>
  <si>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</si>
  <si>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</si>
  <si>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</si>
  <si>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</si>
  <si>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</si>
  <si>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</si>
  <si>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</si>
  <si>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</si>
  <si>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</si>
  <si>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</si>
  <si>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</si>
  <si>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</si>
  <si>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IDPYBA</t>
  </si>
  <si>
    <t>Instituto Distrital de Protección y Bienestar Animal</t>
  </si>
  <si>
    <t>IDRD</t>
  </si>
  <si>
    <t>Instituto Distrital de Recreación y Deporte</t>
  </si>
  <si>
    <t>IDU</t>
  </si>
  <si>
    <t>Instituto de Desarrollo Urbano</t>
  </si>
  <si>
    <t>IES</t>
  </si>
  <si>
    <t>Institución de Educación Superior</t>
  </si>
  <si>
    <t>INT</t>
  </si>
  <si>
    <t>Sector Integración Social</t>
  </si>
  <si>
    <t>IVE</t>
  </si>
  <si>
    <t>Interrupción Voluntaria del Embarazo</t>
  </si>
  <si>
    <t>JEP</t>
  </si>
  <si>
    <t>Jurisdicción Especial para la Paz</t>
  </si>
  <si>
    <t>JUR</t>
  </si>
  <si>
    <t>Sector Gestión Jurídica</t>
  </si>
  <si>
    <t>MAS</t>
  </si>
  <si>
    <t xml:space="preserve">Mesa de Atención social </t>
  </si>
  <si>
    <t>MOV</t>
  </si>
  <si>
    <t>Sector Movilidad</t>
  </si>
  <si>
    <t>MUJ</t>
  </si>
  <si>
    <t>Sector Mujeres</t>
  </si>
  <si>
    <t>OFB</t>
  </si>
  <si>
    <t>Orquesta Filarmónica de Bogotá</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</si>
  <si>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</si>
  <si>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</si>
  <si>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</si>
  <si>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</si>
  <si>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</si>
  <si>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</si>
  <si>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</si>
  <si>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</si>
  <si>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</si>
  <si>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</si>
  <si>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</si>
  <si>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</si>
  <si>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</si>
  <si>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</si>
  <si>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Política Pública de Mujeres y Equidad de Género</t>
  </si>
  <si>
    <t>PYR</t>
  </si>
  <si>
    <t>Derecho a la participación y representación con equidad</t>
  </si>
  <si>
    <t>RAC</t>
  </si>
  <si>
    <t>Red de Alianzas del Cuidado</t>
  </si>
  <si>
    <t>SAL</t>
  </si>
  <si>
    <t>Sector Salud</t>
  </si>
  <si>
    <t>SDIG</t>
  </si>
  <si>
    <t>Sello Distrital de Igualdad De Género</t>
  </si>
  <si>
    <t>SDP</t>
  </si>
  <si>
    <t>Sector Planeación</t>
  </si>
  <si>
    <t>SEG</t>
  </si>
  <si>
    <t>Sector Seguridad</t>
  </si>
  <si>
    <t>SOFA</t>
  </si>
  <si>
    <t>Salón del Ocio y la Fantasía</t>
  </si>
  <si>
    <t>SP</t>
  </si>
  <si>
    <t>Derecho a la salud plena</t>
  </si>
  <si>
    <t>Subred Sur</t>
  </si>
  <si>
    <t>Subred Integrada de Servicios de Salud Sur E.S.E.</t>
  </si>
  <si>
    <t>TID</t>
  </si>
  <si>
    <t>Derecho al trabajo en condiciones de igualdad y dignidad</t>
  </si>
  <si>
    <t>UMV</t>
  </si>
  <si>
    <t>Unidad de Mantenimiento Vial</t>
  </si>
  <si>
    <t>UNAD</t>
  </si>
  <si>
    <t>Universidad Nacional Abierta y a Distancia</t>
  </si>
  <si>
    <t>UTA</t>
  </si>
  <si>
    <t>Unidad Técnicas de Apoyo</t>
  </si>
  <si>
    <t>VIH</t>
  </si>
  <si>
    <t>Virus de Inmunodeficiencia Humana</t>
  </si>
  <si>
    <t>ZESAI</t>
  </si>
  <si>
    <t>Zonas Especiales de Servicios de Alto Impacto</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</si>
  <si>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</si>
  <si>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</si>
  <si>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</si>
  <si>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</si>
  <si>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</si>
  <si>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</si>
  <si>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</si>
  <si>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</si>
  <si>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</si>
  <si>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</si>
  <si>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</si>
  <si>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</si>
  <si>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</si>
  <si>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</si>
  <si>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</si>
  <si>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</si>
  <si>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</si>
  <si>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</si>
  <si>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</si>
  <si>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</si>
  <si>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</si>
  <si>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</si>
  <si>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</si>
  <si>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</si>
  <si>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</si>
  <si>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</si>
  <si>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</si>
  <si>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</si>
  <si>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</si>
  <si>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</si>
  <si>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</si>
  <si>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</si>
  <si>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</si>
  <si>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</si>
  <si>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</si>
  <si>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</si>
  <si>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</si>
  <si>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</si>
  <si>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</si>
  <si>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</si>
  <si>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</si>
  <si>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</si>
  <si>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</si>
  <si>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</si>
  <si>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</si>
  <si>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</si>
  <si>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</si>
  <si>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</si>
  <si>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</si>
  <si>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</si>
  <si>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</si>
  <si>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</si>
  <si>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</si>
  <si>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</si>
  <si>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</si>
  <si>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</si>
  <si>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</si>
  <si>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</si>
  <si>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</si>
  <si>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</si>
  <si>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</si>
  <si>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</si>
  <si>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</si>
  <si>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</si>
  <si>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</si>
  <si>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</si>
  <si>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</si>
  <si>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</si>
  <si>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</si>
  <si>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</si>
  <si>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</si>
  <si>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</si>
  <si>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</si>
  <si>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</si>
  <si>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</si>
  <si>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</si>
  <si>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</si>
  <si>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</si>
  <si>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</si>
  <si>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</si>
  <si>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</si>
  <si>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</si>
  <si>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</si>
  <si>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</si>
  <si>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</si>
  <si>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</si>
  <si>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</si>
  <si>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</si>
  <si>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</si>
  <si>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</si>
  <si>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</si>
  <si>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</si>
  <si>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</si>
  <si>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</si>
  <si>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</si>
  <si>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</si>
  <si>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</si>
  <si>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</si>
  <si>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</si>
  <si>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</si>
  <si>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</si>
  <si>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</si>
  <si>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</si>
  <si>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</si>
  <si>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</si>
  <si>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</si>
  <si>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</si>
  <si>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</si>
  <si>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</si>
  <si>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</si>
  <si>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</si>
  <si>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</si>
  <si>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</si>
  <si>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</si>
  <si>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</si>
  <si>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</si>
  <si>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</si>
  <si>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</si>
  <si>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</si>
  <si>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</si>
  <si>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</si>
  <si>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</si>
  <si>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</si>
  <si>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</si>
  <si>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</si>
  <si>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</si>
  <si>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</si>
  <si>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</si>
  <si>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</si>
  <si>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</si>
  <si>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</si>
  <si>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</si>
  <si>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</si>
  <si>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</si>
  <si>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</si>
  <si>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</si>
  <si>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</si>
  <si>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</si>
  <si>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</si>
  <si>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</si>
  <si>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</si>
  <si>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</si>
  <si>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</si>
  <si>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</si>
  <si>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</si>
  <si>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</si>
  <si>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</si>
  <si>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</si>
  <si>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</si>
  <si>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</si>
  <si>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</si>
  <si>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</si>
  <si>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</si>
  <si>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</si>
  <si>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</si>
  <si>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</si>
  <si>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</si>
  <si>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</si>
  <si>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</si>
  <si>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</si>
  <si>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</si>
  <si>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</si>
  <si>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</si>
  <si>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</si>
  <si>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</si>
  <si>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</si>
  <si>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</si>
  <si>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</si>
  <si>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</si>
  <si>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</si>
  <si>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</si>
  <si>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</si>
  <si>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</si>
  <si>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</si>
  <si>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</si>
  <si>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</si>
  <si>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</si>
  <si>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</si>
  <si>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</si>
  <si>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</si>
  <si>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</si>
  <si>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</si>
  <si>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</si>
  <si>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</si>
  <si>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</si>
  <si>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</si>
  <si>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</si>
  <si>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</si>
  <si>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</si>
  <si>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</si>
  <si>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</si>
  <si>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</si>
  <si>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</si>
  <si>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</si>
  <si>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</si>
  <si>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</si>
  <si>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</si>
  <si>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</si>
  <si>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</si>
  <si>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</si>
  <si>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</si>
  <si>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</si>
  <si>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</si>
  <si>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</si>
  <si>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</si>
  <si>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</si>
  <si>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</si>
  <si>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</si>
  <si>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</si>
  <si>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</si>
  <si>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</si>
  <si>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</si>
  <si>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</si>
  <si>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</si>
  <si>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</si>
  <si>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</si>
  <si>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</si>
  <si>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</si>
  <si>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</si>
  <si>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</si>
  <si>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</si>
  <si>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</si>
  <si>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</si>
  <si>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</si>
  <si>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</si>
  <si>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</si>
  <si>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</si>
  <si>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</si>
  <si>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</si>
  <si>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</si>
  <si>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</si>
  <si>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</si>
  <si>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</si>
  <si>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</si>
  <si>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</si>
  <si>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</si>
  <si>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</si>
  <si>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</si>
  <si>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</si>
  <si>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</si>
  <si>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</si>
  <si>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</si>
  <si>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</si>
  <si>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</si>
  <si>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</si>
  <si>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</si>
  <si>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</si>
  <si>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</si>
  <si>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</si>
  <si>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</si>
  <si>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</si>
  <si>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</si>
  <si>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</si>
  <si>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</si>
  <si>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</si>
  <si>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</si>
  <si>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</si>
  <si>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</si>
  <si>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</si>
  <si>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</si>
  <si>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</si>
  <si>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</si>
  <si>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</si>
  <si>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</si>
  <si>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</si>
  <si>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</si>
  <si>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</si>
  <si>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</si>
  <si>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</si>
  <si>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</si>
  <si>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</si>
  <si>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</si>
  <si>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</si>
  <si>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</si>
  <si>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</si>
  <si>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</si>
  <si>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</si>
  <si>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</si>
  <si>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</si>
  <si>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</si>
  <si>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</si>
  <si>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</si>
  <si>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</si>
  <si>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</si>
  <si>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r>
      <rPr>
        <sz val="11"/>
        <color rgb="FF000000"/>
        <rFont val="Times New Roman"/>
        <family val="1"/>
      </rPr>
      <t xml:space="preserve">Transversalización: Se realizó acompañamiento técnico para la transversalización del enfoque de género en 15 sectores distritales mediante: 122 sensibilizaciones 9 Documentos técnicos y 58 conceptos técnico. TPIEG se realizaron 2 talleres magistrales, 69 boletines y 88 propuestas de marcación, 3 informes: 1 con corte a 31 de diciembre de 2022, 1 con corte a 30 de junio de 2023 y 1 de Resultados entre 2021 y 2023. Acompañamiento técnico a 28 mesas, 22 comités, 24 UTA, 9 consejos y 53 comisiones. CIM-UTA  12 sesiones de la UTA y sesión 3 de la CIM; se hicieron y publicaron: 1 informe anual y 4 Informes trimestrales CIM. Se realizaron 25 propuesta plan de trabajo 2023-2024 y 22 propuestas 2024-2025 del SDIG,1 Informe de Resultados del TPIEG entre 2021 y 2023 y 1Informe final de la Estrategia de Transversalización 2023. Concertación y monitoreo a los reportes de logros de transversalización de género para 15 sectores 
Sello En Igualdad: Evento de premiación de las entidades públicas (sello violeta: SDJ, sello plata: SDIS y sello bronce: SDG) y entrega de reconocimiento a 40 organizaciones. Se socializaron y enviaron los diagnósticos institucionales y la propuesta de plan de trabajo a 25 entidades en la I fase. Para la II fase se convocaron 35 entidades. Se implementaron instrumentos de revisión de lenguaje escrito y visual a 29 entidades. Visitas de observación a 30 entidades. Se elaboraron 30 diagnósticos institucionales. Para privados: aplicación de la herramienta de autodiagnóstico a 11 organizaciones privadas y socialización a 15 empresas. Se implementaron 26 talleres del portafolio a 2344 personas. Se realizó desayuno de trabajo con el sector privado en mayo y a la fecha hay 24 empresas e IES que firmaron el Pacto de Ciudad de Igualdad de Género. 
</t>
    </r>
    <r>
      <rPr>
        <b/>
        <sz val="11"/>
        <color rgb="FF000000"/>
        <rFont val="Times New Roman"/>
        <family val="1"/>
      </rPr>
      <t xml:space="preserve">En relación con la implementación de 7 derechos de la PPMyEG en el periodo enero - diciembre 2023 se ha avanzado en (meta 5): </t>
    </r>
    <r>
      <rPr>
        <sz val="11"/>
        <color rgb="FF000000"/>
        <rFont val="Times New Roman"/>
        <family val="1"/>
      </rPr>
      <t xml:space="preserve">60 conceptos técnicos sobre documentos técnicos y proyectos normativos relacionados con los derechos de las mujeres,7 documentos técnicos incidencia CCM. 8 conmemoraciones (8M, 28Mayo, 21Junio, 22Julio, 28Sep, semana por la paz, DDHH). Avances en 7 productos de otras PP (Acción Comunal, DDHH, Educativa (2), Lectura, Espacio Público, Acuerdo Plazas Mercado). 72 sensibilizaciones. Articulaciones internas e intersectoriales en temas relacionados con los siete derechos: </t>
    </r>
    <r>
      <rPr>
        <b/>
        <sz val="11"/>
        <color rgb="FF000000"/>
        <rFont val="Times New Roman"/>
        <family val="1"/>
      </rPr>
      <t>Paz</t>
    </r>
    <r>
      <rPr>
        <sz val="11"/>
        <color rgb="FF000000"/>
        <rFont val="Times New Roman"/>
        <family val="1"/>
      </rPr>
      <t xml:space="preserve">: Articulación temas de paz. Reportes seguimiento Política Víctimas, Mesa Distrital Reincorporación, Consejo Paz, PAD y su proyección 2024. </t>
    </r>
    <r>
      <rPr>
        <b/>
        <sz val="11"/>
        <color rgb="FF000000"/>
        <rFont val="Times New Roman"/>
        <family val="1"/>
      </rPr>
      <t>Participación</t>
    </r>
    <r>
      <rPr>
        <sz val="11"/>
        <color rgb="FF000000"/>
        <rFont val="Times New Roman"/>
        <family val="1"/>
      </rPr>
      <t xml:space="preserve">: Propuestas fortalecimiento CCM, articulación procesos agendas locales y distrital CCM y mujeres habitantes calle. Articulación plan participación territorial POT y PP Acción Comunal. </t>
    </r>
    <r>
      <rPr>
        <b/>
        <sz val="11"/>
        <color rgb="FF000000"/>
        <rFont val="Times New Roman"/>
        <family val="1"/>
      </rPr>
      <t>Trabajo</t>
    </r>
    <r>
      <rPr>
        <sz val="11"/>
        <color rgb="FF000000"/>
        <rFont val="Times New Roman"/>
        <family val="1"/>
      </rPr>
      <t xml:space="preserve">: Articulación SDMovilidad y AVANTIA estudio género en transporte. Cartilla proceso disciplinario. </t>
    </r>
    <r>
      <rPr>
        <b/>
        <sz val="11"/>
        <color rgb="FF000000"/>
        <rFont val="Times New Roman"/>
        <family val="1"/>
      </rPr>
      <t>Salud</t>
    </r>
    <r>
      <rPr>
        <sz val="11"/>
        <color rgb="FF000000"/>
        <rFont val="Times New Roman"/>
        <family val="1"/>
      </rPr>
      <t xml:space="preserve">: Articulación temas de salud, IVE, derechos sexuales y reproductivos, salud mental, prevención maternidades tempranas, lactancia materna, VIH. </t>
    </r>
    <r>
      <rPr>
        <b/>
        <sz val="11"/>
        <color rgb="FF000000"/>
        <rFont val="Times New Roman"/>
        <family val="1"/>
      </rPr>
      <t>Educación</t>
    </r>
    <r>
      <rPr>
        <sz val="11"/>
        <color rgb="FF000000"/>
        <rFont val="Times New Roman"/>
        <family val="1"/>
      </rPr>
      <t xml:space="preserve">: Articulación temas educación superior y proyecto acción climática C40. Articulación Sello universidades. 5 Mesas prevención violencias IES. </t>
    </r>
    <r>
      <rPr>
        <b/>
        <sz val="11"/>
        <color rgb="FF000000"/>
        <rFont val="Times New Roman"/>
        <family val="1"/>
      </rPr>
      <t>Cultura</t>
    </r>
    <r>
      <rPr>
        <sz val="11"/>
        <color rgb="FF000000"/>
        <rFont val="Times New Roman"/>
        <family val="1"/>
      </rPr>
      <t xml:space="preserve">: Articulación Smartfilms, Museo Quinta Bolívar, Bibliored, Fuego Fatuo y SOFA. Implementación stand y conversatorio SOFA 2023. </t>
    </r>
    <r>
      <rPr>
        <b/>
        <sz val="11"/>
        <color rgb="FF000000"/>
        <rFont val="Times New Roman"/>
        <family val="1"/>
      </rPr>
      <t>Hábitat</t>
    </r>
    <r>
      <rPr>
        <sz val="11"/>
        <color rgb="FF000000"/>
        <rFont val="Times New Roman"/>
        <family val="1"/>
      </rPr>
      <t xml:space="preserve">: Articulación POT, insumos Plan Maestro Servicios Cuidado y Sociales y Plan Movilidad, cartilla Estándar Calidad Espacial CIOM. </t>
    </r>
    <r>
      <rPr>
        <b/>
        <sz val="11"/>
        <color rgb="FF000000"/>
        <rFont val="Times New Roman"/>
        <family val="1"/>
      </rPr>
      <t>En clave de los 7 derechos</t>
    </r>
    <r>
      <rPr>
        <sz val="11"/>
        <color rgb="FF000000"/>
        <rFont val="Times New Roman"/>
        <family val="1"/>
      </rPr>
      <t xml:space="preserve">: Revisión/retroalimentación acciones afirmativas en 25 planes de trabajo Sello y en diagnósticos fase 2 Sello. 7 documentos gestión derechos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</si>
</sst>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1"/>
      <color theme="0" tint="-0.34998626667073579"/>
      <name val="Times New Roman"/>
      <family val="1"/>
    </font>
    <font>
      <b/>
      <u/>
      <sz val="11"/>
      <color rgb="FF000000"/>
      <name val="Times New Roman"/>
      <family val="1"/>
    </font>
    <font>
      <b/>
      <i/>
      <sz val="11"/>
      <color rgb="FF000000"/>
      <name val="Times New Roman"/>
      <family val="1"/>
    </font>
    <font>
      <sz val="10"/>
      <color rgb="FF000000"/>
      <name val="Tahoma"/>
      <family val="2"/>
    </font>
    <font>
      <b/>
      <sz val="10"/>
      <color rgb="FF000000"/>
      <name val="Tahoma"/>
      <family val="2"/>
    </font>
    <font>
      <b/>
      <sz val="11"/>
      <color rgb="FF000000"/>
      <name val="Times New Roman"/>
      <family val="1"/>
    </font>
    <font>
      <sz val="11"/>
      <color rgb="FF000000"/>
      <name val="Times New Roman"/>
      <family val="1"/>
    </font>
    <font>
      <sz val="11"/>
      <color rgb="FF00B050"/>
      <name val="Times New Roman"/>
      <family val="1"/>
    </font>
    <font>
      <u/>
      <sz val="11"/>
      <color rgb="FF000000"/>
      <name val="Times New Roman"/>
      <family val="1"/>
    </font>
    <font>
      <b/>
      <sz val="12"/>
      <color rgb="FF000000"/>
      <name val="Times New Roman"/>
      <family val="1"/>
    </font>
    <font>
      <b/>
      <sz val="18"/>
      <color rgb="FF000000"/>
      <name val="Calibri"/>
      <family val="2"/>
      <scheme val="minor"/>
    </font>
    <font>
      <b/>
      <sz val="11"/>
      <color rgb="FF000000"/>
      <name val="Calibri"/>
      <family val="2"/>
      <scheme val="minor"/>
    </font>
    <font>
      <b/>
      <sz val="11"/>
      <color rgb="FF000000"/>
      <name val="Arial Narrow"/>
      <family val="2"/>
    </font>
    <font>
      <sz val="11"/>
      <color rgb="FF000000"/>
      <name val="Times New Roman"/>
      <family val="1"/>
      <charset val="1"/>
    </font>
    <font>
      <b/>
      <sz val="11"/>
      <color rgb="FF000000"/>
      <name val="Times New Roman"/>
      <family val="1"/>
      <charset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thin">
        <color indexed="64"/>
      </top>
      <bottom/>
      <diagonal/>
    </border>
    <border>
      <left style="thin">
        <color rgb="FF000000"/>
      </left>
      <right/>
      <top/>
      <bottom style="medium">
        <color rgb="FF000000"/>
      </bottom>
      <diagonal/>
    </border>
    <border>
      <left/>
      <right style="medium">
        <color rgb="FF000000"/>
      </right>
      <top/>
      <bottom/>
      <diagonal/>
    </border>
  </borders>
  <cellStyleXfs count="34">
    <xf numFmtId="0" fontId="0" fillId="0" borderId="0"/>
    <xf numFmtId="0" fontId="19" fillId="3" borderId="67" applyNumberFormat="0" applyAlignment="0" applyProtection="0"/>
    <xf numFmtId="49" fontId="20" fillId="0" borderId="0" applyFill="0" applyBorder="0" applyProtection="0">
      <alignment horizontal="left" vertical="center"/>
    </xf>
    <xf numFmtId="0" fontId="21" fillId="4" borderId="68" applyNumberFormat="0" applyFont="0" applyFill="0" applyAlignment="0"/>
    <xf numFmtId="0" fontId="21" fillId="4" borderId="69"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6" fillId="0" borderId="0" applyFont="0" applyFill="0" applyBorder="0" applyAlignment="0">
      <alignment horizontal="left"/>
    </xf>
    <xf numFmtId="0" fontId="27" fillId="7" borderId="0" applyNumberFormat="0" applyBorder="0" applyProtection="0">
      <alignment horizontal="center" vertical="center"/>
    </xf>
    <xf numFmtId="169" fontId="19" fillId="0" borderId="0" applyFont="0" applyFill="0" applyBorder="0" applyAlignment="0" applyProtection="0"/>
    <xf numFmtId="168" fontId="19" fillId="0" borderId="0" applyFont="0" applyFill="0" applyBorder="0" applyAlignment="0" applyProtection="0"/>
    <xf numFmtId="41" fontId="19" fillId="0" borderId="0" applyFont="0" applyFill="0" applyBorder="0" applyAlignment="0" applyProtection="0"/>
    <xf numFmtId="169" fontId="5"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71" fontId="2" fillId="0" borderId="0" applyFont="0" applyFill="0" applyBorder="0" applyAlignment="0" applyProtection="0"/>
    <xf numFmtId="170" fontId="19"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8" fillId="8" borderId="0" applyNumberFormat="0" applyBorder="0" applyAlignment="0" applyProtection="0"/>
    <xf numFmtId="0" fontId="2" fillId="0" borderId="0"/>
    <xf numFmtId="0" fontId="2" fillId="0" borderId="0"/>
    <xf numFmtId="0" fontId="21" fillId="0" borderId="0"/>
    <xf numFmtId="0" fontId="6" fillId="0" borderId="0"/>
    <xf numFmtId="0" fontId="5" fillId="0" borderId="0"/>
    <xf numFmtId="0" fontId="2" fillId="0" borderId="0"/>
    <xf numFmtId="9" fontId="19"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25" fillId="0" borderId="0"/>
    <xf numFmtId="0" fontId="29" fillId="5" borderId="0" applyNumberFormat="0" applyBorder="0" applyProtection="0">
      <alignment horizontal="left" indent="1"/>
    </xf>
  </cellStyleXfs>
  <cellXfs count="84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9"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0"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1" fillId="19" borderId="13" xfId="0" applyFont="1" applyFill="1" applyBorder="1" applyAlignment="1">
      <alignment vertical="center"/>
    </xf>
    <xf numFmtId="0" fontId="31" fillId="19" borderId="0" xfId="0" applyFont="1" applyFill="1" applyAlignment="1">
      <alignment vertical="center"/>
    </xf>
    <xf numFmtId="0" fontId="31"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19"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2"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0"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0"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1" fillId="0" borderId="0" xfId="0" applyFont="1" applyAlignment="1">
      <alignment vertical="center"/>
    </xf>
    <xf numFmtId="0" fontId="33" fillId="9" borderId="22" xfId="0" applyFont="1" applyFill="1" applyBorder="1" applyAlignment="1">
      <alignment vertical="center"/>
    </xf>
    <xf numFmtId="0" fontId="33" fillId="9" borderId="23" xfId="0" applyFont="1" applyFill="1" applyBorder="1" applyAlignment="1">
      <alignment vertical="center"/>
    </xf>
    <xf numFmtId="0" fontId="33" fillId="9" borderId="0" xfId="0" applyFont="1" applyFill="1" applyAlignment="1">
      <alignment vertical="center"/>
    </xf>
    <xf numFmtId="0" fontId="33" fillId="9" borderId="24" xfId="0" applyFont="1" applyFill="1" applyBorder="1" applyAlignment="1">
      <alignment vertical="center"/>
    </xf>
    <xf numFmtId="0" fontId="33" fillId="9" borderId="3" xfId="0" applyFont="1" applyFill="1" applyBorder="1" applyAlignment="1">
      <alignment vertical="center"/>
    </xf>
    <xf numFmtId="0" fontId="33" fillId="9" borderId="25" xfId="0" applyFont="1" applyFill="1" applyBorder="1" applyAlignment="1">
      <alignment vertical="center"/>
    </xf>
    <xf numFmtId="0" fontId="33" fillId="9" borderId="1"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vertical="center"/>
    </xf>
    <xf numFmtId="0" fontId="31" fillId="0" borderId="1" xfId="28" applyNumberFormat="1" applyFont="1" applyBorder="1" applyAlignment="1">
      <alignment vertical="center"/>
    </xf>
    <xf numFmtId="9" fontId="31" fillId="0" borderId="1" xfId="28" applyFont="1" applyBorder="1" applyAlignment="1">
      <alignment vertical="center"/>
    </xf>
    <xf numFmtId="0" fontId="12"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1"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41" fontId="31" fillId="0" borderId="1" xfId="12" applyFont="1" applyFill="1" applyBorder="1" applyAlignment="1">
      <alignment vertical="center"/>
    </xf>
    <xf numFmtId="0" fontId="35" fillId="0" borderId="0" xfId="0" applyFont="1" applyAlignment="1">
      <alignment vertical="center"/>
    </xf>
    <xf numFmtId="0" fontId="33" fillId="0" borderId="0" xfId="0" applyFont="1" applyAlignment="1">
      <alignment horizontal="left" vertical="center"/>
    </xf>
    <xf numFmtId="0" fontId="33" fillId="9" borderId="1" xfId="0" applyFont="1" applyFill="1" applyBorder="1" applyAlignment="1">
      <alignment vertical="center"/>
    </xf>
    <xf numFmtId="41" fontId="31" fillId="0" borderId="2" xfId="12" applyFont="1" applyFill="1" applyBorder="1" applyAlignment="1">
      <alignment vertical="center"/>
    </xf>
    <xf numFmtId="49" fontId="31" fillId="0" borderId="2" xfId="12" applyNumberFormat="1" applyFont="1" applyFill="1" applyBorder="1" applyAlignment="1">
      <alignment vertical="center"/>
    </xf>
    <xf numFmtId="49" fontId="31" fillId="0" borderId="1" xfId="12" applyNumberFormat="1" applyFont="1" applyFill="1" applyBorder="1" applyAlignment="1">
      <alignment vertical="center"/>
    </xf>
    <xf numFmtId="0" fontId="31" fillId="0" borderId="0" xfId="0" applyFont="1" applyAlignment="1">
      <alignment horizontal="left" vertical="center"/>
    </xf>
    <xf numFmtId="0" fontId="33" fillId="21" borderId="1" xfId="0" applyFont="1" applyFill="1" applyBorder="1" applyAlignment="1">
      <alignment horizontal="center" vertical="center"/>
    </xf>
    <xf numFmtId="0" fontId="31" fillId="0" borderId="4" xfId="0"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33" fillId="0" borderId="1" xfId="0" applyFont="1" applyBorder="1" applyAlignment="1">
      <alignment vertical="center" wrapText="1"/>
    </xf>
    <xf numFmtId="0" fontId="11" fillId="19" borderId="1" xfId="0" applyFont="1" applyFill="1" applyBorder="1" applyAlignment="1">
      <alignment horizontal="left" vertical="center" wrapText="1"/>
    </xf>
    <xf numFmtId="0" fontId="33" fillId="0" borderId="10" xfId="0" applyFont="1" applyBorder="1" applyAlignment="1">
      <alignment horizontal="left" vertical="center" wrapText="1"/>
    </xf>
    <xf numFmtId="0" fontId="31"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3" fillId="9" borderId="1" xfId="28" applyFont="1" applyFill="1" applyBorder="1" applyAlignment="1">
      <alignment horizontal="center" vertical="center" wrapText="1"/>
    </xf>
    <xf numFmtId="9" fontId="31" fillId="0" borderId="0" xfId="28" applyFont="1" applyAlignment="1">
      <alignment vertical="center"/>
    </xf>
    <xf numFmtId="0" fontId="33" fillId="21" borderId="1" xfId="0" applyFont="1" applyFill="1" applyBorder="1" applyAlignment="1">
      <alignment horizontal="left" vertical="center"/>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9" fontId="11" fillId="0" borderId="1" xfId="28" applyFont="1" applyBorder="1" applyAlignment="1">
      <alignment horizontal="center" vertical="center" wrapText="1"/>
    </xf>
    <xf numFmtId="168" fontId="31" fillId="0" borderId="1" xfId="11" applyFont="1" applyFill="1" applyBorder="1" applyAlignment="1">
      <alignment horizontal="center" vertical="center" wrapText="1"/>
    </xf>
    <xf numFmtId="0" fontId="31"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1" fillId="0" borderId="1" xfId="28" applyFont="1" applyFill="1" applyBorder="1" applyAlignment="1">
      <alignment horizontal="center" vertical="center"/>
    </xf>
    <xf numFmtId="0" fontId="11" fillId="0" borderId="10" xfId="0" applyFont="1" applyBorder="1" applyAlignment="1">
      <alignment horizontal="center" vertical="center" wrapText="1"/>
    </xf>
    <xf numFmtId="0" fontId="31" fillId="0" borderId="5" xfId="0" applyFont="1" applyBorder="1" applyAlignment="1">
      <alignment horizontal="center" vertical="center"/>
    </xf>
    <xf numFmtId="0" fontId="17" fillId="0" borderId="1" xfId="0" applyFont="1" applyBorder="1" applyAlignment="1">
      <alignment horizontal="center" vertical="center" wrapText="1"/>
    </xf>
    <xf numFmtId="0" fontId="31" fillId="0" borderId="5" xfId="0" applyFont="1" applyBorder="1" applyAlignment="1">
      <alignment horizontal="center" vertical="center" wrapText="1"/>
    </xf>
    <xf numFmtId="0" fontId="11" fillId="0" borderId="5" xfId="0" applyFont="1" applyBorder="1" applyAlignment="1">
      <alignment horizontal="center" vertical="center"/>
    </xf>
    <xf numFmtId="9" fontId="31" fillId="0" borderId="1" xfId="0" applyNumberFormat="1" applyFont="1" applyBorder="1" applyAlignment="1">
      <alignment vertical="center"/>
    </xf>
    <xf numFmtId="0" fontId="35" fillId="0" borderId="1" xfId="0" applyFont="1" applyBorder="1" applyAlignment="1">
      <alignment vertical="center" wrapText="1"/>
    </xf>
    <xf numFmtId="0" fontId="35" fillId="0" borderId="5" xfId="0" applyFont="1" applyBorder="1" applyAlignment="1">
      <alignment vertical="center"/>
    </xf>
    <xf numFmtId="9" fontId="31" fillId="0" borderId="1" xfId="28" applyFont="1" applyBorder="1" applyAlignment="1">
      <alignment vertical="center" wrapText="1"/>
    </xf>
    <xf numFmtId="0" fontId="31" fillId="0" borderId="0" xfId="0" applyFont="1" applyAlignment="1">
      <alignment vertical="center" wrapText="1"/>
    </xf>
    <xf numFmtId="9" fontId="34" fillId="0" borderId="10" xfId="22" applyNumberFormat="1" applyFont="1" applyBorder="1" applyAlignment="1">
      <alignment horizontal="center" vertical="center" wrapText="1"/>
    </xf>
    <xf numFmtId="0" fontId="34" fillId="0" borderId="4" xfId="22" applyFont="1" applyBorder="1" applyAlignment="1">
      <alignment horizontal="left" vertical="center" wrapText="1"/>
    </xf>
    <xf numFmtId="0" fontId="34" fillId="0" borderId="10" xfId="22" applyFont="1" applyBorder="1" applyAlignment="1">
      <alignment horizontal="center" vertical="center" wrapText="1"/>
    </xf>
    <xf numFmtId="0" fontId="34" fillId="9" borderId="19" xfId="22" applyFont="1" applyFill="1" applyBorder="1" applyAlignment="1">
      <alignment horizontal="left" vertical="center" wrapText="1"/>
    </xf>
    <xf numFmtId="0" fontId="34" fillId="20" borderId="1" xfId="22" applyFont="1" applyFill="1" applyBorder="1" applyAlignment="1">
      <alignment horizontal="center" vertical="center" wrapText="1"/>
    </xf>
    <xf numFmtId="0" fontId="34" fillId="9" borderId="1" xfId="22" applyFont="1" applyFill="1" applyBorder="1" applyAlignment="1">
      <alignment horizontal="left" vertical="center" wrapText="1"/>
    </xf>
    <xf numFmtId="9" fontId="35" fillId="9" borderId="1" xfId="28" applyFont="1" applyFill="1" applyBorder="1" applyAlignment="1" applyProtection="1">
      <alignment horizontal="center" vertical="center" wrapText="1"/>
      <protection locked="0"/>
    </xf>
    <xf numFmtId="0" fontId="34" fillId="0" borderId="1" xfId="22" applyFont="1" applyBorder="1" applyAlignment="1">
      <alignment horizontal="left" vertical="center" wrapText="1"/>
    </xf>
    <xf numFmtId="9" fontId="35" fillId="0" borderId="1" xfId="29" applyFont="1" applyFill="1" applyBorder="1" applyAlignment="1" applyProtection="1">
      <alignment horizontal="center" vertical="center" wrapText="1"/>
      <protection locked="0"/>
    </xf>
    <xf numFmtId="9" fontId="35" fillId="0" borderId="1" xfId="28" applyFont="1" applyBorder="1" applyAlignment="1">
      <alignment horizontal="center" vertical="center" wrapText="1"/>
    </xf>
    <xf numFmtId="0" fontId="38" fillId="0" borderId="0" xfId="0" applyFont="1" applyAlignment="1">
      <alignment vertical="center"/>
    </xf>
    <xf numFmtId="0" fontId="35" fillId="0" borderId="18" xfId="22" applyFont="1" applyBorder="1" applyAlignment="1">
      <alignment horizontal="left" vertical="center" wrapText="1"/>
    </xf>
    <xf numFmtId="168" fontId="34" fillId="0" borderId="10" xfId="11" applyFont="1" applyFill="1" applyBorder="1" applyAlignment="1" applyProtection="1">
      <alignment horizontal="center" vertical="center" wrapText="1"/>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8"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1" fillId="19" borderId="1" xfId="0" applyFont="1" applyFill="1" applyBorder="1" applyAlignment="1">
      <alignment vertical="center"/>
    </xf>
    <xf numFmtId="9" fontId="31" fillId="19" borderId="1" xfId="28" applyFont="1" applyFill="1" applyBorder="1" applyAlignment="1">
      <alignment vertical="center"/>
    </xf>
    <xf numFmtId="0" fontId="34" fillId="19" borderId="0" xfId="22" applyFont="1" applyFill="1" applyAlignment="1">
      <alignment vertical="center" wrapText="1"/>
    </xf>
    <xf numFmtId="0" fontId="34" fillId="0" borderId="0" xfId="22" applyFont="1" applyAlignment="1">
      <alignment horizontal="center" vertical="center" wrapText="1"/>
    </xf>
    <xf numFmtId="0" fontId="41" fillId="19" borderId="0" xfId="22" applyFont="1" applyFill="1" applyAlignment="1">
      <alignment horizontal="center" vertical="center" wrapText="1"/>
    </xf>
    <xf numFmtId="0" fontId="35" fillId="19" borderId="0" xfId="0" applyFont="1" applyFill="1" applyAlignment="1">
      <alignment vertical="center"/>
    </xf>
    <xf numFmtId="0" fontId="34" fillId="20" borderId="28" xfId="22" applyFont="1" applyFill="1" applyBorder="1" applyAlignment="1">
      <alignment horizontal="center" vertical="center" wrapText="1"/>
    </xf>
    <xf numFmtId="173" fontId="38" fillId="0" borderId="4" xfId="10" applyNumberFormat="1" applyFont="1" applyBorder="1" applyAlignment="1">
      <alignment vertical="center"/>
    </xf>
    <xf numFmtId="173" fontId="38" fillId="0" borderId="1" xfId="10" applyNumberFormat="1" applyFont="1" applyBorder="1" applyAlignment="1">
      <alignment vertical="center"/>
    </xf>
    <xf numFmtId="173" fontId="38" fillId="0" borderId="19" xfId="10" applyNumberFormat="1" applyFont="1" applyBorder="1" applyAlignment="1">
      <alignment vertical="center"/>
    </xf>
    <xf numFmtId="0" fontId="34" fillId="19" borderId="0" xfId="22" applyFont="1" applyFill="1" applyAlignment="1">
      <alignment horizontal="left" vertical="center" wrapText="1"/>
    </xf>
    <xf numFmtId="0" fontId="31" fillId="0" borderId="23" xfId="0" applyFont="1" applyBorder="1" applyAlignment="1">
      <alignment vertical="center" wrapText="1"/>
    </xf>
    <xf numFmtId="0" fontId="30" fillId="0" borderId="79" xfId="0" applyFont="1" applyBorder="1"/>
    <xf numFmtId="0" fontId="0" fillId="0" borderId="79" xfId="0" applyBorder="1"/>
    <xf numFmtId="0" fontId="17" fillId="0" borderId="1" xfId="0" applyFont="1" applyBorder="1" applyAlignment="1">
      <alignment vertical="center" wrapText="1"/>
    </xf>
    <xf numFmtId="0" fontId="0" fillId="0" borderId="82" xfId="0" applyBorder="1"/>
    <xf numFmtId="9" fontId="11" fillId="0" borderId="1" xfId="28" applyFont="1" applyFill="1" applyBorder="1" applyAlignment="1">
      <alignment horizontal="center" vertical="center" wrapText="1"/>
    </xf>
    <xf numFmtId="9" fontId="31" fillId="0" borderId="1" xfId="28" applyFont="1" applyBorder="1" applyAlignment="1">
      <alignment horizontal="center" vertical="center"/>
    </xf>
    <xf numFmtId="0" fontId="35" fillId="19" borderId="1" xfId="0" applyFont="1" applyFill="1" applyBorder="1" applyAlignment="1">
      <alignment vertical="center" wrapText="1"/>
    </xf>
    <xf numFmtId="0" fontId="31" fillId="0" borderId="1" xfId="28" applyNumberFormat="1" applyFont="1" applyFill="1" applyBorder="1" applyAlignment="1">
      <alignment vertical="center" wrapText="1"/>
    </xf>
    <xf numFmtId="9" fontId="34" fillId="0" borderId="1" xfId="22" applyNumberFormat="1" applyFont="1" applyBorder="1" applyAlignment="1">
      <alignment horizontal="center" vertical="center" wrapText="1"/>
    </xf>
    <xf numFmtId="0" fontId="34" fillId="0" borderId="1" xfId="22" applyFont="1" applyBorder="1" applyAlignment="1">
      <alignment horizontal="center" vertical="center" wrapText="1"/>
    </xf>
    <xf numFmtId="173" fontId="34" fillId="0" borderId="1" xfId="10" applyNumberFormat="1" applyFont="1" applyFill="1" applyBorder="1" applyAlignment="1" applyProtection="1">
      <alignment horizontal="center" vertical="center" wrapText="1"/>
    </xf>
    <xf numFmtId="1" fontId="35" fillId="9" borderId="1" xfId="30" applyNumberFormat="1" applyFont="1" applyFill="1" applyBorder="1" applyAlignment="1" applyProtection="1">
      <alignment horizontal="center" vertical="center" wrapText="1"/>
    </xf>
    <xf numFmtId="1" fontId="35" fillId="9" borderId="1" xfId="30" applyNumberFormat="1" applyFont="1" applyFill="1" applyBorder="1" applyAlignment="1">
      <alignment horizontal="center" vertical="center" wrapText="1"/>
    </xf>
    <xf numFmtId="174" fontId="34" fillId="9" borderId="1" xfId="28" applyNumberFormat="1" applyFont="1" applyFill="1" applyBorder="1" applyAlignment="1" applyProtection="1">
      <alignment vertical="center" wrapText="1"/>
    </xf>
    <xf numFmtId="1" fontId="34" fillId="9" borderId="1" xfId="30" applyNumberFormat="1" applyFont="1" applyFill="1" applyBorder="1" applyAlignment="1" applyProtection="1">
      <alignment horizontal="right" vertical="center" wrapText="1"/>
    </xf>
    <xf numFmtId="9" fontId="34" fillId="0" borderId="1" xfId="28" applyFont="1" applyFill="1" applyBorder="1" applyAlignment="1" applyProtection="1">
      <alignment horizontal="center" vertical="center" wrapText="1"/>
    </xf>
    <xf numFmtId="9" fontId="34" fillId="9" borderId="1" xfId="30" applyFont="1" applyFill="1" applyBorder="1" applyAlignment="1" applyProtection="1">
      <alignment horizontal="center" vertical="center" wrapText="1"/>
    </xf>
    <xf numFmtId="9" fontId="34" fillId="9" borderId="1" xfId="28" applyFont="1" applyFill="1" applyBorder="1" applyAlignment="1" applyProtection="1">
      <alignment horizontal="center" vertical="center" wrapText="1"/>
    </xf>
    <xf numFmtId="174" fontId="34" fillId="9" borderId="1" xfId="28" applyNumberFormat="1" applyFont="1" applyFill="1" applyBorder="1" applyAlignment="1" applyProtection="1">
      <alignment horizontal="center" vertical="center" wrapText="1"/>
    </xf>
    <xf numFmtId="9" fontId="37" fillId="0" borderId="1" xfId="29" applyFont="1" applyFill="1" applyBorder="1" applyAlignment="1" applyProtection="1">
      <alignment horizontal="center" vertical="center" wrapText="1"/>
      <protection locked="0"/>
    </xf>
    <xf numFmtId="9" fontId="31" fillId="0" borderId="1" xfId="28" applyFont="1" applyFill="1" applyBorder="1" applyAlignment="1">
      <alignment vertical="center"/>
    </xf>
    <xf numFmtId="9" fontId="31" fillId="0" borderId="1" xfId="28" applyFont="1" applyFill="1" applyBorder="1" applyAlignment="1">
      <alignment vertical="top" wrapText="1"/>
    </xf>
    <xf numFmtId="0" fontId="34" fillId="9" borderId="10" xfId="22" applyFont="1" applyFill="1" applyBorder="1" applyAlignment="1">
      <alignment horizontal="left" vertical="center" wrapText="1"/>
    </xf>
    <xf numFmtId="9" fontId="35" fillId="9" borderId="10" xfId="30" applyFont="1" applyFill="1" applyBorder="1" applyAlignment="1" applyProtection="1">
      <alignment horizontal="center" vertical="center" wrapText="1"/>
    </xf>
    <xf numFmtId="9" fontId="35" fillId="9" borderId="10" xfId="28" applyFont="1" applyFill="1" applyBorder="1" applyAlignment="1" applyProtection="1">
      <alignment vertical="center" wrapText="1"/>
    </xf>
    <xf numFmtId="9" fontId="35" fillId="9" borderId="10" xfId="28" applyFont="1" applyFill="1" applyBorder="1" applyAlignment="1">
      <alignment vertical="center" wrapText="1"/>
    </xf>
    <xf numFmtId="9" fontId="34" fillId="0" borderId="10" xfId="28" applyFont="1" applyFill="1" applyBorder="1" applyAlignment="1" applyProtection="1">
      <alignment horizontal="center" vertical="center" wrapText="1"/>
    </xf>
    <xf numFmtId="9" fontId="35" fillId="9" borderId="19" xfId="28" applyFont="1" applyFill="1" applyBorder="1" applyAlignment="1" applyProtection="1">
      <alignment horizontal="center" vertical="center" wrapText="1"/>
      <protection locked="0"/>
    </xf>
    <xf numFmtId="9" fontId="34" fillId="0" borderId="19" xfId="22" applyNumberFormat="1" applyFont="1" applyBorder="1" applyAlignment="1">
      <alignment horizontal="center" vertical="center" wrapText="1"/>
    </xf>
    <xf numFmtId="0" fontId="38" fillId="0" borderId="79" xfId="0" applyFont="1" applyBorder="1"/>
    <xf numFmtId="0" fontId="0" fillId="0" borderId="79" xfId="0" applyBorder="1" applyAlignment="1">
      <alignment vertical="center"/>
    </xf>
    <xf numFmtId="0" fontId="0" fillId="0" borderId="82" xfId="0" applyBorder="1" applyAlignment="1">
      <alignment vertical="center"/>
    </xf>
    <xf numFmtId="0" fontId="35" fillId="0" borderId="1" xfId="0" applyFont="1" applyBorder="1" applyAlignment="1">
      <alignment horizontal="left" vertical="top" wrapText="1"/>
    </xf>
    <xf numFmtId="0" fontId="31" fillId="0" borderId="79" xfId="0" applyFont="1" applyBorder="1" applyAlignment="1">
      <alignment horizontal="center" vertical="center"/>
    </xf>
    <xf numFmtId="0" fontId="11" fillId="0" borderId="79" xfId="0" applyFont="1" applyBorder="1" applyAlignment="1">
      <alignment horizontal="center" vertical="center"/>
    </xf>
    <xf numFmtId="0" fontId="45" fillId="0" borderId="0" xfId="0" applyFont="1" applyAlignment="1">
      <alignment vertical="top" wrapText="1"/>
    </xf>
    <xf numFmtId="0" fontId="35" fillId="0" borderId="1" xfId="0" applyFont="1" applyBorder="1" applyAlignment="1">
      <alignment vertical="top" wrapText="1"/>
    </xf>
    <xf numFmtId="0" fontId="35" fillId="0" borderId="5" xfId="0" applyFont="1" applyBorder="1" applyAlignment="1">
      <alignment vertical="top" wrapText="1"/>
    </xf>
    <xf numFmtId="9" fontId="37" fillId="19" borderId="1" xfId="29" applyFont="1" applyFill="1" applyBorder="1" applyAlignment="1" applyProtection="1">
      <alignment horizontal="center" vertical="center" wrapText="1"/>
      <protection locked="0"/>
    </xf>
    <xf numFmtId="9" fontId="35" fillId="19" borderId="1" xfId="29" applyFont="1" applyFill="1" applyBorder="1" applyAlignment="1" applyProtection="1">
      <alignment horizontal="center" vertical="center" wrapText="1"/>
      <protection locked="0"/>
    </xf>
    <xf numFmtId="0" fontId="34" fillId="19" borderId="70" xfId="22" applyFont="1" applyFill="1" applyBorder="1" applyAlignment="1">
      <alignment vertical="center" wrapText="1"/>
    </xf>
    <xf numFmtId="0" fontId="34" fillId="19" borderId="77" xfId="22" applyFont="1" applyFill="1" applyBorder="1" applyAlignment="1">
      <alignment vertical="center" wrapText="1"/>
    </xf>
    <xf numFmtId="0" fontId="34" fillId="19" borderId="78" xfId="22" applyFont="1" applyFill="1" applyBorder="1" applyAlignment="1">
      <alignment vertical="center" wrapText="1"/>
    </xf>
    <xf numFmtId="0" fontId="34" fillId="19" borderId="11" xfId="22" applyFont="1" applyFill="1" applyBorder="1" applyAlignment="1">
      <alignment vertical="center" wrapText="1"/>
    </xf>
    <xf numFmtId="0" fontId="35" fillId="19" borderId="11" xfId="22" applyFont="1" applyFill="1" applyBorder="1" applyAlignment="1">
      <alignment vertical="center" wrapText="1"/>
    </xf>
    <xf numFmtId="0" fontId="35" fillId="19" borderId="12" xfId="22" applyFont="1" applyFill="1" applyBorder="1" applyAlignment="1">
      <alignment vertical="center" wrapText="1"/>
    </xf>
    <xf numFmtId="0" fontId="34" fillId="19" borderId="13" xfId="22" applyFont="1" applyFill="1" applyBorder="1" applyAlignment="1">
      <alignment vertical="center" wrapText="1"/>
    </xf>
    <xf numFmtId="0" fontId="35" fillId="19" borderId="0" xfId="22" applyFont="1" applyFill="1" applyAlignment="1">
      <alignment vertical="center" wrapText="1"/>
    </xf>
    <xf numFmtId="0" fontId="35" fillId="19" borderId="14" xfId="22" applyFont="1" applyFill="1" applyBorder="1" applyAlignment="1">
      <alignment vertical="center" wrapText="1"/>
    </xf>
    <xf numFmtId="0" fontId="34" fillId="0" borderId="13" xfId="22" applyFont="1" applyBorder="1" applyAlignment="1">
      <alignment vertical="center" wrapText="1"/>
    </xf>
    <xf numFmtId="0" fontId="34" fillId="0" borderId="0" xfId="22" applyFont="1" applyAlignment="1">
      <alignment vertical="center" wrapText="1"/>
    </xf>
    <xf numFmtId="0" fontId="50" fillId="0" borderId="0" xfId="0" applyFont="1" applyAlignment="1">
      <alignment horizontal="center" vertical="center"/>
    </xf>
    <xf numFmtId="0" fontId="50" fillId="0" borderId="0" xfId="0" applyFont="1" applyAlignment="1">
      <alignment horizontal="center" vertical="center" wrapText="1"/>
    </xf>
    <xf numFmtId="0" fontId="38" fillId="0" borderId="0" xfId="0" applyFont="1" applyAlignment="1">
      <alignment horizontal="center" vertical="center"/>
    </xf>
    <xf numFmtId="0" fontId="35" fillId="0" borderId="0" xfId="22" applyFont="1" applyAlignment="1">
      <alignment vertical="center" wrapText="1"/>
    </xf>
    <xf numFmtId="0" fontId="35" fillId="0" borderId="14" xfId="22" applyFont="1" applyBorder="1" applyAlignment="1">
      <alignment vertical="center" wrapText="1"/>
    </xf>
    <xf numFmtId="0" fontId="34" fillId="0" borderId="14" xfId="22" applyFont="1" applyBorder="1" applyAlignment="1">
      <alignment horizontal="center" vertical="center" wrapText="1"/>
    </xf>
    <xf numFmtId="0" fontId="34" fillId="19" borderId="13" xfId="22" applyFont="1" applyFill="1" applyBorder="1" applyAlignment="1">
      <alignment horizontal="center" vertical="center" wrapText="1"/>
    </xf>
    <xf numFmtId="0" fontId="34" fillId="19" borderId="76" xfId="22" applyFont="1" applyFill="1" applyBorder="1" applyAlignment="1">
      <alignment horizontal="center" vertical="center" wrapText="1"/>
    </xf>
    <xf numFmtId="0" fontId="34" fillId="19" borderId="0" xfId="22" applyFont="1" applyFill="1" applyAlignment="1">
      <alignment horizontal="center" vertical="center" wrapText="1"/>
    </xf>
    <xf numFmtId="0" fontId="41" fillId="0" borderId="0" xfId="22" applyFont="1" applyAlignment="1">
      <alignment horizontal="center" vertical="center" wrapText="1"/>
    </xf>
    <xf numFmtId="0" fontId="35" fillId="19" borderId="15" xfId="22" applyFont="1" applyFill="1" applyBorder="1" applyAlignment="1">
      <alignment vertical="center" wrapText="1"/>
    </xf>
    <xf numFmtId="0" fontId="35" fillId="19" borderId="16" xfId="22" applyFont="1" applyFill="1" applyBorder="1" applyAlignment="1">
      <alignment vertical="center" wrapText="1"/>
    </xf>
    <xf numFmtId="0" fontId="51" fillId="2" borderId="0" xfId="22" applyFont="1" applyFill="1" applyAlignment="1">
      <alignment vertical="center" wrapText="1"/>
    </xf>
    <xf numFmtId="0" fontId="35" fillId="19" borderId="13" xfId="0" applyFont="1" applyFill="1" applyBorder="1" applyAlignment="1">
      <alignment vertical="center"/>
    </xf>
    <xf numFmtId="0" fontId="35" fillId="19" borderId="14" xfId="0" applyFont="1" applyFill="1" applyBorder="1" applyAlignment="1">
      <alignment vertical="center"/>
    </xf>
    <xf numFmtId="176" fontId="38" fillId="0" borderId="0" xfId="0" applyNumberFormat="1" applyFont="1" applyAlignment="1">
      <alignment vertical="center"/>
    </xf>
    <xf numFmtId="0" fontId="35" fillId="19" borderId="13" xfId="22" applyFont="1" applyFill="1" applyBorder="1" applyAlignment="1">
      <alignment vertical="center" wrapText="1"/>
    </xf>
    <xf numFmtId="0" fontId="34" fillId="20" borderId="27" xfId="22" applyFont="1" applyFill="1" applyBorder="1" applyAlignment="1">
      <alignment horizontal="center" vertical="center" wrapText="1"/>
    </xf>
    <xf numFmtId="0" fontId="34" fillId="20" borderId="29" xfId="22" applyFont="1" applyFill="1" applyBorder="1" applyAlignment="1">
      <alignment horizontal="center" vertical="center" wrapText="1"/>
    </xf>
    <xf numFmtId="176" fontId="38" fillId="0" borderId="0" xfId="14" applyNumberFormat="1" applyFont="1" applyBorder="1" applyAlignment="1">
      <alignment vertical="center"/>
    </xf>
    <xf numFmtId="173" fontId="38" fillId="0" borderId="32" xfId="10" applyNumberFormat="1" applyFont="1" applyFill="1" applyBorder="1" applyAlignment="1">
      <alignment vertical="center"/>
    </xf>
    <xf numFmtId="173" fontId="38" fillId="0" borderId="4" xfId="10" applyNumberFormat="1" applyFont="1" applyFill="1" applyBorder="1" applyAlignment="1">
      <alignment vertical="center"/>
    </xf>
    <xf numFmtId="173" fontId="38" fillId="0" borderId="20" xfId="10" applyNumberFormat="1" applyFont="1" applyBorder="1" applyAlignment="1">
      <alignment vertical="center"/>
    </xf>
    <xf numFmtId="9" fontId="38" fillId="0" borderId="34" xfId="28" applyFont="1" applyBorder="1" applyAlignment="1">
      <alignment vertical="center"/>
    </xf>
    <xf numFmtId="173" fontId="38" fillId="0" borderId="8" xfId="10" applyNumberFormat="1" applyFont="1" applyFill="1" applyBorder="1" applyAlignment="1">
      <alignment vertical="center"/>
    </xf>
    <xf numFmtId="173" fontId="38" fillId="0" borderId="1" xfId="10" applyNumberFormat="1" applyFont="1" applyFill="1" applyBorder="1" applyAlignment="1">
      <alignment vertical="center"/>
    </xf>
    <xf numFmtId="9" fontId="38" fillId="0" borderId="2" xfId="28" applyFont="1" applyBorder="1" applyAlignment="1">
      <alignment vertical="center"/>
    </xf>
    <xf numFmtId="173" fontId="38" fillId="19" borderId="1" xfId="10" applyNumberFormat="1" applyFont="1" applyFill="1" applyBorder="1" applyAlignment="1">
      <alignment vertical="center"/>
    </xf>
    <xf numFmtId="174" fontId="38" fillId="0" borderId="9" xfId="28" applyNumberFormat="1" applyFont="1" applyBorder="1" applyAlignment="1">
      <alignment vertical="center"/>
    </xf>
    <xf numFmtId="173" fontId="38" fillId="0" borderId="8" xfId="10" applyNumberFormat="1" applyFont="1" applyBorder="1" applyAlignment="1">
      <alignment vertical="center"/>
    </xf>
    <xf numFmtId="173" fontId="38" fillId="19" borderId="2" xfId="10" applyNumberFormat="1" applyFont="1" applyFill="1" applyBorder="1" applyAlignment="1">
      <alignment vertical="center"/>
    </xf>
    <xf numFmtId="9" fontId="38" fillId="0" borderId="9" xfId="28" applyFont="1" applyBorder="1" applyAlignment="1">
      <alignment vertical="center"/>
    </xf>
    <xf numFmtId="173" fontId="38" fillId="0" borderId="31" xfId="10" applyNumberFormat="1" applyFont="1" applyFill="1" applyBorder="1" applyAlignment="1">
      <alignment vertical="center"/>
    </xf>
    <xf numFmtId="173" fontId="38" fillId="0" borderId="19" xfId="10" applyNumberFormat="1" applyFont="1" applyFill="1" applyBorder="1" applyAlignment="1">
      <alignment vertical="center"/>
    </xf>
    <xf numFmtId="173" fontId="38" fillId="19" borderId="19" xfId="10" applyNumberFormat="1" applyFont="1" applyFill="1" applyBorder="1" applyAlignment="1">
      <alignment vertical="center"/>
    </xf>
    <xf numFmtId="9" fontId="38" fillId="19" borderId="33" xfId="28" applyFont="1" applyFill="1" applyBorder="1" applyAlignment="1">
      <alignment vertical="center"/>
    </xf>
    <xf numFmtId="174" fontId="38" fillId="0" borderId="33" xfId="28" applyNumberFormat="1" applyFont="1" applyBorder="1" applyAlignment="1">
      <alignment vertical="center"/>
    </xf>
    <xf numFmtId="166" fontId="38" fillId="0" borderId="0" xfId="15" applyFont="1" applyAlignment="1">
      <alignment vertical="center"/>
    </xf>
    <xf numFmtId="173" fontId="34" fillId="0" borderId="10" xfId="10" applyNumberFormat="1" applyFont="1" applyFill="1" applyBorder="1" applyAlignment="1" applyProtection="1">
      <alignment horizontal="center" vertical="center" wrapText="1"/>
    </xf>
    <xf numFmtId="0" fontId="35" fillId="9" borderId="10" xfId="30" applyNumberFormat="1" applyFont="1" applyFill="1" applyBorder="1" applyAlignment="1" applyProtection="1">
      <alignment horizontal="center" vertical="center" wrapText="1"/>
    </xf>
    <xf numFmtId="0" fontId="35" fillId="9" borderId="10" xfId="28" applyNumberFormat="1" applyFont="1" applyFill="1" applyBorder="1" applyAlignment="1" applyProtection="1">
      <alignment horizontal="center" vertical="center" wrapText="1"/>
    </xf>
    <xf numFmtId="173" fontId="34" fillId="9" borderId="10" xfId="10" applyNumberFormat="1" applyFont="1" applyFill="1" applyBorder="1" applyAlignment="1" applyProtection="1">
      <alignment vertical="center" wrapText="1"/>
    </xf>
    <xf numFmtId="9" fontId="50" fillId="0" borderId="0" xfId="28" applyFont="1" applyBorder="1" applyAlignment="1">
      <alignment horizontal="center" vertical="center"/>
    </xf>
    <xf numFmtId="166" fontId="50" fillId="0" borderId="0" xfId="15" applyFont="1" applyAlignment="1">
      <alignment vertical="center"/>
    </xf>
    <xf numFmtId="9" fontId="34" fillId="0" borderId="0" xfId="22" applyNumberFormat="1" applyFont="1" applyAlignment="1">
      <alignment vertical="center" wrapText="1"/>
    </xf>
    <xf numFmtId="0" fontId="50" fillId="0" borderId="0" xfId="0" applyFont="1" applyAlignment="1">
      <alignment vertical="center"/>
    </xf>
    <xf numFmtId="9" fontId="35" fillId="19" borderId="1" xfId="28" applyFont="1" applyFill="1" applyBorder="1" applyAlignment="1" applyProtection="1">
      <alignment horizontal="center" vertical="center" wrapText="1"/>
      <protection locked="0"/>
    </xf>
    <xf numFmtId="173" fontId="38" fillId="0" borderId="32" xfId="10" applyNumberFormat="1" applyFont="1" applyBorder="1" applyAlignment="1">
      <alignment vertical="center"/>
    </xf>
    <xf numFmtId="173" fontId="38" fillId="0" borderId="2" xfId="10" applyNumberFormat="1" applyFont="1" applyBorder="1" applyAlignment="1">
      <alignment vertical="center"/>
    </xf>
    <xf numFmtId="173" fontId="38" fillId="0" borderId="31" xfId="10" applyNumberFormat="1" applyFont="1" applyBorder="1" applyAlignment="1">
      <alignment vertical="center"/>
    </xf>
    <xf numFmtId="9" fontId="38" fillId="0" borderId="33" xfId="28" applyFont="1" applyFill="1" applyBorder="1" applyAlignment="1">
      <alignment vertical="center"/>
    </xf>
    <xf numFmtId="173" fontId="38" fillId="19" borderId="32" xfId="10" applyNumberFormat="1" applyFont="1" applyFill="1" applyBorder="1" applyAlignment="1">
      <alignment vertical="center"/>
    </xf>
    <xf numFmtId="173" fontId="38" fillId="19" borderId="4" xfId="10" applyNumberFormat="1" applyFont="1" applyFill="1" applyBorder="1" applyAlignment="1">
      <alignment vertical="center"/>
    </xf>
    <xf numFmtId="173" fontId="38" fillId="0" borderId="1" xfId="10" quotePrefix="1" applyNumberFormat="1" applyFont="1" applyBorder="1" applyAlignment="1">
      <alignment vertical="center"/>
    </xf>
    <xf numFmtId="9" fontId="38" fillId="0" borderId="33" xfId="28" applyFont="1" applyBorder="1" applyAlignment="1">
      <alignment vertical="center"/>
    </xf>
    <xf numFmtId="9" fontId="35" fillId="0" borderId="1" xfId="28" applyFont="1" applyFill="1" applyBorder="1" applyAlignment="1">
      <alignment vertical="center" wrapText="1"/>
    </xf>
    <xf numFmtId="9" fontId="44" fillId="19" borderId="1" xfId="22" applyNumberFormat="1" applyFont="1" applyFill="1" applyBorder="1" applyAlignment="1">
      <alignment horizontal="left" vertical="top" wrapText="1"/>
    </xf>
    <xf numFmtId="9" fontId="35" fillId="19" borderId="1" xfId="22" applyNumberFormat="1" applyFont="1" applyFill="1" applyBorder="1" applyAlignment="1">
      <alignment horizontal="left" vertical="top" wrapText="1"/>
    </xf>
    <xf numFmtId="9" fontId="35" fillId="19" borderId="9" xfId="22" applyNumberFormat="1" applyFont="1" applyFill="1" applyBorder="1" applyAlignment="1">
      <alignment horizontal="left" vertical="top" wrapText="1"/>
    </xf>
    <xf numFmtId="9" fontId="45" fillId="19" borderId="1" xfId="22" applyNumberFormat="1" applyFont="1" applyFill="1" applyBorder="1" applyAlignment="1">
      <alignment horizontal="left" vertical="top" wrapText="1"/>
    </xf>
    <xf numFmtId="9" fontId="45" fillId="19" borderId="1" xfId="22" applyNumberFormat="1" applyFont="1" applyFill="1" applyBorder="1" applyAlignment="1">
      <alignment vertical="top" wrapText="1"/>
    </xf>
    <xf numFmtId="9" fontId="35" fillId="19" borderId="1" xfId="22" applyNumberFormat="1" applyFont="1" applyFill="1" applyBorder="1" applyAlignment="1">
      <alignment vertical="top" wrapText="1"/>
    </xf>
    <xf numFmtId="9" fontId="35" fillId="19" borderId="9" xfId="22" applyNumberFormat="1" applyFont="1" applyFill="1" applyBorder="1" applyAlignment="1">
      <alignment vertical="top" wrapText="1"/>
    </xf>
    <xf numFmtId="9" fontId="45" fillId="19" borderId="1" xfId="22" applyNumberFormat="1" applyFont="1" applyFill="1" applyBorder="1" applyAlignment="1">
      <alignment horizontal="left" wrapText="1"/>
    </xf>
    <xf numFmtId="9" fontId="35" fillId="19" borderId="1" xfId="22" applyNumberFormat="1" applyFont="1" applyFill="1" applyBorder="1" applyAlignment="1">
      <alignment horizontal="left" wrapText="1"/>
    </xf>
    <xf numFmtId="9" fontId="35" fillId="19" borderId="9" xfId="22" applyNumberFormat="1" applyFont="1" applyFill="1" applyBorder="1" applyAlignment="1">
      <alignment horizontal="left" wrapText="1"/>
    </xf>
    <xf numFmtId="9" fontId="53" fillId="19" borderId="1" xfId="22" applyNumberFormat="1" applyFont="1" applyFill="1" applyBorder="1" applyAlignment="1">
      <alignment horizontal="left" vertical="top" wrapText="1"/>
    </xf>
    <xf numFmtId="2" fontId="35" fillId="0" borderId="8" xfId="22" applyNumberFormat="1" applyFont="1" applyBorder="1" applyAlignment="1">
      <alignment vertical="center" wrapText="1"/>
    </xf>
    <xf numFmtId="0" fontId="38" fillId="0" borderId="8" xfId="0" applyFont="1" applyBorder="1" applyAlignment="1">
      <alignment vertical="center" wrapText="1"/>
    </xf>
    <xf numFmtId="2" fontId="35" fillId="0" borderId="1" xfId="22" applyNumberFormat="1" applyFont="1" applyBorder="1" applyAlignment="1">
      <alignment horizontal="center" vertical="center" wrapText="1"/>
    </xf>
    <xf numFmtId="0" fontId="38" fillId="0" borderId="31" xfId="0" applyFont="1" applyBorder="1" applyAlignment="1">
      <alignment vertical="center" wrapText="1"/>
    </xf>
    <xf numFmtId="2" fontId="35" fillId="0" borderId="19" xfId="22" applyNumberFormat="1" applyFont="1" applyBorder="1" applyAlignment="1">
      <alignment horizontal="center" vertical="center" wrapText="1"/>
    </xf>
    <xf numFmtId="9" fontId="44" fillId="0" borderId="1" xfId="22" applyNumberFormat="1" applyFont="1" applyBorder="1" applyAlignment="1">
      <alignment horizontal="left" vertical="top" wrapText="1"/>
    </xf>
    <xf numFmtId="9" fontId="35" fillId="0" borderId="1" xfId="22" applyNumberFormat="1" applyFont="1" applyBorder="1" applyAlignment="1">
      <alignment horizontal="left" vertical="top" wrapText="1"/>
    </xf>
    <xf numFmtId="9" fontId="35" fillId="0" borderId="9" xfId="22" applyNumberFormat="1" applyFont="1" applyBorder="1" applyAlignment="1">
      <alignment horizontal="left" vertical="top" wrapText="1"/>
    </xf>
    <xf numFmtId="2" fontId="35" fillId="0" borderId="8" xfId="22" applyNumberFormat="1" applyFont="1" applyBorder="1" applyAlignment="1">
      <alignment horizontal="left" vertical="center" wrapText="1"/>
    </xf>
    <xf numFmtId="9" fontId="44" fillId="0" borderId="36" xfId="30" applyFont="1" applyFill="1" applyBorder="1" applyAlignment="1" applyProtection="1">
      <alignment horizontal="left" vertical="center" wrapText="1"/>
    </xf>
    <xf numFmtId="9" fontId="34" fillId="0" borderId="22" xfId="30" applyFont="1" applyFill="1" applyBorder="1" applyAlignment="1" applyProtection="1">
      <alignment horizontal="left" vertical="center" wrapText="1"/>
    </xf>
    <xf numFmtId="9" fontId="34" fillId="0" borderId="37" xfId="30" applyFont="1" applyFill="1" applyBorder="1" applyAlignment="1" applyProtection="1">
      <alignment horizontal="left" vertical="center" wrapText="1"/>
    </xf>
    <xf numFmtId="9" fontId="34" fillId="0" borderId="38" xfId="30" applyFont="1" applyFill="1" applyBorder="1" applyAlignment="1" applyProtection="1">
      <alignment horizontal="left" vertical="center" wrapText="1"/>
    </xf>
    <xf numFmtId="9" fontId="34" fillId="0" borderId="0" xfId="30" applyFont="1" applyFill="1" applyBorder="1" applyAlignment="1" applyProtection="1">
      <alignment horizontal="left" vertical="center" wrapText="1"/>
    </xf>
    <xf numFmtId="9" fontId="34" fillId="0" borderId="14" xfId="30" applyFont="1" applyFill="1" applyBorder="1" applyAlignment="1" applyProtection="1">
      <alignment horizontal="left" vertical="center" wrapText="1"/>
    </xf>
    <xf numFmtId="0" fontId="34" fillId="20" borderId="43" xfId="22" applyFont="1" applyFill="1" applyBorder="1" applyAlignment="1">
      <alignment horizontal="center" vertical="center" wrapText="1"/>
    </xf>
    <xf numFmtId="0" fontId="34" fillId="20" borderId="8" xfId="22" applyFont="1" applyFill="1" applyBorder="1" applyAlignment="1">
      <alignment horizontal="center" vertical="center" wrapText="1"/>
    </xf>
    <xf numFmtId="0" fontId="34" fillId="20" borderId="45" xfId="22" applyFont="1" applyFill="1" applyBorder="1" applyAlignment="1">
      <alignment horizontal="center" vertical="center" wrapText="1"/>
    </xf>
    <xf numFmtId="0" fontId="34" fillId="20" borderId="1" xfId="22" applyFont="1" applyFill="1" applyBorder="1" applyAlignment="1">
      <alignment horizontal="center" vertical="center" wrapText="1"/>
    </xf>
    <xf numFmtId="0" fontId="34" fillId="20" borderId="51" xfId="22" applyFont="1" applyFill="1" applyBorder="1" applyAlignment="1">
      <alignment horizontal="center" vertical="center" wrapText="1"/>
    </xf>
    <xf numFmtId="0" fontId="34" fillId="20" borderId="9" xfId="22" applyFont="1" applyFill="1" applyBorder="1" applyAlignment="1">
      <alignment horizontal="center" vertical="center" wrapText="1"/>
    </xf>
    <xf numFmtId="0" fontId="34" fillId="0" borderId="18" xfId="22" applyFont="1" applyBorder="1" applyAlignment="1">
      <alignment horizontal="center" vertical="center" wrapText="1"/>
    </xf>
    <xf numFmtId="0" fontId="34" fillId="0" borderId="39" xfId="22" applyFont="1" applyBorder="1" applyAlignment="1">
      <alignment horizontal="center" vertical="center" wrapText="1"/>
    </xf>
    <xf numFmtId="9" fontId="34" fillId="0" borderId="10" xfId="22" applyNumberFormat="1" applyFont="1" applyBorder="1" applyAlignment="1">
      <alignment horizontal="center" vertical="center" wrapText="1"/>
    </xf>
    <xf numFmtId="0" fontId="34" fillId="0" borderId="35" xfId="22" applyFont="1" applyBorder="1" applyAlignment="1">
      <alignment horizontal="center" vertical="center" wrapText="1"/>
    </xf>
    <xf numFmtId="9" fontId="45" fillId="19" borderId="36" xfId="30" applyFont="1" applyFill="1" applyBorder="1" applyAlignment="1">
      <alignment horizontal="left" vertical="top" wrapText="1"/>
    </xf>
    <xf numFmtId="9" fontId="35" fillId="19" borderId="22" xfId="30" applyFont="1" applyFill="1" applyBorder="1" applyAlignment="1" applyProtection="1">
      <alignment horizontal="left" vertical="top" wrapText="1"/>
    </xf>
    <xf numFmtId="9" fontId="35" fillId="19" borderId="23" xfId="30" applyFont="1" applyFill="1" applyBorder="1" applyAlignment="1" applyProtection="1">
      <alignment horizontal="left" vertical="top" wrapText="1"/>
    </xf>
    <xf numFmtId="9" fontId="35" fillId="19" borderId="38" xfId="30" applyFont="1" applyFill="1" applyBorder="1" applyAlignment="1" applyProtection="1">
      <alignment horizontal="left" vertical="top" wrapText="1"/>
    </xf>
    <xf numFmtId="9" fontId="35" fillId="19" borderId="0" xfId="30" applyFont="1" applyFill="1" applyBorder="1" applyAlignment="1" applyProtection="1">
      <alignment horizontal="left" vertical="top" wrapText="1"/>
    </xf>
    <xf numFmtId="9" fontId="35" fillId="19" borderId="24" xfId="30" applyFont="1" applyFill="1" applyBorder="1" applyAlignment="1" applyProtection="1">
      <alignment horizontal="left" vertical="top" wrapText="1"/>
    </xf>
    <xf numFmtId="9" fontId="35" fillId="0" borderId="36" xfId="30" applyFont="1" applyFill="1" applyBorder="1" applyAlignment="1" applyProtection="1">
      <alignment horizontal="center" vertical="center" wrapText="1"/>
    </xf>
    <xf numFmtId="9" fontId="35" fillId="0" borderId="22" xfId="30" applyFont="1" applyFill="1" applyBorder="1" applyAlignment="1" applyProtection="1">
      <alignment horizontal="center" vertical="center" wrapText="1"/>
    </xf>
    <xf numFmtId="9" fontId="35" fillId="0" borderId="23" xfId="30" applyFont="1" applyFill="1" applyBorder="1" applyAlignment="1" applyProtection="1">
      <alignment horizontal="center" vertical="center" wrapText="1"/>
    </xf>
    <xf numFmtId="9" fontId="35" fillId="0" borderId="38" xfId="30" applyFont="1" applyFill="1" applyBorder="1" applyAlignment="1" applyProtection="1">
      <alignment horizontal="center" vertical="center" wrapText="1"/>
    </xf>
    <xf numFmtId="9" fontId="35" fillId="0" borderId="0" xfId="30" applyFont="1" applyFill="1" applyBorder="1" applyAlignment="1" applyProtection="1">
      <alignment horizontal="center" vertical="center" wrapText="1"/>
    </xf>
    <xf numFmtId="9" fontId="35" fillId="0" borderId="24" xfId="30" applyFont="1" applyFill="1" applyBorder="1" applyAlignment="1" applyProtection="1">
      <alignment horizontal="center" vertical="center" wrapText="1"/>
    </xf>
    <xf numFmtId="0" fontId="34" fillId="20" borderId="30" xfId="22" applyFont="1" applyFill="1" applyBorder="1" applyAlignment="1">
      <alignment horizontal="center" vertical="center" wrapText="1"/>
    </xf>
    <xf numFmtId="0" fontId="34" fillId="20" borderId="6" xfId="22" applyFont="1" applyFill="1" applyBorder="1" applyAlignment="1">
      <alignment horizontal="center" vertical="center" wrapText="1"/>
    </xf>
    <xf numFmtId="0" fontId="34" fillId="20" borderId="36" xfId="22" applyFont="1" applyFill="1" applyBorder="1" applyAlignment="1">
      <alignment horizontal="center" vertical="center" wrapText="1"/>
    </xf>
    <xf numFmtId="0" fontId="34" fillId="20" borderId="23" xfId="22" applyFont="1" applyFill="1" applyBorder="1" applyAlignment="1">
      <alignment horizontal="center" vertical="center" wrapText="1"/>
    </xf>
    <xf numFmtId="0" fontId="34" fillId="20" borderId="20" xfId="22" applyFont="1" applyFill="1" applyBorder="1" applyAlignment="1">
      <alignment horizontal="center" vertical="center" wrapText="1"/>
    </xf>
    <xf numFmtId="0" fontId="34" fillId="20" borderId="25" xfId="22" applyFont="1" applyFill="1" applyBorder="1" applyAlignment="1">
      <alignment horizontal="center" vertical="center" wrapText="1"/>
    </xf>
    <xf numFmtId="0" fontId="34" fillId="20" borderId="2" xfId="22" applyFont="1" applyFill="1" applyBorder="1" applyAlignment="1">
      <alignment horizontal="center" vertical="center" wrapText="1"/>
    </xf>
    <xf numFmtId="0" fontId="34" fillId="20" borderId="49" xfId="22" applyFont="1" applyFill="1" applyBorder="1" applyAlignment="1">
      <alignment horizontal="center" vertical="center" wrapText="1"/>
    </xf>
    <xf numFmtId="0" fontId="34" fillId="20" borderId="5" xfId="22" applyFont="1" applyFill="1" applyBorder="1" applyAlignment="1">
      <alignment horizontal="center" vertical="center" wrapText="1"/>
    </xf>
    <xf numFmtId="0" fontId="34" fillId="20" borderId="31" xfId="22" applyFont="1" applyFill="1" applyBorder="1" applyAlignment="1">
      <alignment horizontal="center" vertical="center" wrapText="1"/>
    </xf>
    <xf numFmtId="0" fontId="34" fillId="20" borderId="21" xfId="22" applyFont="1" applyFill="1" applyBorder="1" applyAlignment="1">
      <alignment horizontal="center" vertical="center" wrapText="1"/>
    </xf>
    <xf numFmtId="0" fontId="34" fillId="19" borderId="43" xfId="22" applyFont="1" applyFill="1" applyBorder="1" applyAlignment="1">
      <alignment horizontal="center" vertical="center" wrapText="1"/>
    </xf>
    <xf numFmtId="0" fontId="34" fillId="19" borderId="52" xfId="22" applyFont="1" applyFill="1" applyBorder="1" applyAlignment="1">
      <alignment horizontal="center" vertical="center" wrapText="1"/>
    </xf>
    <xf numFmtId="0" fontId="34" fillId="19" borderId="45" xfId="22" applyFont="1" applyFill="1" applyBorder="1" applyAlignment="1">
      <alignment horizontal="center" vertical="center" wrapText="1"/>
    </xf>
    <xf numFmtId="0" fontId="34" fillId="19" borderId="51" xfId="22" applyFont="1" applyFill="1" applyBorder="1" applyAlignment="1">
      <alignment horizontal="center" vertical="center" wrapText="1"/>
    </xf>
    <xf numFmtId="0" fontId="34" fillId="20" borderId="53" xfId="22" applyFont="1" applyFill="1" applyBorder="1" applyAlignment="1">
      <alignment horizontal="center" vertical="center" wrapText="1"/>
    </xf>
    <xf numFmtId="0" fontId="34" fillId="20" borderId="54" xfId="22" applyFont="1" applyFill="1" applyBorder="1" applyAlignment="1">
      <alignment horizontal="center" vertical="center" wrapText="1"/>
    </xf>
    <xf numFmtId="0" fontId="34" fillId="20" borderId="55" xfId="22" applyFont="1" applyFill="1" applyBorder="1" applyAlignment="1">
      <alignment horizontal="center" vertical="center" wrapText="1"/>
    </xf>
    <xf numFmtId="0" fontId="34" fillId="20" borderId="56" xfId="22" applyFont="1" applyFill="1" applyBorder="1" applyAlignment="1">
      <alignment horizontal="center" vertical="center" wrapText="1"/>
    </xf>
    <xf numFmtId="0" fontId="34" fillId="20" borderId="15" xfId="22" applyFont="1" applyFill="1" applyBorder="1" applyAlignment="1">
      <alignment horizontal="center" vertical="center" wrapText="1"/>
    </xf>
    <xf numFmtId="0" fontId="34" fillId="20" borderId="16" xfId="22" applyFont="1" applyFill="1" applyBorder="1" applyAlignment="1">
      <alignment horizontal="center" vertical="center" wrapText="1"/>
    </xf>
    <xf numFmtId="0" fontId="34" fillId="20" borderId="13" xfId="22" applyFont="1" applyFill="1" applyBorder="1" applyAlignment="1">
      <alignment horizontal="center" vertical="center" wrapText="1"/>
    </xf>
    <xf numFmtId="0" fontId="34" fillId="20" borderId="0" xfId="22" applyFont="1" applyFill="1" applyAlignment="1">
      <alignment horizontal="center" vertical="center" wrapText="1"/>
    </xf>
    <xf numFmtId="0" fontId="34" fillId="20" borderId="14" xfId="22" applyFont="1" applyFill="1" applyBorder="1" applyAlignment="1">
      <alignment horizontal="center" vertical="center" wrapText="1"/>
    </xf>
    <xf numFmtId="0" fontId="34" fillId="20" borderId="46" xfId="22" applyFont="1" applyFill="1" applyBorder="1" applyAlignment="1">
      <alignment horizontal="center" vertical="center" wrapText="1"/>
    </xf>
    <xf numFmtId="0" fontId="34" fillId="20" borderId="53" xfId="22" applyFont="1" applyFill="1" applyBorder="1" applyAlignment="1">
      <alignment horizontal="left" vertical="center" wrapText="1"/>
    </xf>
    <xf numFmtId="0" fontId="34" fillId="20" borderId="55" xfId="22" applyFont="1" applyFill="1" applyBorder="1" applyAlignment="1">
      <alignment horizontal="left" vertical="center" wrapText="1"/>
    </xf>
    <xf numFmtId="0" fontId="41" fillId="0" borderId="53" xfId="22" applyFont="1" applyBorder="1" applyAlignment="1">
      <alignment horizontal="center" vertical="center" wrapText="1"/>
    </xf>
    <xf numFmtId="0" fontId="41" fillId="0" borderId="54" xfId="22" applyFont="1" applyBorder="1" applyAlignment="1">
      <alignment horizontal="center" vertical="center" wrapText="1"/>
    </xf>
    <xf numFmtId="0" fontId="41" fillId="0" borderId="55" xfId="22" applyFont="1" applyBorder="1" applyAlignment="1">
      <alignment horizontal="center" vertical="center" wrapText="1"/>
    </xf>
    <xf numFmtId="0" fontId="34" fillId="0" borderId="27" xfId="22" applyFont="1" applyBorder="1" applyAlignment="1">
      <alignment horizontal="center" vertical="center" wrapText="1"/>
    </xf>
    <xf numFmtId="0" fontId="34" fillId="0" borderId="28" xfId="22" applyFont="1" applyBorder="1" applyAlignment="1">
      <alignment horizontal="center" vertical="center" wrapText="1"/>
    </xf>
    <xf numFmtId="0" fontId="34" fillId="0" borderId="29" xfId="22" applyFont="1" applyBorder="1" applyAlignment="1">
      <alignment horizontal="center" vertical="center" wrapText="1"/>
    </xf>
    <xf numFmtId="0" fontId="35" fillId="0" borderId="53" xfId="22" applyFont="1" applyBorder="1" applyAlignment="1">
      <alignment horizontal="center" vertical="center" wrapText="1"/>
    </xf>
    <xf numFmtId="0" fontId="35" fillId="0" borderId="54" xfId="22" applyFont="1" applyBorder="1" applyAlignment="1">
      <alignment horizontal="center" vertical="center" wrapText="1"/>
    </xf>
    <xf numFmtId="0" fontId="35" fillId="0" borderId="55" xfId="22" applyFont="1" applyBorder="1" applyAlignment="1">
      <alignment horizontal="center" vertical="center" wrapText="1"/>
    </xf>
    <xf numFmtId="0" fontId="34" fillId="20" borderId="57" xfId="22" applyFont="1" applyFill="1" applyBorder="1" applyAlignment="1">
      <alignment horizontal="left" vertical="center" wrapText="1"/>
    </xf>
    <xf numFmtId="0" fontId="34" fillId="20" borderId="12" xfId="22" applyFont="1" applyFill="1" applyBorder="1" applyAlignment="1">
      <alignment horizontal="left" vertical="center" wrapText="1"/>
    </xf>
    <xf numFmtId="0" fontId="34" fillId="20" borderId="13" xfId="22" applyFont="1" applyFill="1" applyBorder="1" applyAlignment="1">
      <alignment horizontal="left" vertical="center" wrapText="1"/>
    </xf>
    <xf numFmtId="0" fontId="34" fillId="20" borderId="14" xfId="22" applyFont="1" applyFill="1" applyBorder="1" applyAlignment="1">
      <alignment horizontal="left" vertical="center" wrapText="1"/>
    </xf>
    <xf numFmtId="0" fontId="34" fillId="20" borderId="56" xfId="22" applyFont="1" applyFill="1" applyBorder="1" applyAlignment="1">
      <alignment horizontal="left" vertical="center" wrapText="1"/>
    </xf>
    <xf numFmtId="0" fontId="34" fillId="20" borderId="16" xfId="22" applyFont="1" applyFill="1" applyBorder="1" applyAlignment="1">
      <alignment horizontal="left" vertical="center" wrapText="1"/>
    </xf>
    <xf numFmtId="1" fontId="34" fillId="0" borderId="53" xfId="28" applyNumberFormat="1" applyFont="1" applyFill="1" applyBorder="1" applyAlignment="1" applyProtection="1">
      <alignment horizontal="center" vertical="center" wrapText="1"/>
    </xf>
    <xf numFmtId="1" fontId="34" fillId="0" borderId="55" xfId="28" applyNumberFormat="1" applyFont="1" applyFill="1" applyBorder="1" applyAlignment="1" applyProtection="1">
      <alignment horizontal="center" vertical="center" wrapText="1"/>
    </xf>
    <xf numFmtId="14" fontId="50" fillId="0" borderId="57" xfId="0" applyNumberFormat="1" applyFont="1" applyBorder="1" applyAlignment="1">
      <alignment horizontal="center" vertical="center"/>
    </xf>
    <xf numFmtId="0" fontId="50" fillId="0" borderId="12" xfId="0" applyFont="1" applyBorder="1" applyAlignment="1">
      <alignment horizontal="center" vertical="center"/>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50" fillId="0" borderId="56" xfId="0" applyFont="1" applyBorder="1" applyAlignment="1">
      <alignment horizontal="center" vertical="center"/>
    </xf>
    <xf numFmtId="0" fontId="50" fillId="0" borderId="16" xfId="0" applyFont="1" applyBorder="1" applyAlignment="1">
      <alignment horizontal="center" vertical="center"/>
    </xf>
    <xf numFmtId="0" fontId="34" fillId="20" borderId="11" xfId="22" applyFont="1" applyFill="1" applyBorder="1" applyAlignment="1">
      <alignment horizontal="left" vertical="center" wrapText="1"/>
    </xf>
    <xf numFmtId="0" fontId="34" fillId="20" borderId="0" xfId="22" applyFont="1" applyFill="1" applyAlignment="1">
      <alignment horizontal="left" vertical="center" wrapText="1"/>
    </xf>
    <xf numFmtId="0" fontId="34" fillId="20" borderId="15" xfId="22" applyFont="1" applyFill="1" applyBorder="1" applyAlignment="1">
      <alignment horizontal="left" vertical="center" wrapText="1"/>
    </xf>
    <xf numFmtId="3" fontId="34" fillId="0" borderId="36" xfId="22" applyNumberFormat="1" applyFont="1" applyBorder="1" applyAlignment="1">
      <alignment horizontal="center" vertical="center" wrapText="1"/>
    </xf>
    <xf numFmtId="3" fontId="34" fillId="0" borderId="23"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34" fillId="0" borderId="43" xfId="22" applyFont="1" applyBorder="1" applyAlignment="1">
      <alignment horizontal="center" vertical="center" wrapText="1"/>
    </xf>
    <xf numFmtId="0" fontId="34" fillId="0" borderId="45" xfId="22" applyFont="1" applyBorder="1" applyAlignment="1">
      <alignment horizontal="center" vertical="center" wrapText="1"/>
    </xf>
    <xf numFmtId="0" fontId="34" fillId="0" borderId="51" xfId="22" applyFont="1" applyBorder="1" applyAlignment="1">
      <alignment horizontal="center" vertical="center" wrapText="1"/>
    </xf>
    <xf numFmtId="0" fontId="35" fillId="20" borderId="1" xfId="22" applyFont="1" applyFill="1" applyBorder="1" applyAlignment="1">
      <alignment horizontal="center" vertical="center" wrapText="1"/>
    </xf>
    <xf numFmtId="0" fontId="34" fillId="20" borderId="3" xfId="22" applyFont="1" applyFill="1" applyBorder="1" applyAlignment="1">
      <alignment horizontal="center" vertical="center" wrapText="1"/>
    </xf>
    <xf numFmtId="0" fontId="34" fillId="20" borderId="7" xfId="22" applyFont="1" applyFill="1" applyBorder="1" applyAlignment="1">
      <alignment horizontal="center" vertical="center" wrapText="1"/>
    </xf>
    <xf numFmtId="0" fontId="50" fillId="0" borderId="62" xfId="0" applyFont="1" applyBorder="1" applyAlignment="1">
      <alignment horizontal="center" vertical="center" wrapText="1"/>
    </xf>
    <xf numFmtId="0" fontId="50" fillId="0" borderId="63" xfId="0" applyFont="1" applyBorder="1" applyAlignment="1">
      <alignment horizontal="center" vertical="center" wrapText="1"/>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4" fillId="0" borderId="53" xfId="22" applyFont="1" applyBorder="1" applyAlignment="1">
      <alignment horizontal="center" vertical="center" wrapText="1"/>
    </xf>
    <xf numFmtId="0" fontId="34" fillId="0" borderId="54" xfId="22" applyFont="1" applyBorder="1" applyAlignment="1">
      <alignment horizontal="center" vertical="center" wrapText="1"/>
    </xf>
    <xf numFmtId="0" fontId="34" fillId="0" borderId="55" xfId="22" applyFont="1" applyBorder="1" applyAlignment="1">
      <alignment horizontal="center" vertical="center" wrapText="1"/>
    </xf>
    <xf numFmtId="0" fontId="34" fillId="19" borderId="15" xfId="22" applyFont="1" applyFill="1" applyBorder="1" applyAlignment="1">
      <alignment horizontal="left" vertical="center" wrapText="1"/>
    </xf>
    <xf numFmtId="9" fontId="34" fillId="0" borderId="53" xfId="22" applyNumberFormat="1" applyFont="1" applyBorder="1" applyAlignment="1">
      <alignment horizontal="center" vertical="center" wrapText="1"/>
    </xf>
    <xf numFmtId="9" fontId="34" fillId="0" borderId="55" xfId="22" applyNumberFormat="1" applyFont="1" applyBorder="1" applyAlignment="1">
      <alignment horizontal="center" vertical="center" wrapText="1"/>
    </xf>
    <xf numFmtId="0" fontId="34" fillId="0" borderId="57" xfId="22" applyFont="1" applyBorder="1" applyAlignment="1">
      <alignment horizontal="center" vertical="center" wrapText="1"/>
    </xf>
    <xf numFmtId="0" fontId="34" fillId="0" borderId="11" xfId="22" applyFont="1" applyBorder="1" applyAlignment="1">
      <alignment horizontal="center" vertical="center" wrapText="1"/>
    </xf>
    <xf numFmtId="0" fontId="34" fillId="0" borderId="12" xfId="22" applyFont="1" applyBorder="1" applyAlignment="1">
      <alignment horizontal="center" vertical="center" wrapText="1"/>
    </xf>
    <xf numFmtId="0" fontId="34" fillId="0" borderId="13" xfId="22" applyFont="1" applyBorder="1" applyAlignment="1">
      <alignment horizontal="center" vertical="center" wrapText="1"/>
    </xf>
    <xf numFmtId="0" fontId="34" fillId="0" borderId="0" xfId="22" applyFont="1" applyAlignment="1">
      <alignment horizontal="center" vertical="center" wrapText="1"/>
    </xf>
    <xf numFmtId="0" fontId="34" fillId="0" borderId="14" xfId="22" applyFont="1" applyBorder="1" applyAlignment="1">
      <alignment horizontal="center" vertical="center" wrapText="1"/>
    </xf>
    <xf numFmtId="0" fontId="34" fillId="0" borderId="56" xfId="22" applyFont="1" applyBorder="1" applyAlignment="1">
      <alignment horizontal="center" vertical="center" wrapText="1"/>
    </xf>
    <xf numFmtId="0" fontId="34" fillId="0" borderId="15" xfId="22" applyFont="1" applyBorder="1" applyAlignment="1">
      <alignment horizontal="center" vertical="center" wrapText="1"/>
    </xf>
    <xf numFmtId="0" fontId="34" fillId="0" borderId="16" xfId="22" applyFont="1" applyBorder="1" applyAlignment="1">
      <alignment horizontal="center" vertical="center" wrapText="1"/>
    </xf>
    <xf numFmtId="0" fontId="35" fillId="0" borderId="57" xfId="22" applyFont="1" applyBorder="1" applyAlignment="1">
      <alignment horizontal="center" vertical="center" wrapText="1"/>
    </xf>
    <xf numFmtId="0" fontId="35" fillId="0" borderId="13" xfId="22" applyFont="1" applyBorder="1" applyAlignment="1">
      <alignment horizontal="center" vertical="center" wrapText="1"/>
    </xf>
    <xf numFmtId="0" fontId="35" fillId="0" borderId="56" xfId="22" applyFont="1" applyBorder="1" applyAlignment="1">
      <alignment horizontal="center" vertical="center" wrapText="1"/>
    </xf>
    <xf numFmtId="0" fontId="34" fillId="0" borderId="27" xfId="22" applyFont="1" applyBorder="1" applyAlignment="1">
      <alignment horizontal="center" vertical="center"/>
    </xf>
    <xf numFmtId="0" fontId="34" fillId="0" borderId="28" xfId="22" applyFont="1" applyBorder="1" applyAlignment="1">
      <alignment horizontal="center" vertical="center"/>
    </xf>
    <xf numFmtId="0" fontId="34" fillId="0" borderId="29" xfId="22" applyFont="1" applyBorder="1" applyAlignment="1">
      <alignment horizontal="center" vertical="center"/>
    </xf>
    <xf numFmtId="0" fontId="38" fillId="0" borderId="61" xfId="0" applyFont="1" applyBorder="1" applyAlignment="1">
      <alignment horizontal="center" vertical="center"/>
    </xf>
    <xf numFmtId="0" fontId="38" fillId="0" borderId="48" xfId="0" applyFont="1" applyBorder="1" applyAlignment="1">
      <alignment horizontal="center" vertical="center"/>
    </xf>
    <xf numFmtId="0" fontId="50" fillId="0" borderId="65" xfId="0" applyFont="1" applyBorder="1" applyAlignment="1">
      <alignment horizontal="center" vertical="center" wrapText="1"/>
    </xf>
    <xf numFmtId="0" fontId="50" fillId="0" borderId="26" xfId="0" applyFont="1" applyBorder="1" applyAlignment="1">
      <alignment horizontal="center" vertical="center" wrapText="1"/>
    </xf>
    <xf numFmtId="0" fontId="38" fillId="0" borderId="65" xfId="0" applyFont="1" applyBorder="1" applyAlignment="1">
      <alignment horizontal="center" vertical="center"/>
    </xf>
    <xf numFmtId="0" fontId="38" fillId="0" borderId="26" xfId="0" applyFont="1" applyBorder="1" applyAlignment="1">
      <alignment horizontal="center" vertical="center"/>
    </xf>
    <xf numFmtId="0" fontId="50" fillId="0" borderId="61" xfId="0" applyFont="1" applyBorder="1" applyAlignment="1">
      <alignment horizontal="center" vertical="center" wrapText="1"/>
    </xf>
    <xf numFmtId="0" fontId="50" fillId="0" borderId="48" xfId="0" applyFont="1" applyBorder="1" applyAlignment="1">
      <alignment horizontal="center" vertical="center" wrapText="1"/>
    </xf>
    <xf numFmtId="0" fontId="48" fillId="0" borderId="52" xfId="0" applyFont="1" applyBorder="1" applyAlignment="1">
      <alignment horizontal="left" vertical="center" wrapText="1"/>
    </xf>
    <xf numFmtId="0" fontId="48" fillId="0" borderId="45" xfId="0" applyFont="1" applyBorder="1" applyAlignment="1">
      <alignment horizontal="left" vertical="center" wrapText="1"/>
    </xf>
    <xf numFmtId="0" fontId="48" fillId="0" borderId="51" xfId="0" applyFont="1" applyBorder="1" applyAlignment="1">
      <alignment horizontal="left" vertical="center" wrapText="1"/>
    </xf>
    <xf numFmtId="0" fontId="48" fillId="0" borderId="5" xfId="0" applyFont="1" applyBorder="1" applyAlignment="1">
      <alignment horizontal="left" vertical="center" wrapText="1"/>
    </xf>
    <xf numFmtId="0" fontId="48" fillId="0" borderId="1" xfId="0" applyFont="1" applyBorder="1" applyAlignment="1">
      <alignment horizontal="left" vertical="center" wrapText="1"/>
    </xf>
    <xf numFmtId="0" fontId="48" fillId="0" borderId="9" xfId="0" applyFont="1" applyBorder="1" applyAlignment="1">
      <alignment horizontal="left" vertical="center" wrapText="1"/>
    </xf>
    <xf numFmtId="0" fontId="34" fillId="0" borderId="31" xfId="22" applyFont="1" applyBorder="1" applyAlignment="1">
      <alignment horizontal="center" vertical="center" wrapText="1"/>
    </xf>
    <xf numFmtId="0" fontId="34" fillId="0" borderId="19" xfId="22" applyFont="1" applyBorder="1" applyAlignment="1">
      <alignment horizontal="center" vertical="center" wrapText="1"/>
    </xf>
    <xf numFmtId="0" fontId="34" fillId="0" borderId="33" xfId="22" applyFont="1" applyBorder="1" applyAlignment="1">
      <alignment horizontal="center" vertical="center" wrapText="1"/>
    </xf>
    <xf numFmtId="0" fontId="48" fillId="0" borderId="64" xfId="0" applyFont="1" applyBorder="1" applyAlignment="1">
      <alignment horizontal="left" vertical="center" wrapText="1"/>
    </xf>
    <xf numFmtId="0" fontId="48" fillId="0" borderId="19" xfId="0" applyFont="1" applyBorder="1" applyAlignment="1">
      <alignment horizontal="left" vertical="center" wrapText="1"/>
    </xf>
    <xf numFmtId="0" fontId="48" fillId="0" borderId="33" xfId="0" applyFont="1" applyBorder="1" applyAlignment="1">
      <alignment horizontal="left" vertical="center" wrapText="1"/>
    </xf>
    <xf numFmtId="0" fontId="49" fillId="0" borderId="58" xfId="0" applyFont="1" applyBorder="1" applyAlignment="1">
      <alignment horizontal="center" vertical="center"/>
    </xf>
    <xf numFmtId="0" fontId="49" fillId="0" borderId="59" xfId="0" applyFont="1" applyBorder="1" applyAlignment="1">
      <alignment horizontal="center" vertical="center"/>
    </xf>
    <xf numFmtId="0" fontId="49" fillId="0" borderId="60" xfId="0" applyFont="1" applyBorder="1" applyAlignment="1">
      <alignment horizontal="center" vertical="center"/>
    </xf>
    <xf numFmtId="9" fontId="34" fillId="0" borderId="1" xfId="22" applyNumberFormat="1" applyFont="1" applyBorder="1" applyAlignment="1">
      <alignment horizontal="center" vertical="center" wrapText="1"/>
    </xf>
    <xf numFmtId="0" fontId="34" fillId="0" borderId="1" xfId="22" applyFont="1" applyBorder="1" applyAlignment="1">
      <alignment horizontal="center" vertical="center" wrapText="1"/>
    </xf>
    <xf numFmtId="2" fontId="35" fillId="0" borderId="1" xfId="22" applyNumberFormat="1" applyFont="1" applyBorder="1" applyAlignment="1">
      <alignment vertical="center" wrapText="1"/>
    </xf>
    <xf numFmtId="9" fontId="35" fillId="0" borderId="20" xfId="30" applyFont="1" applyFill="1" applyBorder="1" applyAlignment="1" applyProtection="1">
      <alignment horizontal="center" vertical="center" wrapText="1"/>
    </xf>
    <xf numFmtId="9" fontId="35" fillId="0" borderId="3" xfId="30" applyFont="1" applyFill="1" applyBorder="1" applyAlignment="1" applyProtection="1">
      <alignment horizontal="center" vertical="center" wrapText="1"/>
    </xf>
    <xf numFmtId="9" fontId="35" fillId="0" borderId="25" xfId="30" applyFont="1" applyFill="1" applyBorder="1" applyAlignment="1" applyProtection="1">
      <alignment horizontal="center" vertical="center" wrapText="1"/>
    </xf>
    <xf numFmtId="9" fontId="35" fillId="19" borderId="36" xfId="30" applyFont="1" applyFill="1" applyBorder="1" applyAlignment="1">
      <alignment vertical="top" wrapText="1"/>
    </xf>
    <xf numFmtId="9" fontId="35" fillId="19" borderId="22" xfId="30" applyFont="1" applyFill="1" applyBorder="1" applyAlignment="1">
      <alignment vertical="top" wrapText="1"/>
    </xf>
    <xf numFmtId="9" fontId="35" fillId="19" borderId="23" xfId="30" applyFont="1" applyFill="1" applyBorder="1" applyAlignment="1">
      <alignment vertical="top" wrapText="1"/>
    </xf>
    <xf numFmtId="9" fontId="35" fillId="19" borderId="20" xfId="30" applyFont="1" applyFill="1" applyBorder="1" applyAlignment="1">
      <alignment vertical="top" wrapText="1"/>
    </xf>
    <xf numFmtId="9" fontId="35" fillId="19" borderId="3" xfId="30" applyFont="1" applyFill="1" applyBorder="1" applyAlignment="1">
      <alignment vertical="top" wrapText="1"/>
    </xf>
    <xf numFmtId="9" fontId="35" fillId="19" borderId="25" xfId="30" applyFont="1" applyFill="1" applyBorder="1" applyAlignment="1">
      <alignment vertical="top" wrapText="1"/>
    </xf>
    <xf numFmtId="9" fontId="35" fillId="0" borderId="36" xfId="30" applyFont="1" applyBorder="1" applyAlignment="1">
      <alignment vertical="top" wrapText="1"/>
    </xf>
    <xf numFmtId="9" fontId="35" fillId="0" borderId="22" xfId="30" applyFont="1" applyBorder="1" applyAlignment="1">
      <alignment vertical="top" wrapText="1"/>
    </xf>
    <xf numFmtId="9" fontId="35" fillId="0" borderId="23" xfId="30" applyFont="1" applyBorder="1" applyAlignment="1">
      <alignment vertical="top" wrapText="1"/>
    </xf>
    <xf numFmtId="9" fontId="35" fillId="0" borderId="20" xfId="30" applyFont="1" applyBorder="1" applyAlignment="1">
      <alignment vertical="top" wrapText="1"/>
    </xf>
    <xf numFmtId="9" fontId="35" fillId="0" borderId="3" xfId="30" applyFont="1" applyBorder="1" applyAlignment="1">
      <alignment vertical="top" wrapText="1"/>
    </xf>
    <xf numFmtId="9" fontId="35" fillId="0" borderId="25" xfId="30" applyFont="1" applyBorder="1" applyAlignment="1">
      <alignment vertical="top" wrapText="1"/>
    </xf>
    <xf numFmtId="9" fontId="45" fillId="0" borderId="2" xfId="22" applyNumberFormat="1" applyFont="1" applyBorder="1" applyAlignment="1">
      <alignment horizontal="left" vertical="top" wrapText="1"/>
    </xf>
    <xf numFmtId="9" fontId="35" fillId="0" borderId="49" xfId="22" applyNumberFormat="1" applyFont="1" applyBorder="1" applyAlignment="1">
      <alignment horizontal="left" vertical="top" wrapText="1"/>
    </xf>
    <xf numFmtId="9" fontId="35" fillId="0" borderId="5" xfId="22" applyNumberFormat="1" applyFont="1" applyBorder="1" applyAlignment="1">
      <alignment horizontal="left" vertical="top" wrapText="1"/>
    </xf>
    <xf numFmtId="9" fontId="45" fillId="0" borderId="1" xfId="22" applyNumberFormat="1" applyFont="1" applyBorder="1" applyAlignment="1">
      <alignment horizontal="left" vertical="top" wrapText="1"/>
    </xf>
    <xf numFmtId="0" fontId="38" fillId="0" borderId="1" xfId="0" applyFont="1" applyBorder="1" applyAlignment="1">
      <alignment vertical="center" wrapText="1"/>
    </xf>
    <xf numFmtId="0" fontId="44" fillId="0" borderId="2" xfId="0" applyFont="1" applyBorder="1" applyAlignment="1">
      <alignment wrapText="1"/>
    </xf>
    <xf numFmtId="0" fontId="34" fillId="0" borderId="49" xfId="0" applyFont="1" applyBorder="1" applyAlignment="1">
      <alignment wrapText="1"/>
    </xf>
    <xf numFmtId="0" fontId="34" fillId="0" borderId="5" xfId="0" applyFont="1" applyBorder="1" applyAlignment="1">
      <alignment wrapText="1"/>
    </xf>
    <xf numFmtId="0" fontId="44" fillId="25" borderId="38" xfId="0" applyFont="1" applyFill="1" applyBorder="1" applyAlignment="1">
      <alignment wrapText="1"/>
    </xf>
    <xf numFmtId="0" fontId="34" fillId="25" borderId="0" xfId="0" applyFont="1" applyFill="1" applyAlignment="1">
      <alignment wrapText="1"/>
    </xf>
    <xf numFmtId="0" fontId="34" fillId="25" borderId="90" xfId="0" applyFont="1" applyFill="1" applyBorder="1" applyAlignment="1">
      <alignment wrapText="1"/>
    </xf>
    <xf numFmtId="0" fontId="44" fillId="0" borderId="2" xfId="0" applyFont="1" applyBorder="1" applyAlignment="1">
      <alignment vertical="top" wrapText="1"/>
    </xf>
    <xf numFmtId="0" fontId="34" fillId="0" borderId="49" xfId="0" applyFont="1" applyBorder="1" applyAlignment="1">
      <alignment vertical="top" wrapText="1"/>
    </xf>
    <xf numFmtId="0" fontId="34" fillId="0" borderId="5" xfId="0" applyFont="1" applyBorder="1" applyAlignment="1">
      <alignment vertical="top" wrapText="1"/>
    </xf>
    <xf numFmtId="0" fontId="44" fillId="0" borderId="36" xfId="0" applyFont="1" applyBorder="1" applyAlignment="1">
      <alignment vertical="top" wrapText="1"/>
    </xf>
    <xf numFmtId="0" fontId="34" fillId="0" borderId="22" xfId="0" applyFont="1" applyBorder="1" applyAlignment="1">
      <alignment vertical="top" wrapText="1"/>
    </xf>
    <xf numFmtId="0" fontId="34" fillId="0" borderId="80" xfId="0" applyFont="1" applyBorder="1" applyAlignment="1">
      <alignment vertical="top" wrapText="1"/>
    </xf>
    <xf numFmtId="0" fontId="44" fillId="0" borderId="2" xfId="0" applyFont="1" applyBorder="1" applyAlignment="1">
      <alignment vertical="center" wrapText="1"/>
    </xf>
    <xf numFmtId="0" fontId="34" fillId="0" borderId="49" xfId="0" applyFont="1" applyBorder="1" applyAlignment="1">
      <alignment vertical="center" wrapText="1"/>
    </xf>
    <xf numFmtId="0" fontId="34" fillId="0" borderId="5" xfId="0" applyFont="1" applyBorder="1" applyAlignment="1">
      <alignment vertical="center" wrapText="1"/>
    </xf>
    <xf numFmtId="0" fontId="35" fillId="0" borderId="36" xfId="0" applyFont="1" applyBorder="1" applyAlignment="1">
      <alignment vertical="center" wrapText="1"/>
    </xf>
    <xf numFmtId="0" fontId="35" fillId="0" borderId="22" xfId="0" applyFont="1" applyBorder="1" applyAlignment="1">
      <alignment vertical="center" wrapText="1"/>
    </xf>
    <xf numFmtId="0" fontId="35" fillId="0" borderId="80" xfId="0" applyFont="1" applyBorder="1" applyAlignment="1">
      <alignment vertical="center" wrapText="1"/>
    </xf>
    <xf numFmtId="0" fontId="35" fillId="0" borderId="84" xfId="0" applyFont="1" applyBorder="1" applyAlignment="1">
      <alignment vertical="center" wrapText="1"/>
    </xf>
    <xf numFmtId="0" fontId="35" fillId="0" borderId="85" xfId="0" applyFont="1" applyBorder="1" applyAlignment="1">
      <alignment vertical="center" wrapText="1"/>
    </xf>
    <xf numFmtId="0" fontId="35" fillId="0" borderId="87" xfId="0" applyFont="1" applyBorder="1" applyAlignment="1">
      <alignment vertical="center" wrapText="1"/>
    </xf>
    <xf numFmtId="0" fontId="34" fillId="20" borderId="44" xfId="22" applyFont="1" applyFill="1" applyBorder="1" applyAlignment="1">
      <alignment horizontal="center" vertical="center" wrapText="1"/>
    </xf>
    <xf numFmtId="0" fontId="34" fillId="20" borderId="4" xfId="22" applyFont="1" applyFill="1" applyBorder="1" applyAlignment="1">
      <alignment horizontal="center" vertical="center" wrapText="1"/>
    </xf>
    <xf numFmtId="0" fontId="34" fillId="20" borderId="47" xfId="22" applyFont="1" applyFill="1" applyBorder="1" applyAlignment="1">
      <alignment horizontal="center" vertical="center" wrapText="1"/>
    </xf>
    <xf numFmtId="0" fontId="34" fillId="20" borderId="48" xfId="22" applyFont="1" applyFill="1" applyBorder="1" applyAlignment="1">
      <alignment horizontal="center" vertical="center" wrapText="1"/>
    </xf>
    <xf numFmtId="0" fontId="34" fillId="20" borderId="26" xfId="22" applyFont="1" applyFill="1" applyBorder="1" applyAlignment="1">
      <alignment horizontal="center" vertical="center" wrapText="1"/>
    </xf>
    <xf numFmtId="0" fontId="45" fillId="25" borderId="36" xfId="0" applyFont="1" applyFill="1" applyBorder="1" applyAlignment="1">
      <alignment vertical="center" wrapText="1"/>
    </xf>
    <xf numFmtId="0" fontId="35" fillId="25" borderId="22" xfId="0" applyFont="1" applyFill="1" applyBorder="1" applyAlignment="1">
      <alignment vertical="center" wrapText="1"/>
    </xf>
    <xf numFmtId="0" fontId="35" fillId="25" borderId="81" xfId="0" applyFont="1" applyFill="1" applyBorder="1" applyAlignment="1">
      <alignment vertical="center" wrapText="1"/>
    </xf>
    <xf numFmtId="0" fontId="35" fillId="25" borderId="84" xfId="0" applyFont="1" applyFill="1" applyBorder="1" applyAlignment="1">
      <alignment vertical="center" wrapText="1"/>
    </xf>
    <xf numFmtId="0" fontId="35" fillId="25" borderId="85" xfId="0" applyFont="1" applyFill="1" applyBorder="1" applyAlignment="1">
      <alignment vertical="center" wrapText="1"/>
    </xf>
    <xf numFmtId="0" fontId="35" fillId="25" borderId="86" xfId="0" applyFont="1" applyFill="1" applyBorder="1" applyAlignment="1">
      <alignment vertical="center" wrapText="1"/>
    </xf>
    <xf numFmtId="0" fontId="45" fillId="25" borderId="88" xfId="0" applyFont="1" applyFill="1" applyBorder="1" applyAlignment="1">
      <alignment vertical="top" wrapText="1"/>
    </xf>
    <xf numFmtId="0" fontId="35" fillId="25" borderId="22" xfId="0" applyFont="1" applyFill="1" applyBorder="1" applyAlignment="1">
      <alignment vertical="top" wrapText="1"/>
    </xf>
    <xf numFmtId="0" fontId="35" fillId="25" borderId="81" xfId="0" applyFont="1" applyFill="1" applyBorder="1" applyAlignment="1">
      <alignment vertical="top" wrapText="1"/>
    </xf>
    <xf numFmtId="0" fontId="35" fillId="25" borderId="89" xfId="0" applyFont="1" applyFill="1" applyBorder="1" applyAlignment="1">
      <alignment vertical="top" wrapText="1"/>
    </xf>
    <xf numFmtId="0" fontId="35" fillId="25" borderId="85" xfId="0" applyFont="1" applyFill="1" applyBorder="1" applyAlignment="1">
      <alignment vertical="top" wrapText="1"/>
    </xf>
    <xf numFmtId="0" fontId="35" fillId="25" borderId="86" xfId="0" applyFont="1" applyFill="1" applyBorder="1" applyAlignment="1">
      <alignment vertical="top" wrapText="1"/>
    </xf>
    <xf numFmtId="0" fontId="35" fillId="0" borderId="81" xfId="0" applyFont="1" applyBorder="1" applyAlignment="1">
      <alignment vertical="center" wrapText="1"/>
    </xf>
    <xf numFmtId="0" fontId="35" fillId="0" borderId="38" xfId="0" applyFont="1" applyBorder="1" applyAlignment="1">
      <alignment vertical="center" wrapText="1"/>
    </xf>
    <xf numFmtId="0" fontId="35" fillId="0" borderId="0" xfId="0" applyFont="1" applyAlignment="1">
      <alignment vertical="center" wrapText="1"/>
    </xf>
    <xf numFmtId="0" fontId="35" fillId="0" borderId="83" xfId="0" applyFont="1" applyBorder="1" applyAlignment="1">
      <alignment vertical="center" wrapText="1"/>
    </xf>
    <xf numFmtId="0" fontId="40" fillId="20" borderId="1" xfId="22" applyFont="1" applyFill="1" applyBorder="1" applyAlignment="1">
      <alignment horizontal="center" vertical="center" wrapText="1"/>
    </xf>
    <xf numFmtId="0" fontId="40" fillId="20" borderId="9" xfId="22" applyFont="1" applyFill="1" applyBorder="1" applyAlignment="1">
      <alignment horizontal="center" vertical="center" wrapText="1"/>
    </xf>
    <xf numFmtId="9" fontId="34" fillId="0" borderId="53" xfId="28" applyFont="1" applyFill="1" applyBorder="1" applyAlignment="1" applyProtection="1">
      <alignment horizontal="center" vertical="center" wrapText="1"/>
    </xf>
    <xf numFmtId="9" fontId="34" fillId="0" borderId="55" xfId="28"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43"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32" fillId="0" borderId="1" xfId="22" applyFont="1" applyBorder="1" applyAlignment="1">
      <alignment horizontal="left" vertical="center" wrapText="1"/>
    </xf>
    <xf numFmtId="0" fontId="32" fillId="0" borderId="9" xfId="22" applyFont="1" applyBorder="1" applyAlignment="1">
      <alignment horizontal="left" vertical="center" wrapText="1"/>
    </xf>
    <xf numFmtId="9" fontId="32" fillId="0" borderId="36" xfId="30" applyFont="1" applyFill="1" applyBorder="1" applyAlignment="1" applyProtection="1">
      <alignment horizontal="center" vertical="center" wrapText="1"/>
    </xf>
    <xf numFmtId="9" fontId="32" fillId="0" borderId="22" xfId="30" applyFont="1" applyFill="1" applyBorder="1" applyAlignment="1" applyProtection="1">
      <alignment horizontal="center" vertical="center" wrapText="1"/>
    </xf>
    <xf numFmtId="9" fontId="32" fillId="0" borderId="23" xfId="30" applyFont="1" applyFill="1" applyBorder="1" applyAlignment="1" applyProtection="1">
      <alignment horizontal="center" vertical="center" wrapText="1"/>
    </xf>
    <xf numFmtId="9" fontId="32" fillId="0" borderId="42" xfId="30" applyFont="1" applyFill="1" applyBorder="1" applyAlignment="1" applyProtection="1">
      <alignment horizontal="center" vertical="center" wrapText="1"/>
    </xf>
    <xf numFmtId="9" fontId="32" fillId="0" borderId="15" xfId="30" applyFont="1" applyFill="1" applyBorder="1" applyAlignment="1" applyProtection="1">
      <alignment horizontal="center" vertical="center" wrapText="1"/>
    </xf>
    <xf numFmtId="9" fontId="32" fillId="0" borderId="50" xfId="30" applyFont="1" applyFill="1" applyBorder="1" applyAlignment="1" applyProtection="1">
      <alignment horizontal="center" vertical="center" wrapText="1"/>
    </xf>
    <xf numFmtId="0" fontId="12" fillId="20" borderId="9"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1" xfId="22" applyFont="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2" fontId="11" fillId="0" borderId="41" xfId="22" applyNumberFormat="1" applyFont="1" applyBorder="1" applyAlignment="1">
      <alignment horizontal="center"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9" fontId="32" fillId="0" borderId="36" xfId="22" applyNumberFormat="1" applyFont="1" applyBorder="1" applyAlignment="1">
      <alignment horizontal="center" vertical="center" wrapText="1"/>
    </xf>
    <xf numFmtId="9" fontId="32" fillId="0" borderId="22" xfId="22" applyNumberFormat="1" applyFont="1" applyBorder="1" applyAlignment="1">
      <alignment horizontal="center" vertical="center" wrapText="1"/>
    </xf>
    <xf numFmtId="9" fontId="32" fillId="0" borderId="37" xfId="22" applyNumberFormat="1" applyFont="1" applyBorder="1" applyAlignment="1">
      <alignment horizontal="center" vertical="center" wrapText="1"/>
    </xf>
    <xf numFmtId="9" fontId="32" fillId="0" borderId="42" xfId="22" applyNumberFormat="1" applyFont="1" applyBorder="1" applyAlignment="1">
      <alignment horizontal="center" vertical="center" wrapText="1"/>
    </xf>
    <xf numFmtId="9" fontId="32" fillId="0" borderId="15" xfId="22" applyNumberFormat="1" applyFont="1" applyBorder="1" applyAlignment="1">
      <alignment horizontal="center" vertical="center" wrapText="1"/>
    </xf>
    <xf numFmtId="9" fontId="32" fillId="0" borderId="16" xfId="22" applyNumberFormat="1" applyFont="1" applyBorder="1" applyAlignment="1">
      <alignment horizontal="center" vertical="center" wrapText="1"/>
    </xf>
    <xf numFmtId="0" fontId="12" fillId="20" borderId="3" xfId="22" applyFont="1" applyFill="1" applyBorder="1" applyAlignment="1">
      <alignment horizontal="center" vertical="center" wrapText="1"/>
    </xf>
    <xf numFmtId="9" fontId="32" fillId="0" borderId="38" xfId="22" applyNumberFormat="1" applyFont="1" applyBorder="1" applyAlignment="1">
      <alignment horizontal="center" vertical="center" wrapText="1"/>
    </xf>
    <xf numFmtId="9" fontId="32" fillId="0" borderId="0" xfId="22" applyNumberFormat="1" applyFont="1" applyAlignment="1">
      <alignment horizontal="center" vertical="center" wrapText="1"/>
    </xf>
    <xf numFmtId="9" fontId="32"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15" xfId="22" applyFont="1" applyFill="1" applyBorder="1" applyAlignment="1">
      <alignment horizontal="left"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20" borderId="5" xfId="22" applyFont="1" applyFill="1" applyBorder="1" applyAlignment="1">
      <alignment horizontal="center" vertical="center" wrapText="1"/>
    </xf>
    <xf numFmtId="172" fontId="12" fillId="19" borderId="62"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0" borderId="26" xfId="22" applyFont="1" applyBorder="1" applyAlignment="1">
      <alignment horizontal="center" vertical="center" wrapText="1"/>
    </xf>
    <xf numFmtId="0" fontId="12" fillId="20" borderId="4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2" fillId="0" borderId="37" xfId="30" applyFont="1" applyFill="1" applyBorder="1" applyAlignment="1" applyProtection="1">
      <alignment horizontal="center" vertical="center" wrapText="1"/>
    </xf>
    <xf numFmtId="9" fontId="32" fillId="0" borderId="16" xfId="30" applyFont="1" applyFill="1" applyBorder="1" applyAlignment="1" applyProtection="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2" fillId="0" borderId="36" xfId="22" applyNumberFormat="1" applyFont="1" applyBorder="1" applyAlignment="1">
      <alignment horizontal="left" vertical="center" wrapText="1"/>
    </xf>
    <xf numFmtId="9" fontId="32" fillId="0" borderId="22" xfId="22" applyNumberFormat="1" applyFont="1" applyBorder="1" applyAlignment="1">
      <alignment horizontal="left" vertical="center" wrapText="1"/>
    </xf>
    <xf numFmtId="9" fontId="32" fillId="0" borderId="37" xfId="22" applyNumberFormat="1" applyFont="1" applyBorder="1" applyAlignment="1">
      <alignment horizontal="left" vertical="center" wrapText="1"/>
    </xf>
    <xf numFmtId="9" fontId="32" fillId="0" borderId="38" xfId="22" applyNumberFormat="1" applyFont="1" applyBorder="1" applyAlignment="1">
      <alignment horizontal="left" vertical="center" wrapText="1"/>
    </xf>
    <xf numFmtId="9" fontId="32" fillId="0" borderId="0" xfId="22" applyNumberFormat="1" applyFont="1" applyAlignment="1">
      <alignment horizontal="left" vertical="center" wrapText="1"/>
    </xf>
    <xf numFmtId="9" fontId="32" fillId="0" borderId="14" xfId="22" applyNumberFormat="1"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36" fillId="0" borderId="58" xfId="0" applyFont="1" applyBorder="1" applyAlignment="1">
      <alignment horizontal="center" vertical="center"/>
    </xf>
    <xf numFmtId="0" fontId="36" fillId="0" borderId="60" xfId="0" applyFont="1" applyBorder="1" applyAlignment="1">
      <alignment horizontal="center" vertical="center"/>
    </xf>
    <xf numFmtId="0" fontId="12" fillId="20" borderId="53"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3" fillId="0" borderId="64" xfId="0" applyFont="1" applyBorder="1" applyAlignment="1">
      <alignment horizontal="left" vertical="center" wrapText="1"/>
    </xf>
    <xf numFmtId="0" fontId="33" fillId="0" borderId="19" xfId="0" applyFont="1" applyBorder="1" applyAlignment="1">
      <alignment horizontal="left" vertical="center" wrapText="1"/>
    </xf>
    <xf numFmtId="0" fontId="33" fillId="0" borderId="33" xfId="0" applyFont="1" applyBorder="1" applyAlignment="1">
      <alignment horizontal="left" vertical="center" wrapText="1"/>
    </xf>
    <xf numFmtId="0" fontId="12" fillId="20" borderId="57"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48" xfId="0" applyFont="1" applyBorder="1" applyAlignment="1">
      <alignment horizontal="center" vertical="center" wrapText="1"/>
    </xf>
    <xf numFmtId="0" fontId="36" fillId="0" borderId="57"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56" xfId="0" applyFont="1" applyBorder="1" applyAlignment="1">
      <alignment horizontal="center" vertical="center"/>
    </xf>
    <xf numFmtId="0" fontId="36" fillId="0" borderId="16" xfId="0" applyFont="1"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14" fontId="34" fillId="0" borderId="58" xfId="0" applyNumberFormat="1" applyFont="1" applyBorder="1" applyAlignment="1">
      <alignment horizontal="center" vertical="center"/>
    </xf>
    <xf numFmtId="9" fontId="35" fillId="0" borderId="1" xfId="30" applyFont="1" applyFill="1" applyBorder="1" applyAlignment="1" applyProtection="1">
      <alignment horizontal="center" vertical="center" wrapText="1"/>
    </xf>
    <xf numFmtId="9" fontId="35" fillId="0" borderId="36" xfId="30" applyFont="1" applyBorder="1" applyAlignment="1">
      <alignment horizontal="center" vertical="center" wrapText="1"/>
    </xf>
    <xf numFmtId="9" fontId="35" fillId="0" borderId="22" xfId="30" applyFont="1" applyBorder="1" applyAlignment="1">
      <alignment horizontal="center" vertical="center" wrapText="1"/>
    </xf>
    <xf numFmtId="9" fontId="35" fillId="0" borderId="23" xfId="30" applyFont="1" applyBorder="1" applyAlignment="1">
      <alignment horizontal="center" vertical="center" wrapText="1"/>
    </xf>
    <xf numFmtId="9" fontId="35" fillId="0" borderId="20" xfId="30" applyFont="1" applyBorder="1" applyAlignment="1">
      <alignment horizontal="center" vertical="center" wrapText="1"/>
    </xf>
    <xf numFmtId="9" fontId="35" fillId="0" borderId="3" xfId="30" applyFont="1" applyBorder="1" applyAlignment="1">
      <alignment horizontal="center" vertical="center" wrapText="1"/>
    </xf>
    <xf numFmtId="9" fontId="35" fillId="0" borderId="25" xfId="30" applyFont="1" applyBorder="1" applyAlignment="1">
      <alignment horizontal="center" vertical="center" wrapText="1"/>
    </xf>
    <xf numFmtId="0" fontId="44" fillId="19" borderId="1" xfId="0" applyFont="1" applyFill="1" applyBorder="1" applyAlignment="1">
      <alignment horizontal="left" vertical="top" wrapText="1"/>
    </xf>
    <xf numFmtId="0" fontId="35" fillId="19" borderId="1" xfId="0" applyFont="1" applyFill="1" applyBorder="1" applyAlignment="1">
      <alignment horizontal="left" vertical="top" wrapText="1"/>
    </xf>
    <xf numFmtId="0" fontId="44" fillId="19" borderId="1" xfId="0" applyFont="1" applyFill="1" applyBorder="1" applyAlignment="1">
      <alignment vertical="center" wrapText="1"/>
    </xf>
    <xf numFmtId="0" fontId="34" fillId="19" borderId="1" xfId="0" applyFont="1" applyFill="1" applyBorder="1" applyAlignment="1">
      <alignment vertical="center" wrapText="1"/>
    </xf>
    <xf numFmtId="2" fontId="35" fillId="0" borderId="32" xfId="22" applyNumberFormat="1" applyFont="1" applyBorder="1" applyAlignment="1">
      <alignment vertical="center" wrapText="1"/>
    </xf>
    <xf numFmtId="0" fontId="44" fillId="19" borderId="1" xfId="0" applyFont="1" applyFill="1" applyBorder="1" applyAlignment="1">
      <alignment vertical="top" wrapText="1"/>
    </xf>
    <xf numFmtId="0" fontId="34" fillId="19" borderId="1" xfId="0" applyFont="1" applyFill="1" applyBorder="1" applyAlignment="1">
      <alignment vertical="top" wrapText="1"/>
    </xf>
    <xf numFmtId="0" fontId="33" fillId="9" borderId="10"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5" xfId="0" applyFont="1" applyFill="1" applyBorder="1" applyAlignment="1">
      <alignment horizontal="center" vertical="center" wrapText="1"/>
    </xf>
    <xf numFmtId="0" fontId="33"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3" fillId="9" borderId="2" xfId="0" applyFont="1" applyFill="1" applyBorder="1" applyAlignment="1">
      <alignment horizontal="center" vertical="center"/>
    </xf>
    <xf numFmtId="0" fontId="33" fillId="9" borderId="49" xfId="0" applyFont="1" applyFill="1" applyBorder="1" applyAlignment="1">
      <alignment horizontal="center" vertical="center"/>
    </xf>
    <xf numFmtId="0" fontId="33" fillId="9" borderId="5" xfId="0" applyFont="1" applyFill="1" applyBorder="1" applyAlignment="1">
      <alignment horizontal="center" vertical="center"/>
    </xf>
    <xf numFmtId="0" fontId="33" fillId="9" borderId="49"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49" xfId="0" applyFont="1" applyBorder="1" applyAlignment="1">
      <alignment horizontal="left" vertical="center"/>
    </xf>
    <xf numFmtId="0" fontId="31" fillId="0" borderId="5" xfId="0" applyFont="1" applyBorder="1" applyAlignment="1">
      <alignment horizontal="left" vertical="center"/>
    </xf>
    <xf numFmtId="0" fontId="31" fillId="0" borderId="2" xfId="0" applyFont="1" applyBorder="1" applyAlignment="1">
      <alignment horizontal="center" vertical="center"/>
    </xf>
    <xf numFmtId="0" fontId="31" fillId="0" borderId="49" xfId="0" applyFont="1" applyBorder="1" applyAlignment="1">
      <alignment horizontal="center" vertical="center"/>
    </xf>
    <xf numFmtId="0" fontId="31" fillId="0" borderId="5" xfId="0" applyFont="1" applyBorder="1" applyAlignment="1">
      <alignment horizontal="center" vertical="center"/>
    </xf>
    <xf numFmtId="0" fontId="33" fillId="9" borderId="35"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9" borderId="20" xfId="0" applyFont="1" applyFill="1" applyBorder="1" applyAlignment="1">
      <alignment horizontal="left" vertical="center"/>
    </xf>
    <xf numFmtId="0" fontId="33" fillId="9" borderId="3" xfId="0" applyFont="1" applyFill="1" applyBorder="1" applyAlignment="1">
      <alignment horizontal="left" vertical="center"/>
    </xf>
    <xf numFmtId="0" fontId="33" fillId="9" borderId="25" xfId="0" applyFont="1" applyFill="1" applyBorder="1" applyAlignment="1">
      <alignment horizontal="left" vertical="center"/>
    </xf>
    <xf numFmtId="0" fontId="33" fillId="9" borderId="36" xfId="0" applyFont="1" applyFill="1" applyBorder="1" applyAlignment="1">
      <alignment horizontal="center" vertical="center"/>
    </xf>
    <xf numFmtId="0" fontId="33" fillId="9" borderId="23" xfId="0" applyFont="1" applyFill="1" applyBorder="1" applyAlignment="1">
      <alignment horizontal="center" vertical="center"/>
    </xf>
    <xf numFmtId="0" fontId="33" fillId="9" borderId="38" xfId="0" applyFont="1" applyFill="1" applyBorder="1" applyAlignment="1">
      <alignment horizontal="center" vertical="center"/>
    </xf>
    <xf numFmtId="0" fontId="33" fillId="9" borderId="24" xfId="0" applyFont="1" applyFill="1" applyBorder="1" applyAlignment="1">
      <alignment horizontal="center" vertical="center"/>
    </xf>
    <xf numFmtId="0" fontId="33" fillId="9" borderId="20" xfId="0" applyFont="1" applyFill="1" applyBorder="1" applyAlignment="1">
      <alignment horizontal="center" vertical="center"/>
    </xf>
    <xf numFmtId="0" fontId="33" fillId="9" borderId="25" xfId="0" applyFont="1" applyFill="1" applyBorder="1" applyAlignment="1">
      <alignment horizontal="center" vertical="center"/>
    </xf>
    <xf numFmtId="0" fontId="33" fillId="9" borderId="2" xfId="0" applyFont="1" applyFill="1" applyBorder="1" applyAlignment="1">
      <alignment horizontal="left" vertical="center"/>
    </xf>
    <xf numFmtId="0" fontId="33" fillId="9" borderId="49" xfId="0" applyFont="1" applyFill="1" applyBorder="1" applyAlignment="1">
      <alignment horizontal="left" vertical="center"/>
    </xf>
    <xf numFmtId="0" fontId="33" fillId="9" borderId="5" xfId="0" applyFont="1" applyFill="1" applyBorder="1" applyAlignment="1">
      <alignment horizontal="left"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33" fillId="0" borderId="25" xfId="0" applyFont="1" applyBorder="1" applyAlignment="1">
      <alignment horizontal="center" vertical="center"/>
    </xf>
    <xf numFmtId="0" fontId="33" fillId="0" borderId="2" xfId="0" applyFont="1" applyBorder="1" applyAlignment="1">
      <alignment horizontal="center" vertical="center"/>
    </xf>
    <xf numFmtId="0" fontId="33" fillId="0" borderId="49" xfId="0" applyFont="1" applyBorder="1" applyAlignment="1">
      <alignment horizontal="center" vertical="center"/>
    </xf>
    <xf numFmtId="0" fontId="33" fillId="0" borderId="5" xfId="0" applyFont="1" applyBorder="1" applyAlignment="1">
      <alignment horizontal="center" vertical="center"/>
    </xf>
    <xf numFmtId="0" fontId="33" fillId="0" borderId="36"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9" borderId="1" xfId="0" applyFont="1" applyFill="1" applyBorder="1" applyAlignment="1">
      <alignment horizontal="center" vertical="center"/>
    </xf>
    <xf numFmtId="0" fontId="33" fillId="9" borderId="22" xfId="0" applyFont="1" applyFill="1" applyBorder="1" applyAlignment="1">
      <alignment horizontal="center" vertical="center"/>
    </xf>
    <xf numFmtId="0" fontId="33" fillId="9" borderId="0" xfId="0" applyFont="1" applyFill="1" applyAlignment="1">
      <alignment horizontal="center" vertical="center"/>
    </xf>
    <xf numFmtId="0" fontId="33" fillId="9" borderId="3" xfId="0" applyFont="1" applyFill="1" applyBorder="1" applyAlignment="1">
      <alignment horizontal="center" vertical="center"/>
    </xf>
    <xf numFmtId="14" fontId="39" fillId="19" borderId="1" xfId="0" applyNumberFormat="1" applyFont="1" applyFill="1" applyBorder="1" applyAlignment="1">
      <alignment horizontal="center" vertical="center"/>
    </xf>
    <xf numFmtId="0" fontId="39" fillId="19" borderId="1" xfId="0"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3" fillId="0" borderId="36" xfId="0" applyFont="1" applyBorder="1" applyAlignment="1">
      <alignment vertical="center" wrapText="1"/>
    </xf>
    <xf numFmtId="0" fontId="33" fillId="0" borderId="22" xfId="0" applyFont="1" applyBorder="1" applyAlignment="1">
      <alignment vertical="center" wrapText="1"/>
    </xf>
    <xf numFmtId="0" fontId="33" fillId="0" borderId="23" xfId="0" applyFont="1" applyBorder="1" applyAlignment="1">
      <alignment vertical="center" wrapText="1"/>
    </xf>
    <xf numFmtId="0" fontId="33" fillId="0" borderId="1" xfId="0" applyFont="1" applyBorder="1" applyAlignment="1">
      <alignment horizontal="center" vertical="center"/>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3" fillId="21" borderId="2" xfId="0" applyFont="1" applyFill="1" applyBorder="1" applyAlignment="1">
      <alignment horizontal="center" vertical="center"/>
    </xf>
    <xf numFmtId="0" fontId="33" fillId="21" borderId="5"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5" xfId="0" applyFont="1" applyBorder="1" applyAlignment="1">
      <alignment horizontal="left" vertical="center" wrapText="1"/>
    </xf>
    <xf numFmtId="0" fontId="31" fillId="0" borderId="10" xfId="0" applyFont="1" applyBorder="1" applyAlignment="1">
      <alignment horizontal="left" vertical="center" wrapText="1"/>
    </xf>
    <xf numFmtId="0" fontId="31" fillId="0" borderId="35" xfId="0" applyFont="1" applyBorder="1" applyAlignment="1">
      <alignment horizontal="left" vertical="center" wrapText="1"/>
    </xf>
    <xf numFmtId="0" fontId="31" fillId="0" borderId="4" xfId="0" applyFont="1" applyBorder="1" applyAlignment="1">
      <alignment horizontal="left" vertical="center" wrapText="1"/>
    </xf>
    <xf numFmtId="41" fontId="31" fillId="0" borderId="36" xfId="12" applyFont="1" applyFill="1" applyBorder="1" applyAlignment="1">
      <alignment horizontal="left" vertical="center"/>
    </xf>
    <xf numFmtId="41" fontId="31" fillId="0" borderId="38" xfId="12" applyFont="1" applyFill="1" applyBorder="1" applyAlignment="1">
      <alignment horizontal="left" vertical="center"/>
    </xf>
    <xf numFmtId="41" fontId="31"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00000000-0008-0000-0000-0000033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00000000-0008-0000-0300-00006D3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00000000-0008-0000-04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5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5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B44" zoomScale="70" zoomScaleNormal="70" workbookViewId="0">
      <selection activeCell="AA58" sqref="AA58"/>
    </sheetView>
  </sheetViews>
  <sheetFormatPr baseColWidth="10" defaultColWidth="10.85546875" defaultRowHeight="15" x14ac:dyDescent="0.25"/>
  <cols>
    <col min="1" max="1" width="45.28515625" style="209" customWidth="1"/>
    <col min="2" max="2" width="21.42578125" style="209" customWidth="1"/>
    <col min="3" max="3" width="19.85546875" style="209" customWidth="1"/>
    <col min="4" max="4" width="20.7109375" style="209" customWidth="1"/>
    <col min="5" max="5" width="21.28515625" style="209" customWidth="1"/>
    <col min="6" max="6" width="20.7109375" style="209" customWidth="1"/>
    <col min="7" max="7" width="20.42578125" style="209" customWidth="1"/>
    <col min="8" max="8" width="21.140625" style="209" customWidth="1"/>
    <col min="9" max="9" width="22.140625" style="209" customWidth="1"/>
    <col min="10" max="10" width="22.85546875" style="209" customWidth="1"/>
    <col min="11" max="11" width="21.28515625" style="209" customWidth="1"/>
    <col min="12" max="12" width="22.28515625" style="209" customWidth="1"/>
    <col min="13" max="14" width="20.7109375" style="209" customWidth="1"/>
    <col min="15" max="15" width="16.140625" style="209" customWidth="1"/>
    <col min="16" max="21" width="18.140625" style="209" customWidth="1"/>
    <col min="22" max="22" width="55.42578125" style="209" customWidth="1"/>
    <col min="23" max="27" width="18.140625" style="209" customWidth="1"/>
    <col min="28" max="28" width="22.7109375" style="209" customWidth="1"/>
    <col min="29" max="29" width="18.28515625" style="209" customWidth="1"/>
    <col min="30" max="30" width="15.28515625" style="209" customWidth="1"/>
    <col min="31" max="31" width="6.28515625" style="209" bestFit="1" customWidth="1"/>
    <col min="32" max="32" width="22.85546875" style="209" customWidth="1"/>
    <col min="33" max="33" width="18.42578125" style="209" bestFit="1" customWidth="1"/>
    <col min="34" max="34" width="8.42578125" style="209" customWidth="1"/>
    <col min="35" max="35" width="18.42578125" style="209" bestFit="1" customWidth="1"/>
    <col min="36" max="36" width="5.7109375" style="209" customWidth="1"/>
    <col min="37" max="37" width="18.42578125" style="209" bestFit="1" customWidth="1"/>
    <col min="38" max="38" width="4.7109375" style="209" customWidth="1"/>
    <col min="39" max="39" width="23" style="209" bestFit="1" customWidth="1"/>
    <col min="40" max="40" width="10.85546875" style="209"/>
    <col min="41" max="41" width="18.42578125" style="209" bestFit="1" customWidth="1"/>
    <col min="42" max="42" width="16.140625" style="209" customWidth="1"/>
    <col min="43" max="16384" width="10.85546875" style="209"/>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271"/>
      <c r="B5" s="272"/>
      <c r="C5" s="273"/>
      <c r="D5" s="221"/>
      <c r="E5" s="221"/>
      <c r="F5" s="221"/>
      <c r="G5" s="221"/>
      <c r="H5" s="221"/>
      <c r="I5" s="221"/>
      <c r="J5" s="221"/>
      <c r="K5" s="221"/>
      <c r="L5" s="221"/>
      <c r="M5" s="221"/>
      <c r="N5" s="221"/>
      <c r="O5" s="221"/>
      <c r="P5" s="221"/>
      <c r="Q5" s="221"/>
      <c r="R5" s="221"/>
      <c r="S5" s="221"/>
      <c r="T5" s="221"/>
      <c r="U5" s="221"/>
      <c r="V5" s="221"/>
      <c r="W5" s="221"/>
      <c r="X5" s="221"/>
      <c r="Y5" s="221"/>
      <c r="Z5" s="221"/>
      <c r="AA5" s="221"/>
      <c r="AB5" s="274"/>
      <c r="AC5" s="275"/>
      <c r="AD5" s="276"/>
    </row>
    <row r="6" spans="1:30" ht="9" customHeight="1" thickBot="1" x14ac:dyDescent="0.3">
      <c r="A6" s="277"/>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78"/>
      <c r="AD6" s="279"/>
    </row>
    <row r="7" spans="1:30" x14ac:dyDescent="0.25">
      <c r="A7" s="422" t="s">
        <v>7</v>
      </c>
      <c r="B7" s="423"/>
      <c r="C7" s="494" t="s">
        <v>8</v>
      </c>
      <c r="D7" s="422" t="s">
        <v>9</v>
      </c>
      <c r="E7" s="436"/>
      <c r="F7" s="436"/>
      <c r="G7" s="436"/>
      <c r="H7" s="423"/>
      <c r="I7" s="430">
        <v>45301</v>
      </c>
      <c r="J7" s="431"/>
      <c r="K7" s="422" t="s">
        <v>10</v>
      </c>
      <c r="L7" s="423"/>
      <c r="M7" s="480" t="s">
        <v>11</v>
      </c>
      <c r="N7" s="481"/>
      <c r="O7" s="474"/>
      <c r="P7" s="475"/>
      <c r="Q7" s="221"/>
      <c r="R7" s="221"/>
      <c r="S7" s="221"/>
      <c r="T7" s="221"/>
      <c r="U7" s="221"/>
      <c r="V7" s="221"/>
      <c r="W7" s="221"/>
      <c r="X7" s="221"/>
      <c r="Y7" s="221"/>
      <c r="Z7" s="221"/>
      <c r="AA7" s="221"/>
      <c r="AB7" s="221"/>
      <c r="AC7" s="278"/>
      <c r="AD7" s="279"/>
    </row>
    <row r="8" spans="1:30" x14ac:dyDescent="0.25">
      <c r="A8" s="424"/>
      <c r="B8" s="425"/>
      <c r="C8" s="495" t="s">
        <v>8</v>
      </c>
      <c r="D8" s="424"/>
      <c r="E8" s="437"/>
      <c r="F8" s="437"/>
      <c r="G8" s="437"/>
      <c r="H8" s="425"/>
      <c r="I8" s="432"/>
      <c r="J8" s="433"/>
      <c r="K8" s="424"/>
      <c r="L8" s="425"/>
      <c r="M8" s="476" t="s">
        <v>12</v>
      </c>
      <c r="N8" s="477"/>
      <c r="O8" s="478"/>
      <c r="P8" s="479"/>
      <c r="Q8" s="221"/>
      <c r="R8" s="221"/>
      <c r="S8" s="221"/>
      <c r="T8" s="221"/>
      <c r="U8" s="221"/>
      <c r="V8" s="221"/>
      <c r="W8" s="221"/>
      <c r="X8" s="221"/>
      <c r="Y8" s="221"/>
      <c r="Z8" s="221"/>
      <c r="AA8" s="221"/>
      <c r="AB8" s="221"/>
      <c r="AC8" s="278"/>
      <c r="AD8" s="279"/>
    </row>
    <row r="9" spans="1:30" x14ac:dyDescent="0.25">
      <c r="A9" s="426"/>
      <c r="B9" s="427"/>
      <c r="C9" s="496" t="s">
        <v>8</v>
      </c>
      <c r="D9" s="426"/>
      <c r="E9" s="438"/>
      <c r="F9" s="438"/>
      <c r="G9" s="438"/>
      <c r="H9" s="427"/>
      <c r="I9" s="434"/>
      <c r="J9" s="435"/>
      <c r="K9" s="426"/>
      <c r="L9" s="427"/>
      <c r="M9" s="449" t="s">
        <v>13</v>
      </c>
      <c r="N9" s="450"/>
      <c r="O9" s="451" t="s">
        <v>14</v>
      </c>
      <c r="P9" s="452"/>
      <c r="Q9" s="221"/>
      <c r="R9" s="221"/>
      <c r="S9" s="221"/>
      <c r="T9" s="221"/>
      <c r="U9" s="221"/>
      <c r="V9" s="221"/>
      <c r="W9" s="221"/>
      <c r="X9" s="221"/>
      <c r="Y9" s="221"/>
      <c r="Z9" s="221"/>
      <c r="AA9" s="221"/>
      <c r="AB9" s="221"/>
      <c r="AC9" s="278"/>
      <c r="AD9" s="279"/>
    </row>
    <row r="10" spans="1:30" ht="15" customHeight="1" thickBot="1" x14ac:dyDescent="0.3">
      <c r="A10" s="280"/>
      <c r="B10" s="281"/>
      <c r="C10" s="281"/>
      <c r="D10" s="222"/>
      <c r="E10" s="222"/>
      <c r="F10" s="222"/>
      <c r="G10" s="222"/>
      <c r="H10" s="222"/>
      <c r="I10" s="282"/>
      <c r="J10" s="282"/>
      <c r="K10" s="222"/>
      <c r="L10" s="222"/>
      <c r="M10" s="283"/>
      <c r="N10" s="283"/>
      <c r="O10" s="284"/>
      <c r="P10" s="284"/>
      <c r="Q10" s="281"/>
      <c r="R10" s="281"/>
      <c r="S10" s="281"/>
      <c r="T10" s="281"/>
      <c r="U10" s="281"/>
      <c r="V10" s="281"/>
      <c r="W10" s="281"/>
      <c r="X10" s="281"/>
      <c r="Y10" s="281"/>
      <c r="Z10" s="281"/>
      <c r="AA10" s="281"/>
      <c r="AB10" s="281"/>
      <c r="AC10" s="285"/>
      <c r="AD10" s="286"/>
    </row>
    <row r="11" spans="1:30" ht="15" customHeight="1" x14ac:dyDescent="0.25">
      <c r="A11" s="422" t="s">
        <v>15</v>
      </c>
      <c r="B11" s="423"/>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24"/>
      <c r="B12" s="425"/>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26"/>
      <c r="B13" s="427"/>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288"/>
      <c r="B14" s="289"/>
      <c r="C14" s="223"/>
      <c r="D14" s="223"/>
      <c r="E14" s="223"/>
      <c r="F14" s="223"/>
      <c r="G14" s="223"/>
      <c r="H14" s="223"/>
      <c r="I14" s="223"/>
      <c r="J14" s="223"/>
      <c r="K14" s="223"/>
      <c r="L14" s="223"/>
      <c r="M14" s="290"/>
      <c r="N14" s="290"/>
      <c r="O14" s="290"/>
      <c r="P14" s="290"/>
      <c r="Q14" s="290"/>
      <c r="R14" s="291"/>
      <c r="S14" s="291"/>
      <c r="T14" s="291"/>
      <c r="U14" s="291"/>
      <c r="V14" s="291"/>
      <c r="W14" s="291"/>
      <c r="X14" s="291"/>
      <c r="Y14" s="222"/>
      <c r="Z14" s="222"/>
      <c r="AA14" s="222"/>
      <c r="AB14" s="222"/>
      <c r="AC14" s="222"/>
      <c r="AD14" s="287"/>
    </row>
    <row r="15" spans="1:30" ht="39" customHeight="1" thickBot="1" x14ac:dyDescent="0.3">
      <c r="A15" s="411" t="s">
        <v>17</v>
      </c>
      <c r="B15" s="412"/>
      <c r="C15" s="413" t="s">
        <v>18</v>
      </c>
      <c r="D15" s="414"/>
      <c r="E15" s="414"/>
      <c r="F15" s="414"/>
      <c r="G15" s="414"/>
      <c r="H15" s="414"/>
      <c r="I15" s="414"/>
      <c r="J15" s="414"/>
      <c r="K15" s="415"/>
      <c r="L15" s="401" t="s">
        <v>19</v>
      </c>
      <c r="M15" s="402"/>
      <c r="N15" s="402"/>
      <c r="O15" s="402"/>
      <c r="P15" s="402"/>
      <c r="Q15" s="403"/>
      <c r="R15" s="416" t="s">
        <v>20</v>
      </c>
      <c r="S15" s="417"/>
      <c r="T15" s="417"/>
      <c r="U15" s="417"/>
      <c r="V15" s="417"/>
      <c r="W15" s="417"/>
      <c r="X15" s="418"/>
      <c r="Y15" s="401" t="s">
        <v>21</v>
      </c>
      <c r="Z15" s="403"/>
      <c r="AA15" s="453" t="s">
        <v>22</v>
      </c>
      <c r="AB15" s="454"/>
      <c r="AC15" s="454"/>
      <c r="AD15" s="455"/>
    </row>
    <row r="16" spans="1:30" ht="9" customHeight="1" thickBot="1" x14ac:dyDescent="0.3">
      <c r="A16" s="277"/>
      <c r="B16" s="221"/>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292"/>
      <c r="AD16" s="293"/>
    </row>
    <row r="17" spans="1:41" s="294" customFormat="1" ht="37.5" customHeight="1" thickBot="1" x14ac:dyDescent="0.3">
      <c r="A17" s="411" t="s">
        <v>23</v>
      </c>
      <c r="B17" s="412"/>
      <c r="C17" s="419" t="s">
        <v>24</v>
      </c>
      <c r="D17" s="420"/>
      <c r="E17" s="420"/>
      <c r="F17" s="420"/>
      <c r="G17" s="420"/>
      <c r="H17" s="420"/>
      <c r="I17" s="420"/>
      <c r="J17" s="420"/>
      <c r="K17" s="420"/>
      <c r="L17" s="420"/>
      <c r="M17" s="420"/>
      <c r="N17" s="420"/>
      <c r="O17" s="420"/>
      <c r="P17" s="420"/>
      <c r="Q17" s="421"/>
      <c r="R17" s="401" t="s">
        <v>25</v>
      </c>
      <c r="S17" s="402"/>
      <c r="T17" s="402"/>
      <c r="U17" s="402"/>
      <c r="V17" s="403"/>
      <c r="W17" s="428">
        <v>15</v>
      </c>
      <c r="X17" s="429"/>
      <c r="Y17" s="402" t="s">
        <v>26</v>
      </c>
      <c r="Z17" s="402"/>
      <c r="AA17" s="402"/>
      <c r="AB17" s="403"/>
      <c r="AC17" s="457">
        <v>0.45</v>
      </c>
      <c r="AD17" s="458"/>
    </row>
    <row r="18" spans="1:41" ht="16.5" customHeight="1" thickBot="1" x14ac:dyDescent="0.3">
      <c r="A18" s="295"/>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96"/>
    </row>
    <row r="19" spans="1:41" ht="32.25" customHeight="1" thickBot="1" x14ac:dyDescent="0.3">
      <c r="A19" s="401" t="s">
        <v>27</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3"/>
      <c r="AE19" s="297"/>
      <c r="AF19" s="297"/>
    </row>
    <row r="20" spans="1:41" ht="32.25" customHeight="1" thickBot="1" x14ac:dyDescent="0.3">
      <c r="A20" s="298"/>
      <c r="B20" s="278"/>
      <c r="C20" s="404" t="s">
        <v>28</v>
      </c>
      <c r="D20" s="405"/>
      <c r="E20" s="405"/>
      <c r="F20" s="405"/>
      <c r="G20" s="405"/>
      <c r="H20" s="405"/>
      <c r="I20" s="405"/>
      <c r="J20" s="405"/>
      <c r="K20" s="405"/>
      <c r="L20" s="405"/>
      <c r="M20" s="405"/>
      <c r="N20" s="405"/>
      <c r="O20" s="405"/>
      <c r="P20" s="406"/>
      <c r="Q20" s="407" t="s">
        <v>29</v>
      </c>
      <c r="R20" s="408"/>
      <c r="S20" s="408"/>
      <c r="T20" s="408"/>
      <c r="U20" s="408"/>
      <c r="V20" s="408"/>
      <c r="W20" s="408"/>
      <c r="X20" s="408"/>
      <c r="Y20" s="408"/>
      <c r="Z20" s="408"/>
      <c r="AA20" s="408"/>
      <c r="AB20" s="408"/>
      <c r="AC20" s="408"/>
      <c r="AD20" s="409"/>
      <c r="AE20" s="297"/>
      <c r="AF20" s="297"/>
    </row>
    <row r="21" spans="1:41" ht="32.25" customHeight="1" thickBot="1" x14ac:dyDescent="0.3">
      <c r="A21" s="277"/>
      <c r="B21" s="221"/>
      <c r="C21" s="299" t="s">
        <v>30</v>
      </c>
      <c r="D21" s="225" t="s">
        <v>31</v>
      </c>
      <c r="E21" s="225" t="s">
        <v>32</v>
      </c>
      <c r="F21" s="225" t="s">
        <v>33</v>
      </c>
      <c r="G21" s="225" t="s">
        <v>34</v>
      </c>
      <c r="H21" s="225" t="s">
        <v>35</v>
      </c>
      <c r="I21" s="225" t="s">
        <v>36</v>
      </c>
      <c r="J21" s="225" t="s">
        <v>37</v>
      </c>
      <c r="K21" s="225" t="s">
        <v>38</v>
      </c>
      <c r="L21" s="225" t="s">
        <v>39</v>
      </c>
      <c r="M21" s="225" t="s">
        <v>40</v>
      </c>
      <c r="N21" s="225" t="s">
        <v>8</v>
      </c>
      <c r="O21" s="225" t="s">
        <v>41</v>
      </c>
      <c r="P21" s="300" t="s">
        <v>42</v>
      </c>
      <c r="Q21" s="299" t="s">
        <v>30</v>
      </c>
      <c r="R21" s="225" t="s">
        <v>31</v>
      </c>
      <c r="S21" s="225" t="s">
        <v>32</v>
      </c>
      <c r="T21" s="225" t="s">
        <v>33</v>
      </c>
      <c r="U21" s="225" t="s">
        <v>34</v>
      </c>
      <c r="V21" s="225" t="s">
        <v>35</v>
      </c>
      <c r="W21" s="225" t="s">
        <v>36</v>
      </c>
      <c r="X21" s="225" t="s">
        <v>37</v>
      </c>
      <c r="Y21" s="225" t="s">
        <v>38</v>
      </c>
      <c r="Z21" s="225" t="s">
        <v>39</v>
      </c>
      <c r="AA21" s="225" t="s">
        <v>40</v>
      </c>
      <c r="AB21" s="225" t="s">
        <v>8</v>
      </c>
      <c r="AC21" s="225" t="s">
        <v>41</v>
      </c>
      <c r="AD21" s="300" t="s">
        <v>42</v>
      </c>
      <c r="AE21" s="301"/>
      <c r="AF21" s="301"/>
    </row>
    <row r="22" spans="1:41" ht="32.25" customHeight="1" x14ac:dyDescent="0.25">
      <c r="A22" s="364" t="s">
        <v>43</v>
      </c>
      <c r="B22" s="410"/>
      <c r="C22" s="302">
        <v>22878899</v>
      </c>
      <c r="D22" s="303"/>
      <c r="E22" s="226"/>
      <c r="F22" s="226"/>
      <c r="G22" s="226"/>
      <c r="H22" s="226"/>
      <c r="I22" s="226"/>
      <c r="J22" s="226"/>
      <c r="K22" s="226"/>
      <c r="L22" s="226"/>
      <c r="M22" s="226"/>
      <c r="N22" s="226"/>
      <c r="O22" s="226">
        <f>SUM(C22:N22)</f>
        <v>22878899</v>
      </c>
      <c r="P22" s="304"/>
      <c r="Q22" s="302">
        <v>1334419471</v>
      </c>
      <c r="R22" s="303">
        <v>75240000</v>
      </c>
      <c r="S22" s="303"/>
      <c r="T22" s="226"/>
      <c r="U22" s="226">
        <v>8351665</v>
      </c>
      <c r="V22" s="226"/>
      <c r="W22" s="226">
        <v>-5065171</v>
      </c>
      <c r="X22" s="226"/>
      <c r="Y22" s="226">
        <v>94739209</v>
      </c>
      <c r="Z22" s="226"/>
      <c r="AA22" s="226"/>
      <c r="AB22" s="226"/>
      <c r="AC22" s="226">
        <f>SUM(Q22:AB22)</f>
        <v>1507685174</v>
      </c>
      <c r="AD22" s="305"/>
      <c r="AE22" s="301"/>
      <c r="AF22" s="301"/>
    </row>
    <row r="23" spans="1:41" ht="32.25" customHeight="1" x14ac:dyDescent="0.25">
      <c r="A23" s="365" t="s">
        <v>44</v>
      </c>
      <c r="B23" s="392"/>
      <c r="C23" s="306"/>
      <c r="D23" s="307"/>
      <c r="E23" s="227"/>
      <c r="F23" s="227"/>
      <c r="G23" s="227"/>
      <c r="H23" s="227"/>
      <c r="I23" s="227"/>
      <c r="J23" s="227"/>
      <c r="K23" s="227"/>
      <c r="L23" s="227"/>
      <c r="M23" s="227"/>
      <c r="N23" s="227"/>
      <c r="O23" s="227">
        <f>SUM(C23:N23)</f>
        <v>0</v>
      </c>
      <c r="P23" s="308" t="str">
        <f>IFERROR(O23/(SUMIF(C23:N23,"&gt;0",C22:N22))," ")</f>
        <v xml:space="preserve"> </v>
      </c>
      <c r="Q23" s="306">
        <v>990509470</v>
      </c>
      <c r="R23" s="307">
        <v>419150001</v>
      </c>
      <c r="S23" s="307">
        <f>-15291731</f>
        <v>-15291731</v>
      </c>
      <c r="T23" s="227">
        <v>-27041001</v>
      </c>
      <c r="U23" s="227">
        <v>17633639</v>
      </c>
      <c r="V23" s="227"/>
      <c r="W23" s="227">
        <v>24000000</v>
      </c>
      <c r="X23" s="227"/>
      <c r="Y23" s="226">
        <v>95000000</v>
      </c>
      <c r="Z23" s="227"/>
      <c r="AA23" s="227">
        <v>3645000</v>
      </c>
      <c r="AB23" s="227"/>
      <c r="AC23" s="309">
        <f>SUM(Q23:AB23)</f>
        <v>1507605378</v>
      </c>
      <c r="AD23" s="310">
        <f>IFERROR(AC23/(SUMIF(Q23:AB23,"&gt;0",Q22:AB22))," ")</f>
        <v>0.99994707383121084</v>
      </c>
      <c r="AE23" s="301"/>
      <c r="AF23" s="301"/>
    </row>
    <row r="24" spans="1:41" ht="32.25" customHeight="1" x14ac:dyDescent="0.25">
      <c r="A24" s="365" t="s">
        <v>45</v>
      </c>
      <c r="B24" s="392"/>
      <c r="C24" s="311">
        <v>5133518</v>
      </c>
      <c r="D24" s="307">
        <f>4100000+1000000+1083214</f>
        <v>6183214</v>
      </c>
      <c r="E24" s="227"/>
      <c r="F24" s="227">
        <f>1562167+10000000</f>
        <v>11562167</v>
      </c>
      <c r="G24" s="227"/>
      <c r="H24" s="309">
        <v>-1562167</v>
      </c>
      <c r="I24" s="227"/>
      <c r="J24" s="227"/>
      <c r="K24" s="227"/>
      <c r="L24" s="227"/>
      <c r="M24" s="227"/>
      <c r="N24" s="227"/>
      <c r="O24" s="309">
        <f>SUM(C24:N24)</f>
        <v>21316732</v>
      </c>
      <c r="P24" s="312"/>
      <c r="Q24" s="306"/>
      <c r="R24" s="307">
        <v>45552771</v>
      </c>
      <c r="S24" s="307">
        <f>117169700+6840000</f>
        <v>124009700</v>
      </c>
      <c r="T24" s="307">
        <f t="shared" ref="T24:X24" si="0">117169700+6840000</f>
        <v>124009700</v>
      </c>
      <c r="U24" s="307">
        <f t="shared" si="0"/>
        <v>124009700</v>
      </c>
      <c r="V24" s="307">
        <f>117169700+6840000+8351665</f>
        <v>132361365</v>
      </c>
      <c r="W24" s="307">
        <f>117169700+6840000-5065171</f>
        <v>118944529</v>
      </c>
      <c r="X24" s="307">
        <f t="shared" si="0"/>
        <v>124009700</v>
      </c>
      <c r="Y24" s="307">
        <v>182268909</v>
      </c>
      <c r="Z24" s="307">
        <v>133129700</v>
      </c>
      <c r="AA24" s="307">
        <v>133129700</v>
      </c>
      <c r="AB24" s="227">
        <f>133129700+133129700</f>
        <v>266259400</v>
      </c>
      <c r="AC24" s="309">
        <f>SUM(Q24:AB24)</f>
        <v>1507685174</v>
      </c>
      <c r="AD24" s="313"/>
      <c r="AE24" s="301"/>
      <c r="AF24" s="301"/>
    </row>
    <row r="25" spans="1:41" ht="32.25" customHeight="1" thickBot="1" x14ac:dyDescent="0.3">
      <c r="A25" s="395" t="s">
        <v>46</v>
      </c>
      <c r="B25" s="396"/>
      <c r="C25" s="314">
        <v>5078090</v>
      </c>
      <c r="D25" s="315">
        <v>5100000</v>
      </c>
      <c r="E25" s="228">
        <v>1083214</v>
      </c>
      <c r="F25" s="228">
        <v>10055428</v>
      </c>
      <c r="G25" s="228"/>
      <c r="H25" s="228"/>
      <c r="I25" s="228"/>
      <c r="J25" s="228"/>
      <c r="K25" s="228"/>
      <c r="L25" s="228"/>
      <c r="M25" s="228"/>
      <c r="N25" s="228"/>
      <c r="O25" s="316">
        <f>SUM(C25:N25)</f>
        <v>21316732</v>
      </c>
      <c r="P25" s="317">
        <f>+O25/O24</f>
        <v>1</v>
      </c>
      <c r="Q25" s="314"/>
      <c r="R25" s="315">
        <v>17691205</v>
      </c>
      <c r="S25" s="315">
        <v>109538534</v>
      </c>
      <c r="T25" s="228">
        <v>124009700</v>
      </c>
      <c r="U25" s="228">
        <v>124009700</v>
      </c>
      <c r="V25" s="228">
        <v>124009700</v>
      </c>
      <c r="W25" s="228">
        <v>140750672</v>
      </c>
      <c r="X25" s="228">
        <v>117314700</v>
      </c>
      <c r="Y25" s="228">
        <v>175834700</v>
      </c>
      <c r="Z25" s="228">
        <v>126589200</v>
      </c>
      <c r="AA25" s="228">
        <v>132975200</v>
      </c>
      <c r="AB25" s="228">
        <v>266259400</v>
      </c>
      <c r="AC25" s="228">
        <f>SUM(Q25:AB25)</f>
        <v>1458982711</v>
      </c>
      <c r="AD25" s="318">
        <f>IFERROR(AC25/(SUMIF(Q25:AB25,"&gt;0",Q24:AB24))," ")</f>
        <v>0.96769719312766822</v>
      </c>
      <c r="AE25" s="301"/>
      <c r="AF25" s="301"/>
    </row>
    <row r="26" spans="1:41" ht="32.25" customHeight="1" thickBot="1" x14ac:dyDescent="0.3">
      <c r="A26" s="277"/>
      <c r="B26" s="221"/>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78"/>
      <c r="AD26" s="286"/>
    </row>
    <row r="27" spans="1:41" ht="33.950000000000003" customHeight="1" x14ac:dyDescent="0.25">
      <c r="A27" s="397" t="s">
        <v>47</v>
      </c>
      <c r="B27" s="398"/>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400"/>
    </row>
    <row r="28" spans="1:41" ht="15" customHeight="1" x14ac:dyDescent="0.25">
      <c r="A28" s="386" t="s">
        <v>48</v>
      </c>
      <c r="B28" s="388" t="s">
        <v>49</v>
      </c>
      <c r="C28" s="389"/>
      <c r="D28" s="392" t="s">
        <v>50</v>
      </c>
      <c r="E28" s="393"/>
      <c r="F28" s="393"/>
      <c r="G28" s="393"/>
      <c r="H28" s="393"/>
      <c r="I28" s="393"/>
      <c r="J28" s="393"/>
      <c r="K28" s="393"/>
      <c r="L28" s="393"/>
      <c r="M28" s="393"/>
      <c r="N28" s="393"/>
      <c r="O28" s="394"/>
      <c r="P28" s="367" t="s">
        <v>41</v>
      </c>
      <c r="Q28" s="367" t="s">
        <v>51</v>
      </c>
      <c r="R28" s="367"/>
      <c r="S28" s="367"/>
      <c r="T28" s="367"/>
      <c r="U28" s="367"/>
      <c r="V28" s="367"/>
      <c r="W28" s="367"/>
      <c r="X28" s="367"/>
      <c r="Y28" s="367"/>
      <c r="Z28" s="367"/>
      <c r="AA28" s="367"/>
      <c r="AB28" s="367"/>
      <c r="AC28" s="367"/>
      <c r="AD28" s="369"/>
    </row>
    <row r="29" spans="1:41" ht="27" customHeight="1" x14ac:dyDescent="0.25">
      <c r="A29" s="387"/>
      <c r="B29" s="390"/>
      <c r="C29" s="391"/>
      <c r="D29" s="203" t="s">
        <v>30</v>
      </c>
      <c r="E29" s="203" t="s">
        <v>31</v>
      </c>
      <c r="F29" s="203" t="s">
        <v>32</v>
      </c>
      <c r="G29" s="203" t="s">
        <v>33</v>
      </c>
      <c r="H29" s="203" t="s">
        <v>34</v>
      </c>
      <c r="I29" s="203" t="s">
        <v>35</v>
      </c>
      <c r="J29" s="203" t="s">
        <v>36</v>
      </c>
      <c r="K29" s="203" t="s">
        <v>37</v>
      </c>
      <c r="L29" s="203" t="s">
        <v>38</v>
      </c>
      <c r="M29" s="203" t="s">
        <v>39</v>
      </c>
      <c r="N29" s="203" t="s">
        <v>40</v>
      </c>
      <c r="O29" s="203" t="s">
        <v>8</v>
      </c>
      <c r="P29" s="394"/>
      <c r="Q29" s="367"/>
      <c r="R29" s="367"/>
      <c r="S29" s="367"/>
      <c r="T29" s="367"/>
      <c r="U29" s="367"/>
      <c r="V29" s="367"/>
      <c r="W29" s="367"/>
      <c r="X29" s="367"/>
      <c r="Y29" s="367"/>
      <c r="Z29" s="367"/>
      <c r="AA29" s="367"/>
      <c r="AB29" s="367"/>
      <c r="AC29" s="367"/>
      <c r="AD29" s="369"/>
    </row>
    <row r="30" spans="1:41" ht="99" customHeight="1" thickBot="1" x14ac:dyDescent="0.3">
      <c r="A30" s="210" t="str">
        <f>C17</f>
        <v>1 - Acompañar técnicamente a 15 sectores de la Administración Distrital en la inclusión del enfoque de género en las políticas, planes,  programas y proyectos así como en su cultura organizacional e institucional</v>
      </c>
      <c r="B30" s="439" t="s">
        <v>52</v>
      </c>
      <c r="C30" s="440"/>
      <c r="D30" s="201"/>
      <c r="E30" s="201"/>
      <c r="F30" s="201"/>
      <c r="G30" s="201"/>
      <c r="H30" s="201"/>
      <c r="I30" s="201"/>
      <c r="J30" s="201"/>
      <c r="K30" s="201"/>
      <c r="L30" s="201"/>
      <c r="M30" s="201"/>
      <c r="N30" s="201"/>
      <c r="O30" s="201"/>
      <c r="P30" s="211">
        <f>SUM(D30:O30)</f>
        <v>0</v>
      </c>
      <c r="Q30" s="441"/>
      <c r="R30" s="441"/>
      <c r="S30" s="441"/>
      <c r="T30" s="441"/>
      <c r="U30" s="441"/>
      <c r="V30" s="441"/>
      <c r="W30" s="441"/>
      <c r="X30" s="441"/>
      <c r="Y30" s="441"/>
      <c r="Z30" s="441"/>
      <c r="AA30" s="441"/>
      <c r="AB30" s="441"/>
      <c r="AC30" s="441"/>
      <c r="AD30" s="442"/>
    </row>
    <row r="31" spans="1:41" ht="45" customHeight="1" x14ac:dyDescent="0.25">
      <c r="A31" s="443" t="s">
        <v>53</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25" customHeight="1" x14ac:dyDescent="0.25">
      <c r="A32" s="365" t="s">
        <v>54</v>
      </c>
      <c r="B32" s="367" t="s">
        <v>55</v>
      </c>
      <c r="C32" s="367" t="s">
        <v>49</v>
      </c>
      <c r="D32" s="367" t="s">
        <v>56</v>
      </c>
      <c r="E32" s="367"/>
      <c r="F32" s="367"/>
      <c r="G32" s="367"/>
      <c r="H32" s="367"/>
      <c r="I32" s="367"/>
      <c r="J32" s="367"/>
      <c r="K32" s="367"/>
      <c r="L32" s="367"/>
      <c r="M32" s="367"/>
      <c r="N32" s="367"/>
      <c r="O32" s="367"/>
      <c r="P32" s="367"/>
      <c r="Q32" s="367" t="s">
        <v>57</v>
      </c>
      <c r="R32" s="367"/>
      <c r="S32" s="367"/>
      <c r="T32" s="367"/>
      <c r="U32" s="367"/>
      <c r="V32" s="367"/>
      <c r="W32" s="367"/>
      <c r="X32" s="367"/>
      <c r="Y32" s="367"/>
      <c r="Z32" s="367"/>
      <c r="AA32" s="367"/>
      <c r="AB32" s="367"/>
      <c r="AC32" s="367"/>
      <c r="AD32" s="369"/>
      <c r="AG32" s="319"/>
      <c r="AH32" s="319"/>
      <c r="AI32" s="319"/>
      <c r="AJ32" s="319"/>
      <c r="AK32" s="319"/>
      <c r="AL32" s="319"/>
      <c r="AM32" s="319"/>
      <c r="AN32" s="319"/>
      <c r="AO32" s="319"/>
    </row>
    <row r="33" spans="1:41" ht="27" customHeight="1" x14ac:dyDescent="0.25">
      <c r="A33" s="365"/>
      <c r="B33" s="367"/>
      <c r="C33" s="446"/>
      <c r="D33" s="203" t="s">
        <v>30</v>
      </c>
      <c r="E33" s="203" t="s">
        <v>31</v>
      </c>
      <c r="F33" s="203" t="s">
        <v>32</v>
      </c>
      <c r="G33" s="203" t="s">
        <v>33</v>
      </c>
      <c r="H33" s="203" t="s">
        <v>34</v>
      </c>
      <c r="I33" s="203" t="s">
        <v>35</v>
      </c>
      <c r="J33" s="203" t="s">
        <v>36</v>
      </c>
      <c r="K33" s="203" t="s">
        <v>37</v>
      </c>
      <c r="L33" s="203" t="s">
        <v>38</v>
      </c>
      <c r="M33" s="203" t="s">
        <v>39</v>
      </c>
      <c r="N33" s="203" t="s">
        <v>40</v>
      </c>
      <c r="O33" s="203" t="s">
        <v>8</v>
      </c>
      <c r="P33" s="203" t="s">
        <v>41</v>
      </c>
      <c r="Q33" s="367" t="s">
        <v>58</v>
      </c>
      <c r="R33" s="367"/>
      <c r="S33" s="367"/>
      <c r="T33" s="367" t="s">
        <v>59</v>
      </c>
      <c r="U33" s="367"/>
      <c r="V33" s="367"/>
      <c r="W33" s="390" t="s">
        <v>60</v>
      </c>
      <c r="X33" s="447"/>
      <c r="Y33" s="447"/>
      <c r="Z33" s="391"/>
      <c r="AA33" s="390" t="s">
        <v>61</v>
      </c>
      <c r="AB33" s="447"/>
      <c r="AC33" s="447"/>
      <c r="AD33" s="448"/>
      <c r="AG33" s="319"/>
      <c r="AH33" s="319"/>
      <c r="AI33" s="319"/>
      <c r="AJ33" s="319"/>
      <c r="AK33" s="319"/>
      <c r="AL33" s="319"/>
      <c r="AM33" s="319"/>
      <c r="AN33" s="319"/>
      <c r="AO33" s="319"/>
    </row>
    <row r="34" spans="1:41" ht="110.25" customHeight="1" x14ac:dyDescent="0.25">
      <c r="A34" s="370" t="str">
        <f>A30</f>
        <v>1 - Acompañar técnicamente a 15 sectores de la Administración Distrital en la inclusión del enfoque de género en las políticas, planes,  programas y proyectos así como en su cultura organizacional e institucional</v>
      </c>
      <c r="B34" s="372">
        <v>0.45</v>
      </c>
      <c r="C34" s="200" t="s">
        <v>62</v>
      </c>
      <c r="D34" s="201">
        <v>15</v>
      </c>
      <c r="E34" s="201">
        <v>15</v>
      </c>
      <c r="F34" s="201">
        <v>15</v>
      </c>
      <c r="G34" s="201">
        <v>15</v>
      </c>
      <c r="H34" s="201">
        <v>15</v>
      </c>
      <c r="I34" s="201">
        <v>15</v>
      </c>
      <c r="J34" s="201">
        <v>15</v>
      </c>
      <c r="K34" s="201">
        <v>15</v>
      </c>
      <c r="L34" s="201">
        <v>15</v>
      </c>
      <c r="M34" s="201">
        <v>15</v>
      </c>
      <c r="N34" s="201">
        <v>15</v>
      </c>
      <c r="O34" s="201">
        <v>15</v>
      </c>
      <c r="P34" s="320">
        <v>15</v>
      </c>
      <c r="Q34" s="374" t="s">
        <v>63</v>
      </c>
      <c r="R34" s="375"/>
      <c r="S34" s="376"/>
      <c r="T34" s="374" t="s">
        <v>64</v>
      </c>
      <c r="U34" s="375"/>
      <c r="V34" s="376"/>
      <c r="W34" s="380"/>
      <c r="X34" s="381"/>
      <c r="Y34" s="381"/>
      <c r="Z34" s="382"/>
      <c r="AA34" s="358" t="s">
        <v>65</v>
      </c>
      <c r="AB34" s="359"/>
      <c r="AC34" s="359"/>
      <c r="AD34" s="360"/>
      <c r="AG34" s="319"/>
      <c r="AH34" s="319"/>
      <c r="AI34" s="319"/>
      <c r="AJ34" s="319"/>
      <c r="AK34" s="319"/>
      <c r="AL34" s="319"/>
      <c r="AM34" s="319"/>
      <c r="AN34" s="319"/>
      <c r="AO34" s="319"/>
    </row>
    <row r="35" spans="1:41" ht="208.5" customHeight="1" thickBot="1" x14ac:dyDescent="0.3">
      <c r="A35" s="371"/>
      <c r="B35" s="373"/>
      <c r="C35" s="253" t="s">
        <v>66</v>
      </c>
      <c r="D35" s="321">
        <v>15</v>
      </c>
      <c r="E35" s="321">
        <v>15</v>
      </c>
      <c r="F35" s="321">
        <v>15</v>
      </c>
      <c r="G35" s="321">
        <v>15</v>
      </c>
      <c r="H35" s="321">
        <v>15</v>
      </c>
      <c r="I35" s="322">
        <v>15</v>
      </c>
      <c r="J35" s="322">
        <v>15</v>
      </c>
      <c r="K35" s="322">
        <v>15</v>
      </c>
      <c r="L35" s="322">
        <v>15</v>
      </c>
      <c r="M35" s="322">
        <v>15</v>
      </c>
      <c r="N35" s="322">
        <v>15</v>
      </c>
      <c r="O35" s="322">
        <v>15</v>
      </c>
      <c r="P35" s="323">
        <v>15</v>
      </c>
      <c r="Q35" s="377"/>
      <c r="R35" s="378"/>
      <c r="S35" s="379"/>
      <c r="T35" s="377"/>
      <c r="U35" s="378"/>
      <c r="V35" s="379"/>
      <c r="W35" s="383"/>
      <c r="X35" s="384"/>
      <c r="Y35" s="384"/>
      <c r="Z35" s="385"/>
      <c r="AA35" s="361"/>
      <c r="AB35" s="362"/>
      <c r="AC35" s="362"/>
      <c r="AD35" s="363"/>
      <c r="AE35" s="324"/>
      <c r="AG35" s="319"/>
      <c r="AH35" s="319"/>
      <c r="AI35" s="319"/>
      <c r="AJ35" s="319"/>
      <c r="AK35" s="319"/>
      <c r="AL35" s="319"/>
      <c r="AM35" s="319"/>
      <c r="AN35" s="319"/>
      <c r="AO35" s="319"/>
    </row>
    <row r="36" spans="1:41" ht="26.25" customHeight="1" x14ac:dyDescent="0.25">
      <c r="A36" s="364" t="s">
        <v>67</v>
      </c>
      <c r="B36" s="366" t="s">
        <v>68</v>
      </c>
      <c r="C36" s="366" t="s">
        <v>69</v>
      </c>
      <c r="D36" s="366"/>
      <c r="E36" s="366"/>
      <c r="F36" s="366"/>
      <c r="G36" s="366"/>
      <c r="H36" s="366"/>
      <c r="I36" s="366"/>
      <c r="J36" s="366"/>
      <c r="K36" s="366"/>
      <c r="L36" s="366"/>
      <c r="M36" s="366"/>
      <c r="N36" s="366"/>
      <c r="O36" s="366"/>
      <c r="P36" s="366"/>
      <c r="Q36" s="366" t="s">
        <v>70</v>
      </c>
      <c r="R36" s="366"/>
      <c r="S36" s="366"/>
      <c r="T36" s="366"/>
      <c r="U36" s="366"/>
      <c r="V36" s="366"/>
      <c r="W36" s="366"/>
      <c r="X36" s="366"/>
      <c r="Y36" s="366"/>
      <c r="Z36" s="366"/>
      <c r="AA36" s="366"/>
      <c r="AB36" s="366"/>
      <c r="AC36" s="366"/>
      <c r="AD36" s="368"/>
      <c r="AG36" s="319"/>
      <c r="AH36" s="319"/>
      <c r="AI36" s="319"/>
      <c r="AJ36" s="319"/>
      <c r="AK36" s="319"/>
      <c r="AL36" s="319"/>
      <c r="AM36" s="319"/>
      <c r="AN36" s="319"/>
      <c r="AO36" s="319"/>
    </row>
    <row r="37" spans="1:41" ht="26.25" customHeight="1" x14ac:dyDescent="0.25">
      <c r="A37" s="365"/>
      <c r="B37" s="367"/>
      <c r="C37" s="203" t="s">
        <v>71</v>
      </c>
      <c r="D37" s="203" t="s">
        <v>72</v>
      </c>
      <c r="E37" s="203" t="s">
        <v>73</v>
      </c>
      <c r="F37" s="203" t="s">
        <v>74</v>
      </c>
      <c r="G37" s="203" t="s">
        <v>75</v>
      </c>
      <c r="H37" s="203" t="s">
        <v>76</v>
      </c>
      <c r="I37" s="203" t="s">
        <v>77</v>
      </c>
      <c r="J37" s="203" t="s">
        <v>78</v>
      </c>
      <c r="K37" s="203" t="s">
        <v>79</v>
      </c>
      <c r="L37" s="203" t="s">
        <v>80</v>
      </c>
      <c r="M37" s="203" t="s">
        <v>81</v>
      </c>
      <c r="N37" s="203" t="s">
        <v>82</v>
      </c>
      <c r="O37" s="203" t="s">
        <v>83</v>
      </c>
      <c r="P37" s="203" t="s">
        <v>84</v>
      </c>
      <c r="Q37" s="367" t="s">
        <v>85</v>
      </c>
      <c r="R37" s="367"/>
      <c r="S37" s="367"/>
      <c r="T37" s="367"/>
      <c r="U37" s="367"/>
      <c r="V37" s="367"/>
      <c r="W37" s="367"/>
      <c r="X37" s="367"/>
      <c r="Y37" s="367"/>
      <c r="Z37" s="367"/>
      <c r="AA37" s="367"/>
      <c r="AB37" s="367"/>
      <c r="AC37" s="367"/>
      <c r="AD37" s="369"/>
      <c r="AG37" s="325"/>
      <c r="AH37" s="325"/>
      <c r="AI37" s="325"/>
      <c r="AJ37" s="325"/>
      <c r="AK37" s="325"/>
      <c r="AL37" s="325"/>
      <c r="AM37" s="325"/>
      <c r="AN37" s="325"/>
      <c r="AO37" s="325"/>
    </row>
    <row r="38" spans="1:41" ht="74.25" customHeight="1" x14ac:dyDescent="0.25">
      <c r="A38" s="349" t="s">
        <v>86</v>
      </c>
      <c r="B38" s="351">
        <v>3</v>
      </c>
      <c r="C38" s="206" t="s">
        <v>62</v>
      </c>
      <c r="D38" s="207">
        <v>0.05</v>
      </c>
      <c r="E38" s="270">
        <v>0.05</v>
      </c>
      <c r="F38" s="207">
        <v>0.05</v>
      </c>
      <c r="G38" s="207">
        <v>0.1</v>
      </c>
      <c r="H38" s="207">
        <v>0.1</v>
      </c>
      <c r="I38" s="207">
        <v>0.1</v>
      </c>
      <c r="J38" s="207">
        <v>0.1</v>
      </c>
      <c r="K38" s="207">
        <v>0.1</v>
      </c>
      <c r="L38" s="207">
        <v>0.1</v>
      </c>
      <c r="M38" s="207">
        <v>0.1</v>
      </c>
      <c r="N38" s="207">
        <v>0.1</v>
      </c>
      <c r="O38" s="207">
        <v>0.05</v>
      </c>
      <c r="P38" s="239">
        <f>SUM(D38:O38)</f>
        <v>0.99999999999999989</v>
      </c>
      <c r="Q38" s="338" t="s">
        <v>87</v>
      </c>
      <c r="R38" s="339"/>
      <c r="S38" s="339"/>
      <c r="T38" s="339"/>
      <c r="U38" s="339"/>
      <c r="V38" s="339"/>
      <c r="W38" s="339"/>
      <c r="X38" s="339"/>
      <c r="Y38" s="339"/>
      <c r="Z38" s="339"/>
      <c r="AA38" s="339"/>
      <c r="AB38" s="339"/>
      <c r="AC38" s="339"/>
      <c r="AD38" s="340"/>
      <c r="AE38" s="326"/>
      <c r="AG38" s="327"/>
      <c r="AH38" s="327"/>
      <c r="AI38" s="327"/>
      <c r="AJ38" s="327"/>
      <c r="AK38" s="327"/>
      <c r="AL38" s="327"/>
      <c r="AM38" s="327"/>
      <c r="AN38" s="327"/>
      <c r="AO38" s="327"/>
    </row>
    <row r="39" spans="1:41" ht="66" customHeight="1" x14ac:dyDescent="0.25">
      <c r="A39" s="349"/>
      <c r="B39" s="351"/>
      <c r="C39" s="204" t="s">
        <v>66</v>
      </c>
      <c r="D39" s="205">
        <v>0.05</v>
      </c>
      <c r="E39" s="205">
        <v>0.05</v>
      </c>
      <c r="F39" s="205">
        <v>0.05</v>
      </c>
      <c r="G39" s="205">
        <v>0.1</v>
      </c>
      <c r="H39" s="205">
        <v>0.1</v>
      </c>
      <c r="I39" s="205">
        <v>0.1</v>
      </c>
      <c r="J39" s="205">
        <v>0.1</v>
      </c>
      <c r="K39" s="205">
        <v>0.1</v>
      </c>
      <c r="L39" s="205">
        <v>0.1</v>
      </c>
      <c r="M39" s="205">
        <v>0.1</v>
      </c>
      <c r="N39" s="205">
        <v>0.1</v>
      </c>
      <c r="O39" s="205">
        <v>0.05</v>
      </c>
      <c r="P39" s="239">
        <f t="shared" ref="P39:P55" si="1">SUM(D39:O39)</f>
        <v>0.99999999999999989</v>
      </c>
      <c r="Q39" s="338" t="s">
        <v>88</v>
      </c>
      <c r="R39" s="339"/>
      <c r="S39" s="339"/>
      <c r="T39" s="339"/>
      <c r="U39" s="339"/>
      <c r="V39" s="339"/>
      <c r="W39" s="339"/>
      <c r="X39" s="339"/>
      <c r="Y39" s="339"/>
      <c r="Z39" s="339"/>
      <c r="AA39" s="339"/>
      <c r="AB39" s="339"/>
      <c r="AC39" s="339"/>
      <c r="AD39" s="340"/>
      <c r="AE39" s="326"/>
    </row>
    <row r="40" spans="1:41" ht="87" customHeight="1" x14ac:dyDescent="0.25">
      <c r="A40" s="349" t="s">
        <v>89</v>
      </c>
      <c r="B40" s="351">
        <v>2</v>
      </c>
      <c r="C40" s="206" t="s">
        <v>62</v>
      </c>
      <c r="D40" s="328">
        <v>0</v>
      </c>
      <c r="E40" s="328">
        <v>0.1</v>
      </c>
      <c r="F40" s="328">
        <v>0.09</v>
      </c>
      <c r="G40" s="328">
        <v>0.09</v>
      </c>
      <c r="H40" s="328">
        <v>0.09</v>
      </c>
      <c r="I40" s="328">
        <v>0.09</v>
      </c>
      <c r="J40" s="328">
        <v>0.09</v>
      </c>
      <c r="K40" s="328">
        <v>0.09</v>
      </c>
      <c r="L40" s="328">
        <v>0.09</v>
      </c>
      <c r="M40" s="328">
        <v>0.09</v>
      </c>
      <c r="N40" s="328">
        <v>0.09</v>
      </c>
      <c r="O40" s="328">
        <v>0.09</v>
      </c>
      <c r="P40" s="239">
        <f>SUM(D40:O40)</f>
        <v>0.99999999999999978</v>
      </c>
      <c r="Q40" s="345" t="s">
        <v>90</v>
      </c>
      <c r="R40" s="346"/>
      <c r="S40" s="346"/>
      <c r="T40" s="346"/>
      <c r="U40" s="346"/>
      <c r="V40" s="346"/>
      <c r="W40" s="346"/>
      <c r="X40" s="346"/>
      <c r="Y40" s="346"/>
      <c r="Z40" s="346"/>
      <c r="AA40" s="346"/>
      <c r="AB40" s="346"/>
      <c r="AC40" s="346"/>
      <c r="AD40" s="347"/>
      <c r="AE40" s="326"/>
    </row>
    <row r="41" spans="1:41" ht="35.25" customHeight="1" x14ac:dyDescent="0.25">
      <c r="A41" s="349"/>
      <c r="B41" s="351"/>
      <c r="C41" s="204" t="s">
        <v>66</v>
      </c>
      <c r="D41" s="205">
        <v>0</v>
      </c>
      <c r="E41" s="205">
        <v>0.1</v>
      </c>
      <c r="F41" s="205">
        <v>0.09</v>
      </c>
      <c r="G41" s="205">
        <v>0.09</v>
      </c>
      <c r="H41" s="205">
        <v>0.09</v>
      </c>
      <c r="I41" s="205">
        <v>0.09</v>
      </c>
      <c r="J41" s="205">
        <v>0.09</v>
      </c>
      <c r="K41" s="205">
        <v>0.09</v>
      </c>
      <c r="L41" s="205">
        <v>0.09</v>
      </c>
      <c r="M41" s="205">
        <v>0.09</v>
      </c>
      <c r="N41" s="205">
        <v>0.09</v>
      </c>
      <c r="O41" s="205">
        <v>0.09</v>
      </c>
      <c r="P41" s="239">
        <f t="shared" si="1"/>
        <v>0.99999999999999978</v>
      </c>
      <c r="Q41" s="348" t="s">
        <v>91</v>
      </c>
      <c r="R41" s="339"/>
      <c r="S41" s="339"/>
      <c r="T41" s="339"/>
      <c r="U41" s="339"/>
      <c r="V41" s="339"/>
      <c r="W41" s="339"/>
      <c r="X41" s="339"/>
      <c r="Y41" s="339"/>
      <c r="Z41" s="339"/>
      <c r="AA41" s="339"/>
      <c r="AB41" s="339"/>
      <c r="AC41" s="339"/>
      <c r="AD41" s="340"/>
      <c r="AE41" s="326"/>
    </row>
    <row r="42" spans="1:41" ht="74.25" customHeight="1" x14ac:dyDescent="0.25">
      <c r="A42" s="357" t="s">
        <v>92</v>
      </c>
      <c r="B42" s="351">
        <v>7</v>
      </c>
      <c r="C42" s="206" t="s">
        <v>62</v>
      </c>
      <c r="D42" s="207">
        <v>0</v>
      </c>
      <c r="E42" s="207">
        <v>0.05</v>
      </c>
      <c r="F42" s="207">
        <v>0.1</v>
      </c>
      <c r="G42" s="207">
        <v>0.1</v>
      </c>
      <c r="H42" s="207">
        <v>0.1</v>
      </c>
      <c r="I42" s="207">
        <v>0.1</v>
      </c>
      <c r="J42" s="207">
        <v>0.1</v>
      </c>
      <c r="K42" s="207">
        <v>0.1</v>
      </c>
      <c r="L42" s="207">
        <v>0.1</v>
      </c>
      <c r="M42" s="207">
        <v>0.1</v>
      </c>
      <c r="N42" s="207">
        <v>0.1</v>
      </c>
      <c r="O42" s="207">
        <v>0.05</v>
      </c>
      <c r="P42" s="239">
        <f t="shared" si="1"/>
        <v>0.99999999999999989</v>
      </c>
      <c r="Q42" s="341" t="s">
        <v>93</v>
      </c>
      <c r="R42" s="339"/>
      <c r="S42" s="339"/>
      <c r="T42" s="339"/>
      <c r="U42" s="339"/>
      <c r="V42" s="339"/>
      <c r="W42" s="339"/>
      <c r="X42" s="339"/>
      <c r="Y42" s="339"/>
      <c r="Z42" s="339"/>
      <c r="AA42" s="339"/>
      <c r="AB42" s="339"/>
      <c r="AC42" s="339"/>
      <c r="AD42" s="340"/>
      <c r="AE42" s="326"/>
    </row>
    <row r="43" spans="1:41" ht="28.5" customHeight="1" x14ac:dyDescent="0.25">
      <c r="A43" s="357"/>
      <c r="B43" s="351"/>
      <c r="C43" s="204" t="s">
        <v>66</v>
      </c>
      <c r="D43" s="205">
        <v>0</v>
      </c>
      <c r="E43" s="205">
        <v>0.05</v>
      </c>
      <c r="F43" s="205">
        <v>0.1</v>
      </c>
      <c r="G43" s="205">
        <v>0.1</v>
      </c>
      <c r="H43" s="205">
        <v>0.1</v>
      </c>
      <c r="I43" s="205">
        <v>0.1</v>
      </c>
      <c r="J43" s="205">
        <v>0.1</v>
      </c>
      <c r="K43" s="205">
        <v>0.1</v>
      </c>
      <c r="L43" s="205">
        <v>0.1</v>
      </c>
      <c r="M43" s="205">
        <v>0.1</v>
      </c>
      <c r="N43" s="205">
        <v>0.1</v>
      </c>
      <c r="O43" s="205">
        <v>0.05</v>
      </c>
      <c r="P43" s="239">
        <f t="shared" si="1"/>
        <v>0.99999999999999989</v>
      </c>
      <c r="Q43" s="338" t="s">
        <v>94</v>
      </c>
      <c r="R43" s="339"/>
      <c r="S43" s="339"/>
      <c r="T43" s="339"/>
      <c r="U43" s="339"/>
      <c r="V43" s="339"/>
      <c r="W43" s="339"/>
      <c r="X43" s="339"/>
      <c r="Y43" s="339"/>
      <c r="Z43" s="339"/>
      <c r="AA43" s="339"/>
      <c r="AB43" s="339"/>
      <c r="AC43" s="339"/>
      <c r="AD43" s="340"/>
      <c r="AE43" s="326"/>
    </row>
    <row r="44" spans="1:41" ht="118.5" customHeight="1" x14ac:dyDescent="0.25">
      <c r="A44" s="349" t="s">
        <v>95</v>
      </c>
      <c r="B44" s="351">
        <v>7</v>
      </c>
      <c r="C44" s="206" t="s">
        <v>62</v>
      </c>
      <c r="D44" s="207">
        <v>0</v>
      </c>
      <c r="E44" s="207">
        <v>0.06</v>
      </c>
      <c r="F44" s="207">
        <v>0.09</v>
      </c>
      <c r="G44" s="207">
        <v>0.1</v>
      </c>
      <c r="H44" s="207">
        <v>0.09</v>
      </c>
      <c r="I44" s="207">
        <v>0.09</v>
      </c>
      <c r="J44" s="207">
        <v>0.1</v>
      </c>
      <c r="K44" s="207">
        <v>0.09</v>
      </c>
      <c r="L44" s="207">
        <v>0.09</v>
      </c>
      <c r="M44" s="207">
        <v>0.09</v>
      </c>
      <c r="N44" s="207">
        <v>0.1</v>
      </c>
      <c r="O44" s="207">
        <v>0.1</v>
      </c>
      <c r="P44" s="239">
        <f t="shared" si="1"/>
        <v>0.99999999999999978</v>
      </c>
      <c r="Q44" s="341" t="s">
        <v>96</v>
      </c>
      <c r="R44" s="339"/>
      <c r="S44" s="339"/>
      <c r="T44" s="339"/>
      <c r="U44" s="339"/>
      <c r="V44" s="339"/>
      <c r="W44" s="339"/>
      <c r="X44" s="339"/>
      <c r="Y44" s="339"/>
      <c r="Z44" s="339"/>
      <c r="AA44" s="339"/>
      <c r="AB44" s="339"/>
      <c r="AC44" s="339"/>
      <c r="AD44" s="340"/>
      <c r="AE44" s="326"/>
    </row>
    <row r="45" spans="1:41" ht="39.75" customHeight="1" x14ac:dyDescent="0.25">
      <c r="A45" s="350"/>
      <c r="B45" s="351"/>
      <c r="C45" s="204" t="s">
        <v>66</v>
      </c>
      <c r="D45" s="205">
        <v>0</v>
      </c>
      <c r="E45" s="205">
        <v>0.06</v>
      </c>
      <c r="F45" s="205">
        <v>0.09</v>
      </c>
      <c r="G45" s="205">
        <v>0.1</v>
      </c>
      <c r="H45" s="205">
        <v>0.09</v>
      </c>
      <c r="I45" s="205">
        <v>0.09</v>
      </c>
      <c r="J45" s="205">
        <v>0.1</v>
      </c>
      <c r="K45" s="205">
        <v>0.09</v>
      </c>
      <c r="L45" s="205">
        <v>0.09</v>
      </c>
      <c r="M45" s="205">
        <v>0.09</v>
      </c>
      <c r="N45" s="205">
        <v>0.1</v>
      </c>
      <c r="O45" s="205">
        <v>0.1</v>
      </c>
      <c r="P45" s="239">
        <f t="shared" si="1"/>
        <v>0.99999999999999978</v>
      </c>
      <c r="Q45" s="341" t="s">
        <v>97</v>
      </c>
      <c r="R45" s="339"/>
      <c r="S45" s="339"/>
      <c r="T45" s="339"/>
      <c r="U45" s="339"/>
      <c r="V45" s="339"/>
      <c r="W45" s="339"/>
      <c r="X45" s="339"/>
      <c r="Y45" s="339"/>
      <c r="Z45" s="339"/>
      <c r="AA45" s="339"/>
      <c r="AB45" s="339"/>
      <c r="AC45" s="339"/>
      <c r="AD45" s="340"/>
      <c r="AE45" s="326"/>
    </row>
    <row r="46" spans="1:41" ht="49.5" customHeight="1" x14ac:dyDescent="0.25">
      <c r="A46" s="349" t="s">
        <v>98</v>
      </c>
      <c r="B46" s="351">
        <v>4</v>
      </c>
      <c r="C46" s="206" t="s">
        <v>62</v>
      </c>
      <c r="D46" s="207">
        <v>0</v>
      </c>
      <c r="E46" s="207">
        <v>0</v>
      </c>
      <c r="F46" s="207">
        <v>0.25</v>
      </c>
      <c r="G46" s="207">
        <v>0</v>
      </c>
      <c r="H46" s="207">
        <v>0</v>
      </c>
      <c r="I46" s="207">
        <v>0.25</v>
      </c>
      <c r="J46" s="207">
        <v>0</v>
      </c>
      <c r="K46" s="207">
        <v>0</v>
      </c>
      <c r="L46" s="207">
        <v>0.25</v>
      </c>
      <c r="M46" s="207">
        <v>0</v>
      </c>
      <c r="N46" s="207">
        <v>0</v>
      </c>
      <c r="O46" s="207">
        <v>0.25</v>
      </c>
      <c r="P46" s="239">
        <f t="shared" si="1"/>
        <v>1</v>
      </c>
      <c r="Q46" s="342" t="s">
        <v>99</v>
      </c>
      <c r="R46" s="343"/>
      <c r="S46" s="343"/>
      <c r="T46" s="343"/>
      <c r="U46" s="343"/>
      <c r="V46" s="343"/>
      <c r="W46" s="343"/>
      <c r="X46" s="343"/>
      <c r="Y46" s="343"/>
      <c r="Z46" s="343"/>
      <c r="AA46" s="343"/>
      <c r="AB46" s="343"/>
      <c r="AC46" s="343"/>
      <c r="AD46" s="344"/>
      <c r="AE46" s="326"/>
    </row>
    <row r="47" spans="1:41" ht="60.75" customHeight="1" x14ac:dyDescent="0.25">
      <c r="A47" s="350"/>
      <c r="B47" s="351"/>
      <c r="C47" s="204" t="s">
        <v>66</v>
      </c>
      <c r="D47" s="205">
        <v>0</v>
      </c>
      <c r="E47" s="205">
        <v>0</v>
      </c>
      <c r="F47" s="205">
        <v>0.25</v>
      </c>
      <c r="G47" s="205">
        <v>0</v>
      </c>
      <c r="H47" s="205">
        <v>0</v>
      </c>
      <c r="I47" s="205">
        <v>0.25</v>
      </c>
      <c r="J47" s="205">
        <v>0</v>
      </c>
      <c r="K47" s="205">
        <v>0</v>
      </c>
      <c r="L47" s="205">
        <v>0.25</v>
      </c>
      <c r="M47" s="205">
        <v>0</v>
      </c>
      <c r="N47" s="205">
        <v>0</v>
      </c>
      <c r="O47" s="205">
        <v>0.25</v>
      </c>
      <c r="P47" s="239">
        <f t="shared" si="1"/>
        <v>1</v>
      </c>
      <c r="Q47" s="338" t="s">
        <v>100</v>
      </c>
      <c r="R47" s="339"/>
      <c r="S47" s="339"/>
      <c r="T47" s="339"/>
      <c r="U47" s="339"/>
      <c r="V47" s="339"/>
      <c r="W47" s="339"/>
      <c r="X47" s="339"/>
      <c r="Y47" s="339"/>
      <c r="Z47" s="339"/>
      <c r="AA47" s="339"/>
      <c r="AB47" s="339"/>
      <c r="AC47" s="339"/>
      <c r="AD47" s="340"/>
      <c r="AE47" s="326"/>
    </row>
    <row r="48" spans="1:41" ht="74.25" customHeight="1" x14ac:dyDescent="0.25">
      <c r="A48" s="349" t="s">
        <v>101</v>
      </c>
      <c r="B48" s="351">
        <v>3</v>
      </c>
      <c r="C48" s="206" t="s">
        <v>62</v>
      </c>
      <c r="D48" s="207">
        <v>0</v>
      </c>
      <c r="E48" s="207">
        <v>0.05</v>
      </c>
      <c r="F48" s="207">
        <v>0.1</v>
      </c>
      <c r="G48" s="207">
        <v>0.1</v>
      </c>
      <c r="H48" s="207">
        <v>0.1</v>
      </c>
      <c r="I48" s="207">
        <v>0.1</v>
      </c>
      <c r="J48" s="207">
        <v>0.1</v>
      </c>
      <c r="K48" s="207">
        <v>0.1</v>
      </c>
      <c r="L48" s="207">
        <v>0.1</v>
      </c>
      <c r="M48" s="207">
        <v>0.1</v>
      </c>
      <c r="N48" s="207">
        <v>0.1</v>
      </c>
      <c r="O48" s="207">
        <v>0.05</v>
      </c>
      <c r="P48" s="239">
        <f t="shared" si="1"/>
        <v>0.99999999999999989</v>
      </c>
      <c r="Q48" s="341" t="s">
        <v>102</v>
      </c>
      <c r="R48" s="339"/>
      <c r="S48" s="339"/>
      <c r="T48" s="339"/>
      <c r="U48" s="339"/>
      <c r="V48" s="339"/>
      <c r="W48" s="339"/>
      <c r="X48" s="339"/>
      <c r="Y48" s="339"/>
      <c r="Z48" s="339"/>
      <c r="AA48" s="339"/>
      <c r="AB48" s="339"/>
      <c r="AC48" s="339"/>
      <c r="AD48" s="340"/>
      <c r="AE48" s="326"/>
    </row>
    <row r="49" spans="1:31" ht="30.75" customHeight="1" x14ac:dyDescent="0.25">
      <c r="A49" s="350"/>
      <c r="B49" s="351"/>
      <c r="C49" s="204" t="s">
        <v>66</v>
      </c>
      <c r="D49" s="205">
        <v>0</v>
      </c>
      <c r="E49" s="205">
        <v>0.05</v>
      </c>
      <c r="F49" s="205">
        <v>0.1</v>
      </c>
      <c r="G49" s="205">
        <v>0.1</v>
      </c>
      <c r="H49" s="205">
        <v>0.1</v>
      </c>
      <c r="I49" s="205">
        <v>0.1</v>
      </c>
      <c r="J49" s="205">
        <v>0.1</v>
      </c>
      <c r="K49" s="205">
        <v>0.1</v>
      </c>
      <c r="L49" s="205">
        <v>0.1</v>
      </c>
      <c r="M49" s="205">
        <v>0.1</v>
      </c>
      <c r="N49" s="205">
        <v>0.1</v>
      </c>
      <c r="O49" s="205">
        <v>0.05</v>
      </c>
      <c r="P49" s="239">
        <f t="shared" si="1"/>
        <v>0.99999999999999989</v>
      </c>
      <c r="Q49" s="341" t="s">
        <v>103</v>
      </c>
      <c r="R49" s="339"/>
      <c r="S49" s="339"/>
      <c r="T49" s="339"/>
      <c r="U49" s="339"/>
      <c r="V49" s="339"/>
      <c r="W49" s="339"/>
      <c r="X49" s="339"/>
      <c r="Y49" s="339"/>
      <c r="Z49" s="339"/>
      <c r="AA49" s="339"/>
      <c r="AB49" s="339"/>
      <c r="AC49" s="339"/>
      <c r="AD49" s="340"/>
      <c r="AE49" s="326"/>
    </row>
    <row r="50" spans="1:31" ht="39.75" customHeight="1" x14ac:dyDescent="0.25">
      <c r="A50" s="349" t="s">
        <v>104</v>
      </c>
      <c r="B50" s="351">
        <v>5</v>
      </c>
      <c r="C50" s="206" t="s">
        <v>62</v>
      </c>
      <c r="D50" s="208">
        <v>0</v>
      </c>
      <c r="E50" s="208">
        <v>0</v>
      </c>
      <c r="F50" s="208">
        <v>0.25</v>
      </c>
      <c r="G50" s="208">
        <v>0</v>
      </c>
      <c r="H50" s="208">
        <v>0</v>
      </c>
      <c r="I50" s="208">
        <v>0</v>
      </c>
      <c r="J50" s="208">
        <v>0.25</v>
      </c>
      <c r="K50" s="208">
        <v>0</v>
      </c>
      <c r="L50" s="208">
        <v>0</v>
      </c>
      <c r="M50" s="208">
        <v>0.25</v>
      </c>
      <c r="N50" s="208">
        <v>0</v>
      </c>
      <c r="O50" s="208">
        <v>0.25</v>
      </c>
      <c r="P50" s="239">
        <f t="shared" si="1"/>
        <v>1</v>
      </c>
      <c r="Q50" s="341" t="s">
        <v>105</v>
      </c>
      <c r="R50" s="339"/>
      <c r="S50" s="339"/>
      <c r="T50" s="339"/>
      <c r="U50" s="339"/>
      <c r="V50" s="339"/>
      <c r="W50" s="339"/>
      <c r="X50" s="339"/>
      <c r="Y50" s="339"/>
      <c r="Z50" s="339"/>
      <c r="AA50" s="339"/>
      <c r="AB50" s="339"/>
      <c r="AC50" s="339"/>
      <c r="AD50" s="340"/>
      <c r="AE50" s="326"/>
    </row>
    <row r="51" spans="1:31" ht="33" customHeight="1" x14ac:dyDescent="0.25">
      <c r="A51" s="350"/>
      <c r="B51" s="351"/>
      <c r="C51" s="204" t="s">
        <v>66</v>
      </c>
      <c r="D51" s="205">
        <v>0</v>
      </c>
      <c r="E51" s="205">
        <v>0</v>
      </c>
      <c r="F51" s="205">
        <v>0.25</v>
      </c>
      <c r="G51" s="205">
        <v>0</v>
      </c>
      <c r="H51" s="205">
        <v>0</v>
      </c>
      <c r="I51" s="205">
        <v>0</v>
      </c>
      <c r="J51" s="205">
        <v>0.25</v>
      </c>
      <c r="K51" s="205">
        <v>0</v>
      </c>
      <c r="L51" s="205">
        <v>0</v>
      </c>
      <c r="M51" s="205">
        <v>0.25</v>
      </c>
      <c r="N51" s="205">
        <v>0</v>
      </c>
      <c r="O51" s="205">
        <v>0.25</v>
      </c>
      <c r="P51" s="239">
        <f t="shared" si="1"/>
        <v>1</v>
      </c>
      <c r="Q51" s="341" t="s">
        <v>106</v>
      </c>
      <c r="R51" s="339"/>
      <c r="S51" s="339"/>
      <c r="T51" s="339"/>
      <c r="U51" s="339"/>
      <c r="V51" s="339"/>
      <c r="W51" s="339"/>
      <c r="X51" s="339"/>
      <c r="Y51" s="339"/>
      <c r="Z51" s="339"/>
      <c r="AA51" s="339"/>
      <c r="AB51" s="339"/>
      <c r="AC51" s="339"/>
      <c r="AD51" s="340"/>
      <c r="AE51" s="326"/>
    </row>
    <row r="52" spans="1:31" ht="123.75" customHeight="1" x14ac:dyDescent="0.25">
      <c r="A52" s="349" t="s">
        <v>107</v>
      </c>
      <c r="B52" s="351">
        <v>7</v>
      </c>
      <c r="C52" s="206" t="s">
        <v>62</v>
      </c>
      <c r="D52" s="207">
        <v>0.04</v>
      </c>
      <c r="E52" s="207">
        <v>0.08</v>
      </c>
      <c r="F52" s="207">
        <v>0.14000000000000001</v>
      </c>
      <c r="G52" s="207">
        <v>0.08</v>
      </c>
      <c r="H52" s="207">
        <v>0.08</v>
      </c>
      <c r="I52" s="207">
        <v>0.08</v>
      </c>
      <c r="J52" s="207">
        <v>0.08</v>
      </c>
      <c r="K52" s="207">
        <v>0.08</v>
      </c>
      <c r="L52" s="207">
        <v>0.08</v>
      </c>
      <c r="M52" s="207">
        <v>0.08</v>
      </c>
      <c r="N52" s="207">
        <v>0.14000000000000001</v>
      </c>
      <c r="O52" s="207">
        <v>0.04</v>
      </c>
      <c r="P52" s="239">
        <f>SUM(D52:O52)</f>
        <v>0.99999999999999989</v>
      </c>
      <c r="Q52" s="341" t="s">
        <v>108</v>
      </c>
      <c r="R52" s="339"/>
      <c r="S52" s="339"/>
      <c r="T52" s="339"/>
      <c r="U52" s="339"/>
      <c r="V52" s="339"/>
      <c r="W52" s="339"/>
      <c r="X52" s="339"/>
      <c r="Y52" s="339"/>
      <c r="Z52" s="339"/>
      <c r="AA52" s="339"/>
      <c r="AB52" s="339"/>
      <c r="AC52" s="339"/>
      <c r="AD52" s="340"/>
    </row>
    <row r="53" spans="1:31" ht="39" customHeight="1" x14ac:dyDescent="0.25">
      <c r="A53" s="350"/>
      <c r="B53" s="351"/>
      <c r="C53" s="204" t="s">
        <v>66</v>
      </c>
      <c r="D53" s="205">
        <v>0.04</v>
      </c>
      <c r="E53" s="205">
        <v>0.08</v>
      </c>
      <c r="F53" s="205">
        <v>0.14000000000000001</v>
      </c>
      <c r="G53" s="205">
        <v>0.08</v>
      </c>
      <c r="H53" s="205">
        <v>0.08</v>
      </c>
      <c r="I53" s="205">
        <v>0.08</v>
      </c>
      <c r="J53" s="205">
        <v>0.08</v>
      </c>
      <c r="K53" s="205">
        <v>0.08</v>
      </c>
      <c r="L53" s="205">
        <v>0.08</v>
      </c>
      <c r="M53" s="205">
        <v>0.08</v>
      </c>
      <c r="N53" s="205">
        <v>0.14000000000000001</v>
      </c>
      <c r="O53" s="205">
        <v>0.04</v>
      </c>
      <c r="P53" s="239">
        <f>SUM(D53:O53)</f>
        <v>0.99999999999999989</v>
      </c>
      <c r="Q53" s="338" t="s">
        <v>109</v>
      </c>
      <c r="R53" s="339"/>
      <c r="S53" s="339"/>
      <c r="T53" s="339"/>
      <c r="U53" s="339"/>
      <c r="V53" s="339"/>
      <c r="W53" s="339"/>
      <c r="X53" s="339"/>
      <c r="Y53" s="339"/>
      <c r="Z53" s="339"/>
      <c r="AA53" s="339"/>
      <c r="AB53" s="339"/>
      <c r="AC53" s="339"/>
      <c r="AD53" s="340"/>
    </row>
    <row r="54" spans="1:31" ht="81.75" customHeight="1" x14ac:dyDescent="0.25">
      <c r="A54" s="349" t="s">
        <v>110</v>
      </c>
      <c r="B54" s="351">
        <v>7</v>
      </c>
      <c r="C54" s="206" t="s">
        <v>62</v>
      </c>
      <c r="D54" s="207">
        <v>0.03</v>
      </c>
      <c r="E54" s="207">
        <v>0.08</v>
      </c>
      <c r="F54" s="207">
        <v>0.14000000000000001</v>
      </c>
      <c r="G54" s="207">
        <v>0.08</v>
      </c>
      <c r="H54" s="207">
        <v>0.08</v>
      </c>
      <c r="I54" s="207">
        <v>0.08</v>
      </c>
      <c r="J54" s="207">
        <v>0.08</v>
      </c>
      <c r="K54" s="207">
        <v>0.08</v>
      </c>
      <c r="L54" s="207">
        <v>0.08</v>
      </c>
      <c r="M54" s="207">
        <v>0.08</v>
      </c>
      <c r="N54" s="207">
        <v>0.14000000000000001</v>
      </c>
      <c r="O54" s="207">
        <v>0.05</v>
      </c>
      <c r="P54" s="239">
        <f t="shared" si="1"/>
        <v>1</v>
      </c>
      <c r="Q54" s="341" t="s">
        <v>111</v>
      </c>
      <c r="R54" s="339"/>
      <c r="S54" s="339"/>
      <c r="T54" s="339"/>
      <c r="U54" s="339"/>
      <c r="V54" s="339"/>
      <c r="W54" s="339"/>
      <c r="X54" s="339"/>
      <c r="Y54" s="339"/>
      <c r="Z54" s="339"/>
      <c r="AA54" s="339"/>
      <c r="AB54" s="339"/>
      <c r="AC54" s="339"/>
      <c r="AD54" s="340"/>
    </row>
    <row r="55" spans="1:31" ht="23.25" customHeight="1" x14ac:dyDescent="0.25">
      <c r="A55" s="352"/>
      <c r="B55" s="353"/>
      <c r="C55" s="202" t="s">
        <v>66</v>
      </c>
      <c r="D55" s="258">
        <v>0.03</v>
      </c>
      <c r="E55" s="258">
        <v>0.08</v>
      </c>
      <c r="F55" s="258">
        <v>0.14000000000000001</v>
      </c>
      <c r="G55" s="258">
        <v>0.08</v>
      </c>
      <c r="H55" s="258">
        <v>0.08</v>
      </c>
      <c r="I55" s="258">
        <v>0.08</v>
      </c>
      <c r="J55" s="258">
        <v>0.08</v>
      </c>
      <c r="K55" s="258">
        <v>0.08</v>
      </c>
      <c r="L55" s="258">
        <v>0.08</v>
      </c>
      <c r="M55" s="258">
        <v>0.08</v>
      </c>
      <c r="N55" s="258">
        <v>0.14000000000000001</v>
      </c>
      <c r="O55" s="258">
        <v>0.05</v>
      </c>
      <c r="P55" s="259">
        <f t="shared" si="1"/>
        <v>1</v>
      </c>
      <c r="Q55" s="354" t="s">
        <v>112</v>
      </c>
      <c r="R55" s="355"/>
      <c r="S55" s="355"/>
      <c r="T55" s="355"/>
      <c r="U55" s="355"/>
      <c r="V55" s="355"/>
      <c r="W55" s="355"/>
      <c r="X55" s="355"/>
      <c r="Y55" s="355"/>
      <c r="Z55" s="355"/>
      <c r="AA55" s="355"/>
      <c r="AB55" s="355"/>
      <c r="AC55" s="355"/>
      <c r="AD55" s="356"/>
    </row>
    <row r="56" spans="1:31" x14ac:dyDescent="0.25">
      <c r="A56" s="209" t="s">
        <v>113</v>
      </c>
    </row>
  </sheetData>
  <mergeCells count="106">
    <mergeCell ref="A1:A4"/>
    <mergeCell ref="B1:AA1"/>
    <mergeCell ref="O7:P7"/>
    <mergeCell ref="M8:N8"/>
    <mergeCell ref="O8:P8"/>
    <mergeCell ref="M7:N7"/>
    <mergeCell ref="AB1:AD1"/>
    <mergeCell ref="B2:AA2"/>
    <mergeCell ref="AB2:AD2"/>
    <mergeCell ref="B3:AA4"/>
    <mergeCell ref="AB3:AD3"/>
    <mergeCell ref="AB4:AD4"/>
    <mergeCell ref="C7:C9"/>
    <mergeCell ref="Y17:AB17"/>
    <mergeCell ref="I7:J9"/>
    <mergeCell ref="K7:L9"/>
    <mergeCell ref="D7:H9"/>
    <mergeCell ref="Y15:Z15"/>
    <mergeCell ref="B30:C30"/>
    <mergeCell ref="Q30:AD30"/>
    <mergeCell ref="A31:AD31"/>
    <mergeCell ref="A32:A33"/>
    <mergeCell ref="B32:B33"/>
    <mergeCell ref="C32:C33"/>
    <mergeCell ref="D32:P32"/>
    <mergeCell ref="Q32:AD32"/>
    <mergeCell ref="Q33:S33"/>
    <mergeCell ref="T33:V33"/>
    <mergeCell ref="W33:Z33"/>
    <mergeCell ref="AA33:AD33"/>
    <mergeCell ref="M9:N9"/>
    <mergeCell ref="O9:P9"/>
    <mergeCell ref="AA15:AD15"/>
    <mergeCell ref="C16:AB16"/>
    <mergeCell ref="AC17:AD17"/>
    <mergeCell ref="A11:B13"/>
    <mergeCell ref="C11:AD13"/>
    <mergeCell ref="A15:B15"/>
    <mergeCell ref="C15:K15"/>
    <mergeCell ref="L15:Q15"/>
    <mergeCell ref="R15:X15"/>
    <mergeCell ref="A17:B17"/>
    <mergeCell ref="C17:Q17"/>
    <mergeCell ref="A7:B9"/>
    <mergeCell ref="R17:V17"/>
    <mergeCell ref="W17:X17"/>
    <mergeCell ref="A28:A29"/>
    <mergeCell ref="B28:C29"/>
    <mergeCell ref="D28:O28"/>
    <mergeCell ref="P28:P29"/>
    <mergeCell ref="Q28:AD29"/>
    <mergeCell ref="A24:B24"/>
    <mergeCell ref="A25:B25"/>
    <mergeCell ref="A27:AD27"/>
    <mergeCell ref="A19:AD19"/>
    <mergeCell ref="C20:P20"/>
    <mergeCell ref="Q20:AD20"/>
    <mergeCell ref="A22:B22"/>
    <mergeCell ref="A23:B23"/>
    <mergeCell ref="AA34:AD35"/>
    <mergeCell ref="A36:A37"/>
    <mergeCell ref="B36:B37"/>
    <mergeCell ref="C36:P36"/>
    <mergeCell ref="Q36:AD36"/>
    <mergeCell ref="Q37:AD37"/>
    <mergeCell ref="A34:A35"/>
    <mergeCell ref="B34:B35"/>
    <mergeCell ref="Q34:S35"/>
    <mergeCell ref="T34:V35"/>
    <mergeCell ref="W34:Z35"/>
    <mergeCell ref="A46:A47"/>
    <mergeCell ref="B46:B47"/>
    <mergeCell ref="A48:A49"/>
    <mergeCell ref="A38:A39"/>
    <mergeCell ref="B38:B39"/>
    <mergeCell ref="A40:A41"/>
    <mergeCell ref="B40:B41"/>
    <mergeCell ref="A42:A43"/>
    <mergeCell ref="B42:B43"/>
    <mergeCell ref="A44:A45"/>
    <mergeCell ref="B44:B45"/>
    <mergeCell ref="B48:B49"/>
    <mergeCell ref="A50:A51"/>
    <mergeCell ref="B50:B51"/>
    <mergeCell ref="A54:A55"/>
    <mergeCell ref="B54:B55"/>
    <mergeCell ref="A52:A53"/>
    <mergeCell ref="B52:B53"/>
    <mergeCell ref="Q48:AD48"/>
    <mergeCell ref="Q49:AD49"/>
    <mergeCell ref="Q50:AD50"/>
    <mergeCell ref="Q51:AD51"/>
    <mergeCell ref="Q52:AD52"/>
    <mergeCell ref="Q53:AD53"/>
    <mergeCell ref="Q54:AD54"/>
    <mergeCell ref="Q55:AD55"/>
    <mergeCell ref="Q43:AD43"/>
    <mergeCell ref="Q44:AD44"/>
    <mergeCell ref="Q45:AD45"/>
    <mergeCell ref="Q46:AD46"/>
    <mergeCell ref="Q47:AD47"/>
    <mergeCell ref="Q38:AD38"/>
    <mergeCell ref="Q39:AD39"/>
    <mergeCell ref="Q40:AD40"/>
    <mergeCell ref="Q41:AD41"/>
    <mergeCell ref="Q42:AD42"/>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W34 Q38:Q55" xr:uid="{00000000-0002-0000-0000-000002000000}">
      <formula1>2000</formula1>
    </dataValidation>
  </dataValidations>
  <pageMargins left="0.25" right="0.25" top="0.75" bottom="0.75" header="0.3" footer="0.3"/>
  <pageSetup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9" zoomScale="91" workbookViewId="0">
      <selection activeCell="B71" sqref="B7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522</v>
      </c>
      <c r="B1" s="122" t="s">
        <v>523</v>
      </c>
      <c r="C1" s="122" t="s">
        <v>524</v>
      </c>
      <c r="D1" s="122" t="s">
        <v>525</v>
      </c>
      <c r="E1" s="122" t="s">
        <v>496</v>
      </c>
      <c r="F1" s="122" t="s">
        <v>526</v>
      </c>
      <c r="G1" s="122" t="s">
        <v>527</v>
      </c>
      <c r="H1" s="122" t="s">
        <v>421</v>
      </c>
      <c r="I1" s="122" t="s">
        <v>487</v>
      </c>
    </row>
    <row r="2" spans="1:9" s="123" customFormat="1" x14ac:dyDescent="0.25">
      <c r="A2" s="124" t="s">
        <v>528</v>
      </c>
      <c r="B2" s="117" t="s">
        <v>529</v>
      </c>
      <c r="C2" s="124" t="s">
        <v>530</v>
      </c>
      <c r="D2" s="125" t="s">
        <v>531</v>
      </c>
      <c r="E2" s="118" t="s">
        <v>532</v>
      </c>
      <c r="F2" s="126" t="s">
        <v>533</v>
      </c>
      <c r="G2" s="127" t="s">
        <v>534</v>
      </c>
      <c r="H2" s="127" t="s">
        <v>535</v>
      </c>
      <c r="I2" s="126" t="s">
        <v>536</v>
      </c>
    </row>
    <row r="3" spans="1:9" x14ac:dyDescent="0.25">
      <c r="A3" s="124" t="s">
        <v>537</v>
      </c>
      <c r="B3" s="117" t="s">
        <v>538</v>
      </c>
      <c r="C3" s="124" t="s">
        <v>539</v>
      </c>
      <c r="D3" s="128" t="s">
        <v>540</v>
      </c>
      <c r="E3" s="118" t="s">
        <v>541</v>
      </c>
      <c r="F3" s="126" t="s">
        <v>542</v>
      </c>
      <c r="G3" s="127" t="s">
        <v>543</v>
      </c>
      <c r="H3" s="127" t="s">
        <v>430</v>
      </c>
      <c r="I3" s="126" t="s">
        <v>544</v>
      </c>
    </row>
    <row r="4" spans="1:9" x14ac:dyDescent="0.25">
      <c r="A4" s="124" t="s">
        <v>545</v>
      </c>
      <c r="B4" s="117" t="s">
        <v>546</v>
      </c>
      <c r="C4" s="124" t="s">
        <v>547</v>
      </c>
      <c r="D4" s="128" t="s">
        <v>548</v>
      </c>
      <c r="E4" s="118" t="s">
        <v>549</v>
      </c>
      <c r="F4" s="126" t="s">
        <v>550</v>
      </c>
      <c r="G4" s="127" t="s">
        <v>551</v>
      </c>
      <c r="H4" s="127" t="s">
        <v>425</v>
      </c>
      <c r="I4" s="126" t="s">
        <v>552</v>
      </c>
    </row>
    <row r="5" spans="1:9" x14ac:dyDescent="0.25">
      <c r="A5" s="124" t="s">
        <v>553</v>
      </c>
      <c r="B5" s="117" t="s">
        <v>554</v>
      </c>
      <c r="C5" s="124" t="s">
        <v>555</v>
      </c>
      <c r="D5" s="128" t="s">
        <v>556</v>
      </c>
      <c r="E5" s="118" t="s">
        <v>557</v>
      </c>
      <c r="F5" s="126" t="s">
        <v>558</v>
      </c>
      <c r="G5" s="127" t="s">
        <v>559</v>
      </c>
      <c r="H5" s="127" t="s">
        <v>426</v>
      </c>
      <c r="I5" s="126" t="s">
        <v>560</v>
      </c>
    </row>
    <row r="6" spans="1:9" ht="30" x14ac:dyDescent="0.25">
      <c r="A6" s="124" t="s">
        <v>561</v>
      </c>
      <c r="B6" s="117" t="s">
        <v>562</v>
      </c>
      <c r="C6" s="124" t="s">
        <v>563</v>
      </c>
      <c r="D6" s="128" t="s">
        <v>564</v>
      </c>
      <c r="E6" s="118" t="s">
        <v>565</v>
      </c>
      <c r="G6" s="127" t="s">
        <v>566</v>
      </c>
      <c r="H6" s="127" t="s">
        <v>427</v>
      </c>
      <c r="I6" s="126" t="s">
        <v>567</v>
      </c>
    </row>
    <row r="7" spans="1:9" ht="30" x14ac:dyDescent="0.25">
      <c r="B7" s="117" t="s">
        <v>568</v>
      </c>
      <c r="C7" s="124" t="s">
        <v>569</v>
      </c>
      <c r="D7" s="128" t="s">
        <v>570</v>
      </c>
      <c r="E7" s="126" t="s">
        <v>571</v>
      </c>
      <c r="G7" s="118" t="s">
        <v>436</v>
      </c>
      <c r="H7" s="127" t="s">
        <v>428</v>
      </c>
      <c r="I7" s="126" t="s">
        <v>572</v>
      </c>
    </row>
    <row r="8" spans="1:9" ht="30" x14ac:dyDescent="0.25">
      <c r="A8" s="129"/>
      <c r="B8" s="117" t="s">
        <v>573</v>
      </c>
      <c r="C8" s="124" t="s">
        <v>574</v>
      </c>
      <c r="D8" s="128" t="s">
        <v>575</v>
      </c>
      <c r="E8" s="126" t="s">
        <v>576</v>
      </c>
      <c r="I8" s="126" t="s">
        <v>577</v>
      </c>
    </row>
    <row r="9" spans="1:9" ht="32.25" customHeight="1" x14ac:dyDescent="0.25">
      <c r="A9" s="129"/>
      <c r="B9" s="117" t="s">
        <v>578</v>
      </c>
      <c r="C9" s="124" t="s">
        <v>579</v>
      </c>
      <c r="D9" s="128" t="s">
        <v>580</v>
      </c>
      <c r="E9" s="126" t="s">
        <v>581</v>
      </c>
      <c r="I9" s="126" t="s">
        <v>582</v>
      </c>
    </row>
    <row r="10" spans="1:9" x14ac:dyDescent="0.25">
      <c r="A10" s="129"/>
      <c r="B10" s="117" t="s">
        <v>583</v>
      </c>
      <c r="C10" s="124" t="s">
        <v>584</v>
      </c>
      <c r="D10" s="128" t="s">
        <v>585</v>
      </c>
      <c r="E10" s="126" t="s">
        <v>586</v>
      </c>
      <c r="I10" s="126" t="s">
        <v>587</v>
      </c>
    </row>
    <row r="11" spans="1:9" x14ac:dyDescent="0.25">
      <c r="A11" s="129"/>
      <c r="B11" s="117" t="s">
        <v>588</v>
      </c>
      <c r="C11" s="124" t="s">
        <v>589</v>
      </c>
      <c r="D11" s="128" t="s">
        <v>590</v>
      </c>
      <c r="E11" s="126" t="s">
        <v>591</v>
      </c>
      <c r="I11" s="126" t="s">
        <v>592</v>
      </c>
    </row>
    <row r="12" spans="1:9" ht="30" x14ac:dyDescent="0.25">
      <c r="A12" s="129"/>
      <c r="B12" s="117" t="s">
        <v>593</v>
      </c>
      <c r="C12" s="124" t="s">
        <v>594</v>
      </c>
      <c r="D12" s="128" t="s">
        <v>595</v>
      </c>
      <c r="E12" s="126" t="s">
        <v>596</v>
      </c>
      <c r="I12" s="126" t="s">
        <v>597</v>
      </c>
    </row>
    <row r="13" spans="1:9" x14ac:dyDescent="0.25">
      <c r="A13" s="129"/>
      <c r="B13" s="191" t="s">
        <v>598</v>
      </c>
      <c r="D13" s="128" t="s">
        <v>599</v>
      </c>
      <c r="E13" s="126" t="s">
        <v>600</v>
      </c>
      <c r="I13" s="126" t="s">
        <v>601</v>
      </c>
    </row>
    <row r="14" spans="1:9" x14ac:dyDescent="0.25">
      <c r="A14" s="129"/>
      <c r="B14" s="117" t="s">
        <v>602</v>
      </c>
      <c r="C14" s="129"/>
      <c r="D14" s="128" t="s">
        <v>603</v>
      </c>
      <c r="E14" s="126" t="s">
        <v>604</v>
      </c>
    </row>
    <row r="15" spans="1:9" x14ac:dyDescent="0.25">
      <c r="A15" s="129"/>
      <c r="B15" s="117" t="s">
        <v>605</v>
      </c>
      <c r="C15" s="129"/>
      <c r="D15" s="128" t="s">
        <v>606</v>
      </c>
      <c r="E15" s="126" t="s">
        <v>607</v>
      </c>
    </row>
    <row r="16" spans="1:9" x14ac:dyDescent="0.25">
      <c r="A16" s="129"/>
      <c r="B16" s="117" t="s">
        <v>608</v>
      </c>
      <c r="C16" s="129"/>
      <c r="D16" s="128" t="s">
        <v>609</v>
      </c>
      <c r="E16" s="130"/>
    </row>
    <row r="17" spans="1:5" x14ac:dyDescent="0.25">
      <c r="A17" s="129"/>
      <c r="B17" s="117" t="s">
        <v>610</v>
      </c>
      <c r="C17" s="129"/>
      <c r="D17" s="128" t="s">
        <v>611</v>
      </c>
      <c r="E17" s="130"/>
    </row>
    <row r="18" spans="1:5" x14ac:dyDescent="0.25">
      <c r="A18" s="129"/>
      <c r="B18" s="117" t="s">
        <v>612</v>
      </c>
      <c r="C18" s="129"/>
      <c r="D18" s="128" t="s">
        <v>613</v>
      </c>
      <c r="E18" s="130"/>
    </row>
    <row r="19" spans="1:5" x14ac:dyDescent="0.25">
      <c r="A19" s="129"/>
      <c r="B19" s="117" t="s">
        <v>614</v>
      </c>
      <c r="C19" s="129"/>
      <c r="D19" s="128" t="s">
        <v>615</v>
      </c>
      <c r="E19" s="130"/>
    </row>
    <row r="20" spans="1:5" x14ac:dyDescent="0.25">
      <c r="A20" s="129"/>
      <c r="B20" s="117" t="s">
        <v>616</v>
      </c>
      <c r="C20" s="129"/>
      <c r="D20" s="128" t="s">
        <v>617</v>
      </c>
      <c r="E20" s="130"/>
    </row>
    <row r="21" spans="1:5" x14ac:dyDescent="0.25">
      <c r="B21" s="117" t="s">
        <v>618</v>
      </c>
      <c r="D21" s="128" t="s">
        <v>619</v>
      </c>
      <c r="E21" s="130"/>
    </row>
    <row r="22" spans="1:5" x14ac:dyDescent="0.25">
      <c r="B22" s="117" t="s">
        <v>620</v>
      </c>
      <c r="D22" s="128" t="s">
        <v>621</v>
      </c>
      <c r="E22" s="130"/>
    </row>
    <row r="23" spans="1:5" x14ac:dyDescent="0.25">
      <c r="B23" s="117" t="s">
        <v>622</v>
      </c>
      <c r="D23" s="128" t="s">
        <v>623</v>
      </c>
      <c r="E23" s="130"/>
    </row>
    <row r="24" spans="1:5" x14ac:dyDescent="0.25">
      <c r="D24" s="131" t="s">
        <v>624</v>
      </c>
      <c r="E24" s="131" t="s">
        <v>625</v>
      </c>
    </row>
    <row r="25" spans="1:5" x14ac:dyDescent="0.25">
      <c r="D25" s="132" t="s">
        <v>626</v>
      </c>
      <c r="E25" s="126" t="s">
        <v>627</v>
      </c>
    </row>
    <row r="26" spans="1:5" x14ac:dyDescent="0.25">
      <c r="D26" s="132" t="s">
        <v>628</v>
      </c>
      <c r="E26" s="126" t="s">
        <v>629</v>
      </c>
    </row>
    <row r="27" spans="1:5" x14ac:dyDescent="0.25">
      <c r="D27" s="835" t="s">
        <v>630</v>
      </c>
      <c r="E27" s="126" t="s">
        <v>631</v>
      </c>
    </row>
    <row r="28" spans="1:5" x14ac:dyDescent="0.25">
      <c r="D28" s="836"/>
      <c r="E28" s="126" t="s">
        <v>632</v>
      </c>
    </row>
    <row r="29" spans="1:5" x14ac:dyDescent="0.25">
      <c r="D29" s="836"/>
      <c r="E29" s="126" t="s">
        <v>633</v>
      </c>
    </row>
    <row r="30" spans="1:5" x14ac:dyDescent="0.25">
      <c r="D30" s="837"/>
      <c r="E30" s="126" t="s">
        <v>634</v>
      </c>
    </row>
    <row r="31" spans="1:5" x14ac:dyDescent="0.25">
      <c r="D31" s="132" t="s">
        <v>635</v>
      </c>
      <c r="E31" s="126" t="s">
        <v>636</v>
      </c>
    </row>
    <row r="32" spans="1:5" x14ac:dyDescent="0.25">
      <c r="D32" s="132" t="s">
        <v>637</v>
      </c>
      <c r="E32" s="126" t="s">
        <v>638</v>
      </c>
    </row>
    <row r="33" spans="4:5" x14ac:dyDescent="0.25">
      <c r="D33" s="132" t="s">
        <v>639</v>
      </c>
      <c r="E33" s="126" t="s">
        <v>640</v>
      </c>
    </row>
    <row r="34" spans="4:5" x14ac:dyDescent="0.25">
      <c r="D34" s="132" t="s">
        <v>641</v>
      </c>
      <c r="E34" s="126" t="s">
        <v>642</v>
      </c>
    </row>
    <row r="35" spans="4:5" x14ac:dyDescent="0.25">
      <c r="D35" s="132" t="s">
        <v>643</v>
      </c>
      <c r="E35" s="126" t="s">
        <v>644</v>
      </c>
    </row>
    <row r="36" spans="4:5" x14ac:dyDescent="0.25">
      <c r="D36" s="132" t="s">
        <v>645</v>
      </c>
      <c r="E36" s="126" t="s">
        <v>646</v>
      </c>
    </row>
    <row r="37" spans="4:5" x14ac:dyDescent="0.25">
      <c r="D37" s="132" t="s">
        <v>647</v>
      </c>
      <c r="E37" s="126" t="s">
        <v>648</v>
      </c>
    </row>
    <row r="38" spans="4:5" x14ac:dyDescent="0.25">
      <c r="D38" s="132" t="s">
        <v>649</v>
      </c>
      <c r="E38" s="126" t="s">
        <v>650</v>
      </c>
    </row>
    <row r="39" spans="4:5" x14ac:dyDescent="0.25">
      <c r="D39" s="133" t="s">
        <v>651</v>
      </c>
      <c r="E39" s="126" t="s">
        <v>652</v>
      </c>
    </row>
    <row r="40" spans="4:5" x14ac:dyDescent="0.25">
      <c r="D40" s="133" t="s">
        <v>653</v>
      </c>
      <c r="E40" s="126" t="s">
        <v>654</v>
      </c>
    </row>
    <row r="41" spans="4:5" x14ac:dyDescent="0.25">
      <c r="D41" s="132" t="s">
        <v>655</v>
      </c>
      <c r="E41" s="126" t="s">
        <v>656</v>
      </c>
    </row>
    <row r="42" spans="4:5" x14ac:dyDescent="0.25">
      <c r="D42" s="132" t="s">
        <v>657</v>
      </c>
      <c r="E42" s="126" t="s">
        <v>658</v>
      </c>
    </row>
    <row r="43" spans="4:5" x14ac:dyDescent="0.25">
      <c r="D43" s="133" t="s">
        <v>659</v>
      </c>
      <c r="E43" s="126" t="s">
        <v>660</v>
      </c>
    </row>
    <row r="44" spans="4:5" x14ac:dyDescent="0.25">
      <c r="D44" s="134" t="s">
        <v>661</v>
      </c>
      <c r="E44" s="126" t="s">
        <v>662</v>
      </c>
    </row>
    <row r="45" spans="4:5" x14ac:dyDescent="0.25">
      <c r="D45" s="128" t="s">
        <v>663</v>
      </c>
      <c r="E45" s="126" t="s">
        <v>664</v>
      </c>
    </row>
    <row r="46" spans="4:5" x14ac:dyDescent="0.25">
      <c r="D46" s="128" t="s">
        <v>665</v>
      </c>
      <c r="E46" s="126" t="s">
        <v>666</v>
      </c>
    </row>
    <row r="47" spans="4:5" x14ac:dyDescent="0.25">
      <c r="D47" s="128" t="s">
        <v>667</v>
      </c>
      <c r="E47" s="126" t="s">
        <v>668</v>
      </c>
    </row>
    <row r="48" spans="4:5" x14ac:dyDescent="0.25">
      <c r="D48" s="128" t="s">
        <v>669</v>
      </c>
      <c r="E48" s="126" t="s">
        <v>670</v>
      </c>
    </row>
    <row r="49" spans="4:4" x14ac:dyDescent="0.25">
      <c r="D49" s="131" t="s">
        <v>671</v>
      </c>
    </row>
    <row r="50" spans="4:4" x14ac:dyDescent="0.25">
      <c r="D50" s="128" t="s">
        <v>672</v>
      </c>
    </row>
    <row r="51" spans="4:4" x14ac:dyDescent="0.25">
      <c r="D51" s="128" t="s">
        <v>673</v>
      </c>
    </row>
    <row r="52" spans="4:4" x14ac:dyDescent="0.25">
      <c r="D52" s="131" t="s">
        <v>674</v>
      </c>
    </row>
    <row r="53" spans="4:4" x14ac:dyDescent="0.25">
      <c r="D53" s="134" t="s">
        <v>675</v>
      </c>
    </row>
    <row r="54" spans="4:4" x14ac:dyDescent="0.25">
      <c r="D54" s="134" t="s">
        <v>676</v>
      </c>
    </row>
    <row r="55" spans="4:4" x14ac:dyDescent="0.25">
      <c r="D55" s="134" t="s">
        <v>677</v>
      </c>
    </row>
    <row r="56" spans="4:4" x14ac:dyDescent="0.25">
      <c r="D56" s="134" t="s">
        <v>678</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B71" sqref="B71"/>
    </sheetView>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679</v>
      </c>
      <c r="C1" s="842" t="s">
        <v>680</v>
      </c>
      <c r="D1" s="842"/>
      <c r="E1" s="842"/>
      <c r="F1" s="842"/>
      <c r="G1" s="843" t="s">
        <v>681</v>
      </c>
      <c r="H1" s="844"/>
      <c r="I1" s="844"/>
      <c r="J1" s="845"/>
      <c r="K1" s="841" t="s">
        <v>682</v>
      </c>
      <c r="L1" s="841"/>
      <c r="M1" s="841"/>
      <c r="N1" s="841"/>
    </row>
    <row r="2" spans="1:14" x14ac:dyDescent="0.25">
      <c r="C2" s="4"/>
      <c r="D2" s="4"/>
      <c r="E2" s="4"/>
      <c r="F2" s="4" t="s">
        <v>683</v>
      </c>
      <c r="G2" s="30"/>
      <c r="H2" s="4"/>
      <c r="I2" s="4"/>
      <c r="J2" s="31" t="s">
        <v>683</v>
      </c>
      <c r="K2" s="4"/>
      <c r="L2" s="4"/>
      <c r="M2" s="4"/>
      <c r="N2" s="4" t="s">
        <v>683</v>
      </c>
    </row>
    <row r="3" spans="1:14" x14ac:dyDescent="0.25">
      <c r="A3" s="839" t="s">
        <v>684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3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39"/>
      <c r="B5" s="5">
        <v>3</v>
      </c>
      <c r="C5" s="6">
        <v>0.05</v>
      </c>
      <c r="D5" s="6">
        <v>0.05</v>
      </c>
      <c r="E5" s="6">
        <v>0.1</v>
      </c>
      <c r="F5" s="7">
        <f>(C5+D5+E5)</f>
        <v>0.2</v>
      </c>
      <c r="G5" s="32">
        <v>0.1</v>
      </c>
      <c r="H5" s="6">
        <v>0.1</v>
      </c>
      <c r="I5" s="6">
        <v>0.1</v>
      </c>
      <c r="J5" s="33">
        <f>(G5+H5+I5)</f>
        <v>0.30000000000000004</v>
      </c>
      <c r="K5" s="24"/>
      <c r="L5" s="5"/>
      <c r="M5" s="5"/>
      <c r="N5" s="5"/>
    </row>
    <row r="6" spans="1:14" x14ac:dyDescent="0.25">
      <c r="A6" s="839"/>
      <c r="B6" s="5">
        <v>4</v>
      </c>
      <c r="C6" s="6">
        <v>0.1</v>
      </c>
      <c r="D6" s="6">
        <v>0.1</v>
      </c>
      <c r="E6" s="6">
        <v>0.2</v>
      </c>
      <c r="F6" s="7">
        <f>(C6+D6+E6)</f>
        <v>0.4</v>
      </c>
      <c r="G6" s="32">
        <v>0</v>
      </c>
      <c r="H6" s="6">
        <v>0</v>
      </c>
      <c r="I6" s="6">
        <v>0.1</v>
      </c>
      <c r="J6" s="33">
        <f>(G6+H6+I6)</f>
        <v>0.1</v>
      </c>
      <c r="K6" s="24"/>
      <c r="L6" s="5"/>
      <c r="M6" s="5"/>
      <c r="N6" s="5"/>
    </row>
    <row r="7" spans="1:14" x14ac:dyDescent="0.25">
      <c r="A7" s="839"/>
      <c r="B7" s="5">
        <v>5</v>
      </c>
      <c r="C7" s="6">
        <v>0</v>
      </c>
      <c r="D7" s="6">
        <v>0</v>
      </c>
      <c r="E7" s="6">
        <v>0</v>
      </c>
      <c r="F7" s="7">
        <f>(C7+D7+E7)</f>
        <v>0</v>
      </c>
      <c r="G7" s="32">
        <v>0</v>
      </c>
      <c r="H7" s="6">
        <v>0</v>
      </c>
      <c r="I7" s="6">
        <v>0</v>
      </c>
      <c r="J7" s="33">
        <f>(G7+H7+I7)</f>
        <v>0</v>
      </c>
      <c r="K7" s="24"/>
      <c r="L7" s="5"/>
      <c r="M7" s="5"/>
      <c r="N7" s="5"/>
    </row>
    <row r="8" spans="1:14" x14ac:dyDescent="0.25">
      <c r="A8" s="839" t="s">
        <v>685</v>
      </c>
      <c r="B8" s="9">
        <v>6</v>
      </c>
      <c r="C8" s="10">
        <v>0.1</v>
      </c>
      <c r="D8" s="10">
        <v>0.1</v>
      </c>
      <c r="E8" s="10">
        <v>0.1</v>
      </c>
      <c r="F8" s="11">
        <f>C8+D8+E8</f>
        <v>0.30000000000000004</v>
      </c>
      <c r="G8" s="34"/>
      <c r="H8" s="9"/>
      <c r="I8" s="9"/>
      <c r="J8" s="35"/>
      <c r="K8" s="25"/>
      <c r="L8" s="9"/>
      <c r="M8" s="9"/>
      <c r="N8" s="9"/>
    </row>
    <row r="9" spans="1:14" x14ac:dyDescent="0.25">
      <c r="A9" s="839"/>
      <c r="B9" s="9">
        <v>7</v>
      </c>
      <c r="C9" s="9"/>
      <c r="D9" s="9"/>
      <c r="E9" s="9"/>
      <c r="F9" s="19"/>
      <c r="G9" s="36"/>
      <c r="H9" s="9"/>
      <c r="I9" s="9"/>
      <c r="J9" s="35"/>
      <c r="K9" s="25"/>
      <c r="L9" s="9"/>
      <c r="M9" s="9"/>
      <c r="N9" s="9"/>
    </row>
    <row r="10" spans="1:14" x14ac:dyDescent="0.25">
      <c r="A10" s="839"/>
      <c r="B10" s="9">
        <v>8</v>
      </c>
      <c r="C10" s="9"/>
      <c r="D10" s="9"/>
      <c r="E10" s="9"/>
      <c r="F10" s="19"/>
      <c r="G10" s="36"/>
      <c r="H10" s="9"/>
      <c r="I10" s="9"/>
      <c r="J10" s="35"/>
      <c r="K10" s="25"/>
      <c r="L10" s="9"/>
      <c r="M10" s="9"/>
      <c r="N10" s="9"/>
    </row>
    <row r="11" spans="1:14" x14ac:dyDescent="0.25">
      <c r="A11" s="839"/>
      <c r="B11" s="9">
        <v>9</v>
      </c>
      <c r="C11" s="9"/>
      <c r="D11" s="9"/>
      <c r="E11" s="9"/>
      <c r="F11" s="19"/>
      <c r="G11" s="36"/>
      <c r="H11" s="9"/>
      <c r="I11" s="9"/>
      <c r="J11" s="35"/>
      <c r="K11" s="25"/>
      <c r="L11" s="9"/>
      <c r="M11" s="9"/>
      <c r="N11" s="9"/>
    </row>
    <row r="12" spans="1:14" x14ac:dyDescent="0.25">
      <c r="A12" s="839" t="s">
        <v>686</v>
      </c>
      <c r="B12" s="14">
        <v>10</v>
      </c>
      <c r="C12" s="14"/>
      <c r="D12" s="14"/>
      <c r="E12" s="14"/>
      <c r="F12" s="20"/>
      <c r="G12" s="37"/>
      <c r="H12" s="14"/>
      <c r="I12" s="14"/>
      <c r="J12" s="38"/>
      <c r="K12" s="26"/>
      <c r="L12" s="14"/>
      <c r="M12" s="14"/>
      <c r="N12" s="14"/>
    </row>
    <row r="13" spans="1:14" x14ac:dyDescent="0.25">
      <c r="A13" s="839"/>
      <c r="B13" s="14">
        <v>11</v>
      </c>
      <c r="C13" s="14"/>
      <c r="D13" s="14"/>
      <c r="E13" s="14"/>
      <c r="F13" s="20"/>
      <c r="G13" s="37"/>
      <c r="H13" s="14"/>
      <c r="I13" s="14"/>
      <c r="J13" s="38"/>
      <c r="K13" s="26"/>
      <c r="L13" s="14"/>
      <c r="M13" s="14"/>
      <c r="N13" s="14"/>
    </row>
    <row r="14" spans="1:14" x14ac:dyDescent="0.25">
      <c r="A14" s="839"/>
      <c r="B14" s="14">
        <v>12</v>
      </c>
      <c r="C14" s="14"/>
      <c r="D14" s="14"/>
      <c r="E14" s="14"/>
      <c r="F14" s="20"/>
      <c r="G14" s="37"/>
      <c r="H14" s="14"/>
      <c r="I14" s="14"/>
      <c r="J14" s="38"/>
      <c r="K14" s="26"/>
      <c r="L14" s="14"/>
      <c r="M14" s="14"/>
      <c r="N14" s="14"/>
    </row>
    <row r="15" spans="1:14" x14ac:dyDescent="0.25">
      <c r="A15" s="839"/>
      <c r="B15" s="14">
        <v>13</v>
      </c>
      <c r="C15" s="14"/>
      <c r="D15" s="14"/>
      <c r="E15" s="14"/>
      <c r="F15" s="20"/>
      <c r="G15" s="37"/>
      <c r="H15" s="14"/>
      <c r="I15" s="14"/>
      <c r="J15" s="38"/>
      <c r="K15" s="26"/>
      <c r="L15" s="14"/>
      <c r="M15" s="14"/>
      <c r="N15" s="14"/>
    </row>
    <row r="16" spans="1:14" x14ac:dyDescent="0.25">
      <c r="A16" s="839" t="s">
        <v>687</v>
      </c>
      <c r="B16" s="15">
        <v>14</v>
      </c>
      <c r="C16" s="15"/>
      <c r="D16" s="15"/>
      <c r="E16" s="15"/>
      <c r="F16" s="21"/>
      <c r="G16" s="39"/>
      <c r="H16" s="15"/>
      <c r="I16" s="15"/>
      <c r="J16" s="40"/>
      <c r="K16" s="27"/>
      <c r="L16" s="15"/>
      <c r="M16" s="15"/>
      <c r="N16" s="15"/>
    </row>
    <row r="17" spans="1:14" x14ac:dyDescent="0.25">
      <c r="A17" s="839"/>
      <c r="B17" s="15">
        <v>15</v>
      </c>
      <c r="C17" s="15"/>
      <c r="D17" s="15"/>
      <c r="E17" s="15"/>
      <c r="F17" s="21"/>
      <c r="G17" s="39"/>
      <c r="H17" s="15"/>
      <c r="I17" s="15"/>
      <c r="J17" s="40"/>
      <c r="K17" s="27"/>
      <c r="L17" s="15"/>
      <c r="M17" s="15"/>
      <c r="N17" s="15"/>
    </row>
    <row r="18" spans="1:14" x14ac:dyDescent="0.25">
      <c r="A18" s="839"/>
      <c r="B18" s="15">
        <v>16</v>
      </c>
      <c r="C18" s="15"/>
      <c r="D18" s="15"/>
      <c r="E18" s="15"/>
      <c r="F18" s="21"/>
      <c r="G18" s="39"/>
      <c r="H18" s="15"/>
      <c r="I18" s="15"/>
      <c r="J18" s="40"/>
      <c r="K18" s="27"/>
      <c r="L18" s="15"/>
      <c r="M18" s="15"/>
      <c r="N18" s="15"/>
    </row>
    <row r="19" spans="1:14" x14ac:dyDescent="0.25">
      <c r="A19" s="839" t="s">
        <v>688</v>
      </c>
      <c r="B19" s="18">
        <v>17</v>
      </c>
      <c r="C19" s="18"/>
      <c r="D19" s="18"/>
      <c r="E19" s="18"/>
      <c r="F19" s="22"/>
      <c r="G19" s="41"/>
      <c r="H19" s="18"/>
      <c r="I19" s="18"/>
      <c r="J19" s="42"/>
      <c r="K19" s="28"/>
      <c r="L19" s="18"/>
      <c r="M19" s="18"/>
      <c r="N19" s="18"/>
    </row>
    <row r="20" spans="1:14" x14ac:dyDescent="0.25">
      <c r="A20" s="839"/>
      <c r="B20" s="18">
        <v>18</v>
      </c>
      <c r="C20" s="18"/>
      <c r="D20" s="18"/>
      <c r="E20" s="18"/>
      <c r="F20" s="22"/>
      <c r="G20" s="41"/>
      <c r="H20" s="18"/>
      <c r="I20" s="18"/>
      <c r="J20" s="42"/>
      <c r="K20" s="28"/>
      <c r="L20" s="18"/>
      <c r="M20" s="18"/>
      <c r="N20" s="18"/>
    </row>
    <row r="21" spans="1:14" x14ac:dyDescent="0.25">
      <c r="A21" s="839"/>
      <c r="B21" s="18">
        <v>19</v>
      </c>
      <c r="C21" s="18"/>
      <c r="D21" s="18"/>
      <c r="E21" s="18"/>
      <c r="F21" s="22"/>
      <c r="G21" s="41"/>
      <c r="H21" s="18"/>
      <c r="I21" s="18"/>
      <c r="J21" s="42"/>
      <c r="K21" s="28"/>
      <c r="L21" s="18"/>
      <c r="M21" s="18"/>
      <c r="N21" s="18"/>
    </row>
    <row r="22" spans="1:14" x14ac:dyDescent="0.25">
      <c r="A22" s="839"/>
      <c r="B22" s="18">
        <v>20</v>
      </c>
      <c r="C22" s="18"/>
      <c r="D22" s="18"/>
      <c r="E22" s="18"/>
      <c r="F22" s="22"/>
      <c r="G22" s="41"/>
      <c r="H22" s="18"/>
      <c r="I22" s="18"/>
      <c r="J22" s="42"/>
      <c r="K22" s="28"/>
      <c r="L22" s="18"/>
      <c r="M22" s="18"/>
      <c r="N22" s="18"/>
    </row>
    <row r="23" spans="1:14" x14ac:dyDescent="0.25">
      <c r="A23" s="839" t="s">
        <v>689</v>
      </c>
      <c r="B23" s="13">
        <v>21</v>
      </c>
      <c r="C23" s="13"/>
      <c r="D23" s="13"/>
      <c r="E23" s="13"/>
      <c r="F23" s="23"/>
      <c r="G23" s="43"/>
      <c r="H23" s="13"/>
      <c r="I23" s="13"/>
      <c r="J23" s="44"/>
      <c r="K23" s="29"/>
      <c r="L23" s="13"/>
      <c r="M23" s="13"/>
      <c r="N23" s="13"/>
    </row>
    <row r="24" spans="1:14" x14ac:dyDescent="0.25">
      <c r="A24" s="839"/>
      <c r="B24" s="13">
        <v>22</v>
      </c>
      <c r="C24" s="13"/>
      <c r="D24" s="13"/>
      <c r="E24" s="13"/>
      <c r="F24" s="23"/>
      <c r="G24" s="43"/>
      <c r="H24" s="13"/>
      <c r="I24" s="13"/>
      <c r="J24" s="44"/>
      <c r="K24" s="29"/>
      <c r="L24" s="13"/>
      <c r="M24" s="13"/>
      <c r="N24" s="13"/>
    </row>
    <row r="25" spans="1:14" x14ac:dyDescent="0.25">
      <c r="A25" s="839"/>
      <c r="B25" s="13">
        <v>23</v>
      </c>
      <c r="C25" s="13"/>
      <c r="D25" s="13"/>
      <c r="E25" s="13"/>
      <c r="F25" s="23"/>
      <c r="G25" s="43"/>
      <c r="H25" s="13"/>
      <c r="I25" s="13"/>
      <c r="J25" s="44"/>
      <c r="K25" s="29"/>
      <c r="L25" s="13"/>
      <c r="M25" s="13"/>
      <c r="N25" s="13"/>
    </row>
    <row r="26" spans="1:14" x14ac:dyDescent="0.25">
      <c r="A26" s="839"/>
      <c r="B26" s="13">
        <v>24</v>
      </c>
      <c r="C26" s="13"/>
      <c r="D26" s="13"/>
      <c r="E26" s="13"/>
      <c r="F26" s="23"/>
      <c r="G26" s="43"/>
      <c r="H26" s="13"/>
      <c r="I26" s="13"/>
      <c r="J26" s="44"/>
      <c r="K26" s="29"/>
      <c r="L26" s="13"/>
      <c r="M26" s="13"/>
      <c r="N26" s="13"/>
    </row>
    <row r="27" spans="1:14" x14ac:dyDescent="0.25">
      <c r="A27" s="839" t="s">
        <v>690</v>
      </c>
      <c r="B27" s="9">
        <v>25</v>
      </c>
      <c r="C27" s="9"/>
      <c r="D27" s="9"/>
      <c r="E27" s="9"/>
      <c r="F27" s="9"/>
      <c r="G27" s="9"/>
      <c r="H27" s="9"/>
      <c r="I27" s="9"/>
      <c r="J27" s="9"/>
      <c r="K27" s="9"/>
      <c r="L27" s="9"/>
      <c r="M27" s="9"/>
      <c r="N27" s="9"/>
    </row>
    <row r="28" spans="1:14" x14ac:dyDescent="0.25">
      <c r="A28" s="839"/>
      <c r="B28" s="9">
        <v>26</v>
      </c>
      <c r="C28" s="9"/>
      <c r="D28" s="9"/>
      <c r="E28" s="9"/>
      <c r="F28" s="9"/>
      <c r="G28" s="9"/>
      <c r="H28" s="9"/>
      <c r="I28" s="9"/>
      <c r="J28" s="9"/>
      <c r="K28" s="9"/>
      <c r="L28" s="9"/>
      <c r="M28" s="9"/>
      <c r="N28" s="9"/>
    </row>
    <row r="29" spans="1:14" x14ac:dyDescent="0.25">
      <c r="A29" s="839"/>
      <c r="B29" s="9">
        <v>27</v>
      </c>
      <c r="C29" s="9"/>
      <c r="D29" s="9"/>
      <c r="E29" s="9"/>
      <c r="F29" s="9"/>
      <c r="G29" s="9"/>
      <c r="H29" s="9"/>
      <c r="I29" s="9"/>
      <c r="J29" s="9"/>
      <c r="K29" s="9"/>
      <c r="L29" s="9"/>
      <c r="M29" s="9"/>
      <c r="N29" s="9"/>
    </row>
    <row r="30" spans="1:14" x14ac:dyDescent="0.25">
      <c r="A30" s="839"/>
      <c r="B30" s="9">
        <v>28</v>
      </c>
      <c r="C30" s="9"/>
      <c r="D30" s="9"/>
      <c r="E30" s="9"/>
      <c r="F30" s="9"/>
      <c r="G30" s="9"/>
      <c r="H30" s="9"/>
      <c r="I30" s="9"/>
      <c r="J30" s="9"/>
      <c r="K30" s="9"/>
      <c r="L30" s="9"/>
      <c r="M30" s="9"/>
      <c r="N30" s="9"/>
    </row>
    <row r="31" spans="1:14" x14ac:dyDescent="0.25">
      <c r="A31" s="839"/>
      <c r="B31" s="9">
        <v>29</v>
      </c>
      <c r="C31" s="9"/>
      <c r="D31" s="9"/>
      <c r="E31" s="9"/>
      <c r="F31" s="9"/>
      <c r="G31" s="9"/>
      <c r="H31" s="9"/>
      <c r="I31" s="9"/>
      <c r="J31" s="9"/>
      <c r="K31" s="9"/>
      <c r="L31" s="9"/>
      <c r="M31" s="9"/>
      <c r="N31" s="9"/>
    </row>
    <row r="32" spans="1:14" x14ac:dyDescent="0.25">
      <c r="A32" s="839" t="s">
        <v>691</v>
      </c>
      <c r="B32" s="16">
        <v>30</v>
      </c>
      <c r="C32" s="16"/>
      <c r="D32" s="16"/>
      <c r="E32" s="16"/>
      <c r="F32" s="16"/>
      <c r="G32" s="16"/>
      <c r="H32" s="16"/>
      <c r="I32" s="16"/>
      <c r="J32" s="16"/>
      <c r="K32" s="16"/>
      <c r="L32" s="16"/>
      <c r="M32" s="16"/>
      <c r="N32" s="16"/>
    </row>
    <row r="33" spans="1:14" x14ac:dyDescent="0.25">
      <c r="A33" s="839"/>
      <c r="B33" s="16">
        <v>31</v>
      </c>
      <c r="C33" s="16"/>
      <c r="D33" s="16"/>
      <c r="E33" s="16"/>
      <c r="F33" s="16"/>
      <c r="G33" s="16"/>
      <c r="H33" s="16"/>
      <c r="I33" s="16"/>
      <c r="J33" s="16"/>
      <c r="K33" s="16"/>
      <c r="L33" s="16"/>
      <c r="M33" s="16"/>
      <c r="N33" s="16"/>
    </row>
    <row r="34" spans="1:14" x14ac:dyDescent="0.25">
      <c r="A34" s="839"/>
      <c r="B34" s="16">
        <v>32</v>
      </c>
      <c r="C34" s="16"/>
      <c r="D34" s="16"/>
      <c r="E34" s="16"/>
      <c r="F34" s="16"/>
      <c r="G34" s="16"/>
      <c r="H34" s="16"/>
      <c r="I34" s="16"/>
      <c r="J34" s="16"/>
      <c r="K34" s="16"/>
      <c r="L34" s="16"/>
      <c r="M34" s="16"/>
      <c r="N34" s="16"/>
    </row>
    <row r="35" spans="1:14" x14ac:dyDescent="0.25">
      <c r="A35" s="839" t="s">
        <v>692</v>
      </c>
      <c r="B35" s="17">
        <v>33</v>
      </c>
      <c r="C35" s="14"/>
      <c r="D35" s="14"/>
      <c r="E35" s="14"/>
      <c r="F35" s="14"/>
      <c r="G35" s="14"/>
      <c r="H35" s="14"/>
      <c r="I35" s="14"/>
      <c r="J35" s="14"/>
      <c r="K35" s="14"/>
      <c r="L35" s="14"/>
      <c r="M35" s="14"/>
      <c r="N35" s="14"/>
    </row>
    <row r="36" spans="1:14" x14ac:dyDescent="0.25">
      <c r="A36" s="839"/>
      <c r="B36" s="14">
        <v>34</v>
      </c>
      <c r="C36" s="14"/>
      <c r="D36" s="14"/>
      <c r="E36" s="14"/>
      <c r="F36" s="14"/>
      <c r="G36" s="14"/>
      <c r="H36" s="14"/>
      <c r="I36" s="14"/>
      <c r="J36" s="14"/>
      <c r="K36" s="14"/>
      <c r="L36" s="14"/>
      <c r="M36" s="14"/>
      <c r="N36" s="14"/>
    </row>
    <row r="37" spans="1:14" x14ac:dyDescent="0.25">
      <c r="A37" s="839"/>
      <c r="B37" s="45">
        <v>35</v>
      </c>
      <c r="C37" s="14"/>
      <c r="D37" s="14"/>
      <c r="E37" s="14"/>
      <c r="F37" s="14"/>
      <c r="G37" s="14"/>
      <c r="H37" s="14"/>
      <c r="I37" s="14"/>
      <c r="J37" s="14"/>
      <c r="K37" s="14"/>
      <c r="L37" s="14"/>
      <c r="M37" s="14"/>
      <c r="N37" s="14"/>
    </row>
    <row r="38" spans="1:14" x14ac:dyDescent="0.25">
      <c r="A38" s="839" t="s">
        <v>693</v>
      </c>
      <c r="B38" s="8">
        <v>36</v>
      </c>
      <c r="C38" s="8"/>
      <c r="D38" s="8"/>
      <c r="E38" s="8"/>
      <c r="F38" s="8"/>
      <c r="G38" s="8"/>
      <c r="H38" s="8"/>
      <c r="I38" s="8"/>
      <c r="J38" s="8"/>
      <c r="K38" s="8"/>
      <c r="L38" s="8"/>
      <c r="M38" s="8"/>
      <c r="N38" s="8"/>
    </row>
    <row r="39" spans="1:14" x14ac:dyDescent="0.25">
      <c r="A39" s="839"/>
      <c r="B39" s="8">
        <v>37</v>
      </c>
      <c r="C39" s="8"/>
      <c r="D39" s="8"/>
      <c r="E39" s="8"/>
      <c r="F39" s="8"/>
      <c r="G39" s="8"/>
      <c r="H39" s="8"/>
      <c r="I39" s="8"/>
      <c r="J39" s="8"/>
      <c r="K39" s="8"/>
      <c r="L39" s="8"/>
      <c r="M39" s="8"/>
      <c r="N39" s="8"/>
    </row>
    <row r="40" spans="1:14" x14ac:dyDescent="0.25">
      <c r="A40" s="839"/>
      <c r="B40" s="8">
        <v>38</v>
      </c>
      <c r="C40" s="8"/>
      <c r="D40" s="8"/>
      <c r="E40" s="8"/>
      <c r="F40" s="8"/>
      <c r="G40" s="8"/>
      <c r="H40" s="8"/>
      <c r="I40" s="8"/>
      <c r="J40" s="8"/>
      <c r="K40" s="8"/>
      <c r="L40" s="8"/>
      <c r="M40" s="8"/>
      <c r="N40" s="8"/>
    </row>
    <row r="41" spans="1:14" x14ac:dyDescent="0.25">
      <c r="A41" s="840" t="s">
        <v>694</v>
      </c>
      <c r="B41" s="46">
        <v>39</v>
      </c>
      <c r="C41" s="47"/>
      <c r="D41" s="47"/>
      <c r="E41" s="47"/>
      <c r="F41" s="47"/>
      <c r="G41" s="47"/>
      <c r="H41" s="47"/>
      <c r="I41" s="47"/>
      <c r="J41" s="47"/>
      <c r="K41" s="47"/>
      <c r="L41" s="47"/>
      <c r="M41" s="47"/>
      <c r="N41" s="47"/>
    </row>
    <row r="42" spans="1:14" x14ac:dyDescent="0.25">
      <c r="A42" s="840"/>
      <c r="B42" s="47">
        <v>40</v>
      </c>
      <c r="C42" s="47"/>
      <c r="D42" s="47"/>
      <c r="E42" s="47"/>
      <c r="F42" s="47"/>
      <c r="G42" s="47"/>
      <c r="H42" s="47"/>
      <c r="I42" s="47"/>
      <c r="J42" s="47"/>
      <c r="K42" s="47"/>
      <c r="L42" s="47"/>
      <c r="M42" s="47"/>
      <c r="N42" s="47"/>
    </row>
    <row r="43" spans="1:14" x14ac:dyDescent="0.25">
      <c r="A43" s="840"/>
      <c r="B43" s="47">
        <v>41</v>
      </c>
      <c r="C43" s="47"/>
      <c r="D43" s="47"/>
      <c r="E43" s="47"/>
      <c r="F43" s="47"/>
      <c r="G43" s="47"/>
      <c r="H43" s="47"/>
      <c r="I43" s="47"/>
      <c r="J43" s="47"/>
      <c r="K43" s="47"/>
      <c r="L43" s="47"/>
      <c r="M43" s="47"/>
      <c r="N43" s="47"/>
    </row>
    <row r="44" spans="1:14" x14ac:dyDescent="0.25">
      <c r="A44" s="840"/>
      <c r="B44" s="48">
        <v>42</v>
      </c>
      <c r="C44" s="47"/>
      <c r="D44" s="47"/>
      <c r="E44" s="47"/>
      <c r="F44" s="47"/>
      <c r="G44" s="47"/>
      <c r="H44" s="47"/>
      <c r="I44" s="47"/>
      <c r="J44" s="47"/>
      <c r="K44" s="47"/>
      <c r="L44" s="47"/>
      <c r="M44" s="47"/>
      <c r="N44" s="47"/>
    </row>
    <row r="45" spans="1:14" x14ac:dyDescent="0.25">
      <c r="A45" s="838" t="s">
        <v>695</v>
      </c>
      <c r="B45" s="12">
        <v>43</v>
      </c>
      <c r="C45" s="12"/>
      <c r="D45" s="12"/>
      <c r="E45" s="12"/>
      <c r="F45" s="12"/>
      <c r="G45" s="12"/>
      <c r="H45" s="12"/>
      <c r="I45" s="12"/>
      <c r="J45" s="12"/>
      <c r="K45" s="12"/>
      <c r="L45" s="12"/>
      <c r="M45" s="12"/>
      <c r="N45" s="12"/>
    </row>
    <row r="46" spans="1:14" x14ac:dyDescent="0.25">
      <c r="A46" s="838"/>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A38" zoomScale="60" zoomScaleNormal="60" workbookViewId="0">
      <selection activeCell="A40" sqref="A40:A41"/>
    </sheetView>
  </sheetViews>
  <sheetFormatPr baseColWidth="10" defaultColWidth="10.85546875" defaultRowHeight="15" x14ac:dyDescent="0.25"/>
  <cols>
    <col min="1" max="1" width="41.42578125" style="209" customWidth="1"/>
    <col min="2" max="2" width="15.42578125" style="209" customWidth="1"/>
    <col min="3" max="14" width="20.7109375" style="209" customWidth="1"/>
    <col min="15" max="15" width="16.140625" style="209" customWidth="1"/>
    <col min="16" max="18" width="18.140625" style="209" customWidth="1"/>
    <col min="19" max="19" width="41" style="209" customWidth="1"/>
    <col min="20" max="21" width="18.140625" style="209" customWidth="1"/>
    <col min="22" max="22" width="88.7109375" style="209" customWidth="1"/>
    <col min="23" max="27" width="18.140625" style="209" customWidth="1"/>
    <col min="28" max="28" width="22.7109375" style="209" customWidth="1"/>
    <col min="29" max="29" width="19" style="209" customWidth="1"/>
    <col min="30" max="30" width="19.42578125" style="209" customWidth="1"/>
    <col min="31" max="31" width="6.28515625" style="209" bestFit="1" customWidth="1"/>
    <col min="32" max="32" width="22.85546875" style="209" customWidth="1"/>
    <col min="33" max="33" width="18.42578125" style="209" bestFit="1" customWidth="1"/>
    <col min="34" max="34" width="8.42578125" style="209" customWidth="1"/>
    <col min="35" max="35" width="18.42578125" style="209" bestFit="1" customWidth="1"/>
    <col min="36" max="36" width="5.7109375" style="209" customWidth="1"/>
    <col min="37" max="37" width="18.42578125" style="209" bestFit="1" customWidth="1"/>
    <col min="38" max="38" width="4.7109375" style="209" customWidth="1"/>
    <col min="39" max="39" width="23" style="209" bestFit="1" customWidth="1"/>
    <col min="40" max="40" width="10.85546875" style="209"/>
    <col min="41" max="41" width="18.42578125" style="209" bestFit="1" customWidth="1"/>
    <col min="42" max="42" width="16.140625" style="209" customWidth="1"/>
    <col min="43" max="16384" width="10.85546875" style="209"/>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271"/>
      <c r="B5" s="272"/>
      <c r="C5" s="273"/>
      <c r="D5" s="221"/>
      <c r="E5" s="221"/>
      <c r="F5" s="221"/>
      <c r="G5" s="221"/>
      <c r="H5" s="221"/>
      <c r="I5" s="221"/>
      <c r="J5" s="221"/>
      <c r="K5" s="221"/>
      <c r="L5" s="221"/>
      <c r="M5" s="221"/>
      <c r="N5" s="221"/>
      <c r="O5" s="221"/>
      <c r="P5" s="221"/>
      <c r="Q5" s="221"/>
      <c r="R5" s="221"/>
      <c r="S5" s="221"/>
      <c r="T5" s="221"/>
      <c r="U5" s="221"/>
      <c r="V5" s="221"/>
      <c r="W5" s="221"/>
      <c r="X5" s="221"/>
      <c r="Y5" s="221"/>
      <c r="Z5" s="221"/>
      <c r="AA5" s="221"/>
      <c r="AB5" s="274"/>
      <c r="AC5" s="275"/>
      <c r="AD5" s="276"/>
    </row>
    <row r="6" spans="1:30" ht="9" customHeight="1" thickBot="1" x14ac:dyDescent="0.3">
      <c r="A6" s="277"/>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78"/>
      <c r="AD6" s="279"/>
    </row>
    <row r="7" spans="1:30" x14ac:dyDescent="0.25">
      <c r="A7" s="422" t="s">
        <v>7</v>
      </c>
      <c r="B7" s="423"/>
      <c r="C7" s="494" t="s">
        <v>8</v>
      </c>
      <c r="D7" s="422" t="s">
        <v>9</v>
      </c>
      <c r="E7" s="436"/>
      <c r="F7" s="436"/>
      <c r="G7" s="436"/>
      <c r="H7" s="423"/>
      <c r="I7" s="430">
        <v>45301</v>
      </c>
      <c r="J7" s="431"/>
      <c r="K7" s="422" t="s">
        <v>10</v>
      </c>
      <c r="L7" s="423"/>
      <c r="M7" s="480" t="s">
        <v>11</v>
      </c>
      <c r="N7" s="481"/>
      <c r="O7" s="474"/>
      <c r="P7" s="475"/>
      <c r="Q7" s="221"/>
      <c r="R7" s="221"/>
      <c r="S7" s="221"/>
      <c r="T7" s="221"/>
      <c r="U7" s="221"/>
      <c r="V7" s="221"/>
      <c r="W7" s="221"/>
      <c r="X7" s="221"/>
      <c r="Y7" s="221"/>
      <c r="Z7" s="221"/>
      <c r="AA7" s="221"/>
      <c r="AB7" s="221"/>
      <c r="AC7" s="278"/>
      <c r="AD7" s="279"/>
    </row>
    <row r="8" spans="1:30" x14ac:dyDescent="0.25">
      <c r="A8" s="424"/>
      <c r="B8" s="425"/>
      <c r="C8" s="495" t="s">
        <v>8</v>
      </c>
      <c r="D8" s="424"/>
      <c r="E8" s="437"/>
      <c r="F8" s="437"/>
      <c r="G8" s="437"/>
      <c r="H8" s="425"/>
      <c r="I8" s="432"/>
      <c r="J8" s="433"/>
      <c r="K8" s="424"/>
      <c r="L8" s="425"/>
      <c r="M8" s="476" t="s">
        <v>12</v>
      </c>
      <c r="N8" s="477"/>
      <c r="O8" s="478"/>
      <c r="P8" s="479"/>
      <c r="Q8" s="221"/>
      <c r="R8" s="221"/>
      <c r="S8" s="221"/>
      <c r="T8" s="221"/>
      <c r="U8" s="221"/>
      <c r="V8" s="221"/>
      <c r="W8" s="221"/>
      <c r="X8" s="221"/>
      <c r="Y8" s="221"/>
      <c r="Z8" s="221"/>
      <c r="AA8" s="221"/>
      <c r="AB8" s="221"/>
      <c r="AC8" s="278"/>
      <c r="AD8" s="279"/>
    </row>
    <row r="9" spans="1:30" x14ac:dyDescent="0.25">
      <c r="A9" s="426"/>
      <c r="B9" s="427"/>
      <c r="C9" s="496" t="s">
        <v>8</v>
      </c>
      <c r="D9" s="426"/>
      <c r="E9" s="438"/>
      <c r="F9" s="438"/>
      <c r="G9" s="438"/>
      <c r="H9" s="427"/>
      <c r="I9" s="434"/>
      <c r="J9" s="435"/>
      <c r="K9" s="426"/>
      <c r="L9" s="427"/>
      <c r="M9" s="449" t="s">
        <v>13</v>
      </c>
      <c r="N9" s="450"/>
      <c r="O9" s="451" t="s">
        <v>14</v>
      </c>
      <c r="P9" s="452"/>
      <c r="Q9" s="221"/>
      <c r="R9" s="221"/>
      <c r="S9" s="221"/>
      <c r="T9" s="221"/>
      <c r="U9" s="221"/>
      <c r="V9" s="221"/>
      <c r="W9" s="221"/>
      <c r="X9" s="221"/>
      <c r="Y9" s="221"/>
      <c r="Z9" s="221"/>
      <c r="AA9" s="221"/>
      <c r="AB9" s="221"/>
      <c r="AC9" s="278"/>
      <c r="AD9" s="279"/>
    </row>
    <row r="10" spans="1:30" ht="15" customHeight="1" thickBot="1" x14ac:dyDescent="0.3">
      <c r="A10" s="280"/>
      <c r="B10" s="281"/>
      <c r="C10" s="281"/>
      <c r="D10" s="222"/>
      <c r="E10" s="222"/>
      <c r="F10" s="222"/>
      <c r="G10" s="222"/>
      <c r="H10" s="222"/>
      <c r="I10" s="282"/>
      <c r="J10" s="282"/>
      <c r="K10" s="222"/>
      <c r="L10" s="222"/>
      <c r="M10" s="283"/>
      <c r="N10" s="283"/>
      <c r="O10" s="284"/>
      <c r="P10" s="284"/>
      <c r="Q10" s="281"/>
      <c r="R10" s="281"/>
      <c r="S10" s="281"/>
      <c r="T10" s="281"/>
      <c r="U10" s="281"/>
      <c r="V10" s="281"/>
      <c r="W10" s="281"/>
      <c r="X10" s="281"/>
      <c r="Y10" s="281"/>
      <c r="Z10" s="281"/>
      <c r="AA10" s="281"/>
      <c r="AB10" s="281"/>
      <c r="AC10" s="285"/>
      <c r="AD10" s="286"/>
    </row>
    <row r="11" spans="1:30" ht="15" customHeight="1" x14ac:dyDescent="0.25">
      <c r="A11" s="422" t="s">
        <v>15</v>
      </c>
      <c r="B11" s="423"/>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24"/>
      <c r="B12" s="425"/>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26"/>
      <c r="B13" s="427"/>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288"/>
      <c r="B14" s="289"/>
      <c r="C14" s="223"/>
      <c r="D14" s="223"/>
      <c r="E14" s="223"/>
      <c r="F14" s="223"/>
      <c r="G14" s="223"/>
      <c r="H14" s="223"/>
      <c r="I14" s="223"/>
      <c r="J14" s="223"/>
      <c r="K14" s="223"/>
      <c r="L14" s="223"/>
      <c r="M14" s="290"/>
      <c r="N14" s="290"/>
      <c r="O14" s="290"/>
      <c r="P14" s="290"/>
      <c r="Q14" s="290"/>
      <c r="R14" s="291"/>
      <c r="S14" s="291"/>
      <c r="T14" s="291"/>
      <c r="U14" s="291"/>
      <c r="V14" s="291"/>
      <c r="W14" s="291"/>
      <c r="X14" s="291"/>
      <c r="Y14" s="222"/>
      <c r="Z14" s="222"/>
      <c r="AA14" s="222"/>
      <c r="AB14" s="222"/>
      <c r="AC14" s="222"/>
      <c r="AD14" s="287"/>
    </row>
    <row r="15" spans="1:30" ht="39" customHeight="1" thickBot="1" x14ac:dyDescent="0.3">
      <c r="A15" s="411" t="s">
        <v>17</v>
      </c>
      <c r="B15" s="412"/>
      <c r="C15" s="413" t="s">
        <v>18</v>
      </c>
      <c r="D15" s="414"/>
      <c r="E15" s="414"/>
      <c r="F15" s="414"/>
      <c r="G15" s="414"/>
      <c r="H15" s="414"/>
      <c r="I15" s="414"/>
      <c r="J15" s="414"/>
      <c r="K15" s="415"/>
      <c r="L15" s="401" t="s">
        <v>19</v>
      </c>
      <c r="M15" s="402"/>
      <c r="N15" s="402"/>
      <c r="O15" s="402"/>
      <c r="P15" s="402"/>
      <c r="Q15" s="403"/>
      <c r="R15" s="416" t="s">
        <v>20</v>
      </c>
      <c r="S15" s="417"/>
      <c r="T15" s="417"/>
      <c r="U15" s="417"/>
      <c r="V15" s="417"/>
      <c r="W15" s="417"/>
      <c r="X15" s="418"/>
      <c r="Y15" s="401" t="s">
        <v>21</v>
      </c>
      <c r="Z15" s="403"/>
      <c r="AA15" s="453" t="s">
        <v>22</v>
      </c>
      <c r="AB15" s="454"/>
      <c r="AC15" s="454"/>
      <c r="AD15" s="455"/>
    </row>
    <row r="16" spans="1:30" ht="9" customHeight="1" thickBot="1" x14ac:dyDescent="0.3">
      <c r="A16" s="277"/>
      <c r="B16" s="221"/>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292"/>
      <c r="AD16" s="293"/>
    </row>
    <row r="17" spans="1:41" s="294" customFormat="1" ht="37.5" customHeight="1" thickBot="1" x14ac:dyDescent="0.3">
      <c r="A17" s="411" t="s">
        <v>23</v>
      </c>
      <c r="B17" s="412"/>
      <c r="C17" s="419" t="s">
        <v>114</v>
      </c>
      <c r="D17" s="420"/>
      <c r="E17" s="420"/>
      <c r="F17" s="420"/>
      <c r="G17" s="420"/>
      <c r="H17" s="420"/>
      <c r="I17" s="420"/>
      <c r="J17" s="420"/>
      <c r="K17" s="420"/>
      <c r="L17" s="420"/>
      <c r="M17" s="420"/>
      <c r="N17" s="420"/>
      <c r="O17" s="420"/>
      <c r="P17" s="420"/>
      <c r="Q17" s="421"/>
      <c r="R17" s="401" t="s">
        <v>25</v>
      </c>
      <c r="S17" s="402"/>
      <c r="T17" s="402"/>
      <c r="U17" s="402"/>
      <c r="V17" s="403"/>
      <c r="W17" s="428">
        <v>2</v>
      </c>
      <c r="X17" s="429"/>
      <c r="Y17" s="402" t="s">
        <v>26</v>
      </c>
      <c r="Z17" s="402"/>
      <c r="AA17" s="402"/>
      <c r="AB17" s="403"/>
      <c r="AC17" s="457">
        <v>0.15</v>
      </c>
      <c r="AD17" s="458"/>
    </row>
    <row r="18" spans="1:41" ht="16.5" customHeight="1" thickBot="1" x14ac:dyDescent="0.3">
      <c r="A18" s="295"/>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96"/>
    </row>
    <row r="19" spans="1:41" ht="32.25" customHeight="1" thickBot="1" x14ac:dyDescent="0.3">
      <c r="A19" s="401" t="s">
        <v>27</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3"/>
      <c r="AE19" s="297"/>
      <c r="AF19" s="297"/>
    </row>
    <row r="20" spans="1:41" ht="32.25" customHeight="1" thickBot="1" x14ac:dyDescent="0.3">
      <c r="A20" s="298"/>
      <c r="B20" s="278"/>
      <c r="C20" s="404" t="s">
        <v>28</v>
      </c>
      <c r="D20" s="405"/>
      <c r="E20" s="405"/>
      <c r="F20" s="405"/>
      <c r="G20" s="405"/>
      <c r="H20" s="405"/>
      <c r="I20" s="405"/>
      <c r="J20" s="405"/>
      <c r="K20" s="405"/>
      <c r="L20" s="405"/>
      <c r="M20" s="405"/>
      <c r="N20" s="405"/>
      <c r="O20" s="405"/>
      <c r="P20" s="406"/>
      <c r="Q20" s="407" t="s">
        <v>29</v>
      </c>
      <c r="R20" s="408"/>
      <c r="S20" s="408"/>
      <c r="T20" s="408"/>
      <c r="U20" s="408"/>
      <c r="V20" s="408"/>
      <c r="W20" s="408"/>
      <c r="X20" s="408"/>
      <c r="Y20" s="408"/>
      <c r="Z20" s="408"/>
      <c r="AA20" s="408"/>
      <c r="AB20" s="408"/>
      <c r="AC20" s="408"/>
      <c r="AD20" s="409"/>
      <c r="AE20" s="297"/>
      <c r="AF20" s="297"/>
    </row>
    <row r="21" spans="1:41" ht="32.25" customHeight="1" thickBot="1" x14ac:dyDescent="0.3">
      <c r="A21" s="277"/>
      <c r="B21" s="221"/>
      <c r="C21" s="299" t="s">
        <v>30</v>
      </c>
      <c r="D21" s="225" t="s">
        <v>31</v>
      </c>
      <c r="E21" s="225" t="s">
        <v>32</v>
      </c>
      <c r="F21" s="225" t="s">
        <v>33</v>
      </c>
      <c r="G21" s="225" t="s">
        <v>34</v>
      </c>
      <c r="H21" s="225" t="s">
        <v>35</v>
      </c>
      <c r="I21" s="225" t="s">
        <v>36</v>
      </c>
      <c r="J21" s="225" t="s">
        <v>37</v>
      </c>
      <c r="K21" s="225" t="s">
        <v>38</v>
      </c>
      <c r="L21" s="225" t="s">
        <v>39</v>
      </c>
      <c r="M21" s="225" t="s">
        <v>40</v>
      </c>
      <c r="N21" s="225" t="s">
        <v>8</v>
      </c>
      <c r="O21" s="225" t="s">
        <v>41</v>
      </c>
      <c r="P21" s="300" t="s">
        <v>42</v>
      </c>
      <c r="Q21" s="299" t="s">
        <v>30</v>
      </c>
      <c r="R21" s="225" t="s">
        <v>31</v>
      </c>
      <c r="S21" s="225" t="s">
        <v>32</v>
      </c>
      <c r="T21" s="225" t="s">
        <v>33</v>
      </c>
      <c r="U21" s="225" t="s">
        <v>34</v>
      </c>
      <c r="V21" s="225" t="s">
        <v>35</v>
      </c>
      <c r="W21" s="225" t="s">
        <v>36</v>
      </c>
      <c r="X21" s="225" t="s">
        <v>37</v>
      </c>
      <c r="Y21" s="225" t="s">
        <v>38</v>
      </c>
      <c r="Z21" s="225" t="s">
        <v>39</v>
      </c>
      <c r="AA21" s="225" t="s">
        <v>40</v>
      </c>
      <c r="AB21" s="225" t="s">
        <v>8</v>
      </c>
      <c r="AC21" s="225" t="s">
        <v>41</v>
      </c>
      <c r="AD21" s="300" t="s">
        <v>42</v>
      </c>
      <c r="AE21" s="301"/>
      <c r="AF21" s="301"/>
    </row>
    <row r="22" spans="1:41" ht="32.25" customHeight="1" x14ac:dyDescent="0.25">
      <c r="A22" s="364" t="s">
        <v>43</v>
      </c>
      <c r="B22" s="410"/>
      <c r="C22" s="329">
        <f>18097638+2574687</f>
        <v>20672325</v>
      </c>
      <c r="D22" s="226"/>
      <c r="E22" s="226"/>
      <c r="F22" s="226"/>
      <c r="G22" s="226"/>
      <c r="H22" s="226"/>
      <c r="I22" s="226"/>
      <c r="J22" s="226"/>
      <c r="K22" s="226"/>
      <c r="L22" s="226"/>
      <c r="M22" s="226"/>
      <c r="N22" s="226"/>
      <c r="O22" s="226">
        <f>SUM(C22:N22)</f>
        <v>20672325</v>
      </c>
      <c r="P22" s="304"/>
      <c r="Q22" s="329">
        <v>284502500</v>
      </c>
      <c r="R22" s="226">
        <v>31350000</v>
      </c>
      <c r="S22" s="226"/>
      <c r="T22" s="226"/>
      <c r="U22" s="226">
        <v>2004400</v>
      </c>
      <c r="V22" s="226"/>
      <c r="W22" s="226">
        <v>18036670</v>
      </c>
      <c r="X22" s="226">
        <v>-260791</v>
      </c>
      <c r="Y22" s="226"/>
      <c r="Z22" s="226"/>
      <c r="AA22" s="226"/>
      <c r="AB22" s="226"/>
      <c r="AC22" s="226">
        <f>SUM(Q22:AB22)</f>
        <v>335632779</v>
      </c>
      <c r="AD22" s="305"/>
      <c r="AE22" s="301"/>
      <c r="AF22" s="301"/>
    </row>
    <row r="23" spans="1:41" ht="32.25" customHeight="1" x14ac:dyDescent="0.25">
      <c r="A23" s="365" t="s">
        <v>44</v>
      </c>
      <c r="B23" s="392"/>
      <c r="C23" s="311"/>
      <c r="D23" s="227"/>
      <c r="E23" s="227"/>
      <c r="F23" s="227"/>
      <c r="G23" s="227"/>
      <c r="H23" s="227"/>
      <c r="I23" s="227"/>
      <c r="J23" s="227"/>
      <c r="K23" s="227"/>
      <c r="L23" s="227"/>
      <c r="M23" s="227"/>
      <c r="N23" s="227"/>
      <c r="O23" s="227">
        <f>SUM(C23:N23)</f>
        <v>0</v>
      </c>
      <c r="P23" s="308" t="str">
        <f>IFERROR(O23/(SUMIF(C23:N23,"&gt;0",C22:N22))," ")</f>
        <v xml:space="preserve"> </v>
      </c>
      <c r="Q23" s="311">
        <v>218952500</v>
      </c>
      <c r="R23" s="227">
        <v>96900000</v>
      </c>
      <c r="S23" s="227">
        <v>-6125083</v>
      </c>
      <c r="T23" s="227">
        <v>-6650000</v>
      </c>
      <c r="U23" s="227">
        <v>4830567</v>
      </c>
      <c r="V23" s="227"/>
      <c r="W23" s="227">
        <v>24000000</v>
      </c>
      <c r="X23" s="227"/>
      <c r="Y23" s="227"/>
      <c r="Z23" s="227"/>
      <c r="AA23" s="227">
        <v>3645000</v>
      </c>
      <c r="AB23" s="227"/>
      <c r="AC23" s="309">
        <f>SUM(Q23:AB23)</f>
        <v>335552984</v>
      </c>
      <c r="AD23" s="310">
        <f>IFERROR(AC23/(SUMIF(Q23:AB23,"&gt;0",Q22:AB22))," ")</f>
        <v>0.99898603000944619</v>
      </c>
      <c r="AE23" s="301"/>
      <c r="AF23" s="301"/>
    </row>
    <row r="24" spans="1:41" ht="32.25" customHeight="1" x14ac:dyDescent="0.25">
      <c r="A24" s="365" t="s">
        <v>45</v>
      </c>
      <c r="B24" s="392"/>
      <c r="C24" s="311">
        <v>5133518</v>
      </c>
      <c r="D24" s="227">
        <f>1000000+314120</f>
        <v>1314120</v>
      </c>
      <c r="E24" s="227">
        <v>2574687</v>
      </c>
      <c r="F24" s="227">
        <v>10000000</v>
      </c>
      <c r="G24" s="227"/>
      <c r="H24" s="227"/>
      <c r="I24" s="227"/>
      <c r="J24" s="227">
        <v>1650000</v>
      </c>
      <c r="K24" s="227"/>
      <c r="L24" s="227"/>
      <c r="M24" s="227"/>
      <c r="N24" s="227">
        <v>-1650000</v>
      </c>
      <c r="O24" s="309">
        <f>SUM(C24:N24)</f>
        <v>19022325</v>
      </c>
      <c r="P24" s="330"/>
      <c r="Q24" s="311"/>
      <c r="R24" s="227">
        <v>15415000</v>
      </c>
      <c r="S24" s="227">
        <f>24462500+2850000</f>
        <v>27312500</v>
      </c>
      <c r="T24" s="227">
        <f t="shared" ref="T24:AA24" si="0">24462500+2850000</f>
        <v>27312500</v>
      </c>
      <c r="U24" s="227">
        <f t="shared" si="0"/>
        <v>27312500</v>
      </c>
      <c r="V24" s="227">
        <f>24462500+2850000+2004400</f>
        <v>29316900</v>
      </c>
      <c r="W24" s="227">
        <f>24462500+2850000+18036670</f>
        <v>45349170</v>
      </c>
      <c r="X24" s="227">
        <f t="shared" si="0"/>
        <v>27312500</v>
      </c>
      <c r="Y24" s="227">
        <f t="shared" si="0"/>
        <v>27312500</v>
      </c>
      <c r="Z24" s="227">
        <f t="shared" si="0"/>
        <v>27312500</v>
      </c>
      <c r="AA24" s="227">
        <f t="shared" si="0"/>
        <v>27312500</v>
      </c>
      <c r="AB24" s="227">
        <f>48925000+5700000-260791</f>
        <v>54364209</v>
      </c>
      <c r="AC24" s="309">
        <f>SUM(Q24:AB24)</f>
        <v>335632779</v>
      </c>
      <c r="AD24" s="313"/>
      <c r="AE24" s="301"/>
      <c r="AF24" s="301"/>
    </row>
    <row r="25" spans="1:41" ht="32.25" customHeight="1" thickBot="1" x14ac:dyDescent="0.3">
      <c r="A25" s="395" t="s">
        <v>46</v>
      </c>
      <c r="B25" s="396"/>
      <c r="C25" s="331">
        <v>7599885</v>
      </c>
      <c r="D25" s="228">
        <v>1000000</v>
      </c>
      <c r="E25" s="228">
        <v>422440</v>
      </c>
      <c r="F25" s="228">
        <v>10000000</v>
      </c>
      <c r="G25" s="228"/>
      <c r="H25" s="228"/>
      <c r="I25" s="228"/>
      <c r="J25" s="228"/>
      <c r="K25" s="228"/>
      <c r="L25" s="228"/>
      <c r="M25" s="228"/>
      <c r="N25" s="228"/>
      <c r="O25" s="228">
        <f>SUM(C25:N25)</f>
        <v>19022325</v>
      </c>
      <c r="P25" s="332">
        <f>+O25/O24</f>
        <v>1</v>
      </c>
      <c r="Q25" s="331"/>
      <c r="R25" s="228">
        <v>6439917</v>
      </c>
      <c r="S25" s="228">
        <v>23512500</v>
      </c>
      <c r="T25" s="228">
        <v>27122500</v>
      </c>
      <c r="U25" s="228">
        <v>27502500</v>
      </c>
      <c r="V25" s="228">
        <v>27312500</v>
      </c>
      <c r="W25" s="228">
        <v>32143067</v>
      </c>
      <c r="X25" s="228">
        <v>27312500</v>
      </c>
      <c r="Y25" s="228">
        <v>27312500</v>
      </c>
      <c r="Z25" s="228">
        <v>33777487</v>
      </c>
      <c r="AA25" s="228">
        <v>26331667</v>
      </c>
      <c r="AB25" s="228">
        <v>67073428</v>
      </c>
      <c r="AC25" s="228">
        <f>SUM(Q25:AB25)</f>
        <v>325840566</v>
      </c>
      <c r="AD25" s="318">
        <f>IFERROR(AC25/(SUMIF(Q25:AB25,"&gt;0",Q24:AB24))," ")</f>
        <v>0.97082462258550739</v>
      </c>
      <c r="AE25" s="301"/>
      <c r="AF25" s="301"/>
    </row>
    <row r="26" spans="1:41" ht="32.25" customHeight="1" thickBot="1" x14ac:dyDescent="0.3">
      <c r="A26" s="277"/>
      <c r="B26" s="221"/>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78"/>
      <c r="AD26" s="286"/>
    </row>
    <row r="27" spans="1:41" ht="33.950000000000003" customHeight="1" x14ac:dyDescent="0.25">
      <c r="A27" s="397" t="s">
        <v>47</v>
      </c>
      <c r="B27" s="398"/>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400"/>
    </row>
    <row r="28" spans="1:41" ht="15" customHeight="1" x14ac:dyDescent="0.25">
      <c r="A28" s="386" t="s">
        <v>48</v>
      </c>
      <c r="B28" s="388" t="s">
        <v>49</v>
      </c>
      <c r="C28" s="389"/>
      <c r="D28" s="392" t="s">
        <v>50</v>
      </c>
      <c r="E28" s="393"/>
      <c r="F28" s="393"/>
      <c r="G28" s="393"/>
      <c r="H28" s="393"/>
      <c r="I28" s="393"/>
      <c r="J28" s="393"/>
      <c r="K28" s="393"/>
      <c r="L28" s="393"/>
      <c r="M28" s="393"/>
      <c r="N28" s="393"/>
      <c r="O28" s="394"/>
      <c r="P28" s="367" t="s">
        <v>41</v>
      </c>
      <c r="Q28" s="367" t="s">
        <v>51</v>
      </c>
      <c r="R28" s="367"/>
      <c r="S28" s="367"/>
      <c r="T28" s="367"/>
      <c r="U28" s="367"/>
      <c r="V28" s="367"/>
      <c r="W28" s="367"/>
      <c r="X28" s="367"/>
      <c r="Y28" s="367"/>
      <c r="Z28" s="367"/>
      <c r="AA28" s="367"/>
      <c r="AB28" s="367"/>
      <c r="AC28" s="367"/>
      <c r="AD28" s="369"/>
    </row>
    <row r="29" spans="1:41" ht="27" customHeight="1" x14ac:dyDescent="0.25">
      <c r="A29" s="387"/>
      <c r="B29" s="390"/>
      <c r="C29" s="391"/>
      <c r="D29" s="203" t="s">
        <v>30</v>
      </c>
      <c r="E29" s="203" t="s">
        <v>31</v>
      </c>
      <c r="F29" s="203" t="s">
        <v>32</v>
      </c>
      <c r="G29" s="203" t="s">
        <v>33</v>
      </c>
      <c r="H29" s="203" t="s">
        <v>34</v>
      </c>
      <c r="I29" s="203" t="s">
        <v>35</v>
      </c>
      <c r="J29" s="203" t="s">
        <v>36</v>
      </c>
      <c r="K29" s="203" t="s">
        <v>37</v>
      </c>
      <c r="L29" s="203" t="s">
        <v>38</v>
      </c>
      <c r="M29" s="203" t="s">
        <v>39</v>
      </c>
      <c r="N29" s="203" t="s">
        <v>40</v>
      </c>
      <c r="O29" s="203" t="s">
        <v>8</v>
      </c>
      <c r="P29" s="394"/>
      <c r="Q29" s="367"/>
      <c r="R29" s="367"/>
      <c r="S29" s="367"/>
      <c r="T29" s="367"/>
      <c r="U29" s="367"/>
      <c r="V29" s="367"/>
      <c r="W29" s="367"/>
      <c r="X29" s="367"/>
      <c r="Y29" s="367"/>
      <c r="Z29" s="367"/>
      <c r="AA29" s="367"/>
      <c r="AB29" s="367"/>
      <c r="AC29" s="367"/>
      <c r="AD29" s="369"/>
    </row>
    <row r="30" spans="1:41" ht="54.75" customHeight="1" thickBot="1" x14ac:dyDescent="0.3">
      <c r="A30" s="210" t="str">
        <f>C17</f>
        <v>4 - Realizar el seguimiento de 2 Políticas Públicas lideradas por la Secretaría Distrital de la Mujer</v>
      </c>
      <c r="B30" s="439" t="s">
        <v>52</v>
      </c>
      <c r="C30" s="440"/>
      <c r="D30" s="201"/>
      <c r="E30" s="201"/>
      <c r="F30" s="201"/>
      <c r="G30" s="201"/>
      <c r="H30" s="201"/>
      <c r="I30" s="201"/>
      <c r="J30" s="201"/>
      <c r="K30" s="201"/>
      <c r="L30" s="201"/>
      <c r="M30" s="201"/>
      <c r="N30" s="201"/>
      <c r="O30" s="201"/>
      <c r="P30" s="211">
        <f>SUM(D30:O30)</f>
        <v>0</v>
      </c>
      <c r="Q30" s="441"/>
      <c r="R30" s="441"/>
      <c r="S30" s="441"/>
      <c r="T30" s="441"/>
      <c r="U30" s="441"/>
      <c r="V30" s="441"/>
      <c r="W30" s="441"/>
      <c r="X30" s="441"/>
      <c r="Y30" s="441"/>
      <c r="Z30" s="441"/>
      <c r="AA30" s="441"/>
      <c r="AB30" s="441"/>
      <c r="AC30" s="441"/>
      <c r="AD30" s="442"/>
    </row>
    <row r="31" spans="1:41" ht="45" customHeight="1" x14ac:dyDescent="0.25">
      <c r="A31" s="443" t="s">
        <v>53</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25" customHeight="1" x14ac:dyDescent="0.25">
      <c r="A32" s="367" t="s">
        <v>54</v>
      </c>
      <c r="B32" s="367" t="s">
        <v>55</v>
      </c>
      <c r="C32" s="367" t="s">
        <v>49</v>
      </c>
      <c r="D32" s="367" t="s">
        <v>56</v>
      </c>
      <c r="E32" s="367"/>
      <c r="F32" s="367"/>
      <c r="G32" s="367"/>
      <c r="H32" s="367"/>
      <c r="I32" s="367"/>
      <c r="J32" s="367"/>
      <c r="K32" s="367"/>
      <c r="L32" s="367"/>
      <c r="M32" s="367"/>
      <c r="N32" s="367"/>
      <c r="O32" s="367"/>
      <c r="P32" s="367"/>
      <c r="Q32" s="367" t="s">
        <v>57</v>
      </c>
      <c r="R32" s="367"/>
      <c r="S32" s="367"/>
      <c r="T32" s="367"/>
      <c r="U32" s="367"/>
      <c r="V32" s="367"/>
      <c r="W32" s="367"/>
      <c r="X32" s="367"/>
      <c r="Y32" s="367"/>
      <c r="Z32" s="367"/>
      <c r="AA32" s="367"/>
      <c r="AB32" s="367"/>
      <c r="AC32" s="367"/>
      <c r="AD32" s="367"/>
      <c r="AG32" s="319"/>
      <c r="AH32" s="319"/>
      <c r="AI32" s="319"/>
      <c r="AJ32" s="319"/>
      <c r="AK32" s="319"/>
      <c r="AL32" s="319"/>
      <c r="AM32" s="319"/>
      <c r="AN32" s="319"/>
      <c r="AO32" s="319"/>
    </row>
    <row r="33" spans="1:41" ht="27" customHeight="1" x14ac:dyDescent="0.25">
      <c r="A33" s="367"/>
      <c r="B33" s="367"/>
      <c r="C33" s="446"/>
      <c r="D33" s="203" t="s">
        <v>30</v>
      </c>
      <c r="E33" s="203" t="s">
        <v>31</v>
      </c>
      <c r="F33" s="203" t="s">
        <v>32</v>
      </c>
      <c r="G33" s="203" t="s">
        <v>33</v>
      </c>
      <c r="H33" s="203" t="s">
        <v>34</v>
      </c>
      <c r="I33" s="203" t="s">
        <v>35</v>
      </c>
      <c r="J33" s="203" t="s">
        <v>36</v>
      </c>
      <c r="K33" s="203" t="s">
        <v>37</v>
      </c>
      <c r="L33" s="203" t="s">
        <v>38</v>
      </c>
      <c r="M33" s="203" t="s">
        <v>39</v>
      </c>
      <c r="N33" s="203" t="s">
        <v>40</v>
      </c>
      <c r="O33" s="203" t="s">
        <v>8</v>
      </c>
      <c r="P33" s="203" t="s">
        <v>41</v>
      </c>
      <c r="Q33" s="367" t="s">
        <v>58</v>
      </c>
      <c r="R33" s="367"/>
      <c r="S33" s="367"/>
      <c r="T33" s="367" t="s">
        <v>59</v>
      </c>
      <c r="U33" s="367"/>
      <c r="V33" s="367"/>
      <c r="W33" s="367" t="s">
        <v>60</v>
      </c>
      <c r="X33" s="367"/>
      <c r="Y33" s="367"/>
      <c r="Z33" s="367"/>
      <c r="AA33" s="367" t="s">
        <v>61</v>
      </c>
      <c r="AB33" s="367"/>
      <c r="AC33" s="367"/>
      <c r="AD33" s="367"/>
      <c r="AG33" s="319"/>
      <c r="AH33" s="319"/>
      <c r="AI33" s="319"/>
      <c r="AJ33" s="319"/>
      <c r="AK33" s="319"/>
      <c r="AL33" s="319"/>
      <c r="AM33" s="319"/>
      <c r="AN33" s="319"/>
      <c r="AO33" s="319"/>
    </row>
    <row r="34" spans="1:41" ht="126" customHeight="1" x14ac:dyDescent="0.25">
      <c r="A34" s="498" t="str">
        <f>A30</f>
        <v>4 - Realizar el seguimiento de 2 Políticas Públicas lideradas por la Secretaría Distrital de la Mujer</v>
      </c>
      <c r="B34" s="497">
        <v>0.15</v>
      </c>
      <c r="C34" s="206" t="s">
        <v>62</v>
      </c>
      <c r="D34" s="240">
        <v>2</v>
      </c>
      <c r="E34" s="240">
        <v>2</v>
      </c>
      <c r="F34" s="240">
        <v>2</v>
      </c>
      <c r="G34" s="240">
        <v>2</v>
      </c>
      <c r="H34" s="240">
        <v>2</v>
      </c>
      <c r="I34" s="240">
        <v>2</v>
      </c>
      <c r="J34" s="240">
        <v>2</v>
      </c>
      <c r="K34" s="240">
        <v>2</v>
      </c>
      <c r="L34" s="240">
        <v>2</v>
      </c>
      <c r="M34" s="240">
        <v>2</v>
      </c>
      <c r="N34" s="240">
        <v>2</v>
      </c>
      <c r="O34" s="240">
        <v>2</v>
      </c>
      <c r="P34" s="241">
        <v>2</v>
      </c>
      <c r="Q34" s="503" t="s">
        <v>115</v>
      </c>
      <c r="R34" s="504"/>
      <c r="S34" s="505"/>
      <c r="T34" s="509" t="s">
        <v>116</v>
      </c>
      <c r="U34" s="510"/>
      <c r="V34" s="511"/>
      <c r="W34" s="380"/>
      <c r="X34" s="381"/>
      <c r="Y34" s="381"/>
      <c r="Z34" s="382"/>
      <c r="AA34" s="380" t="s">
        <v>117</v>
      </c>
      <c r="AB34" s="381"/>
      <c r="AC34" s="381"/>
      <c r="AD34" s="382"/>
      <c r="AG34" s="319"/>
      <c r="AH34" s="319"/>
      <c r="AI34" s="319"/>
      <c r="AJ34" s="319"/>
      <c r="AK34" s="319"/>
      <c r="AL34" s="319"/>
      <c r="AM34" s="319"/>
      <c r="AN34" s="319"/>
      <c r="AO34" s="319"/>
    </row>
    <row r="35" spans="1:41" ht="126" customHeight="1" x14ac:dyDescent="0.25">
      <c r="A35" s="498"/>
      <c r="B35" s="498"/>
      <c r="C35" s="204" t="s">
        <v>66</v>
      </c>
      <c r="D35" s="242">
        <v>2</v>
      </c>
      <c r="E35" s="242">
        <v>2</v>
      </c>
      <c r="F35" s="242">
        <v>2</v>
      </c>
      <c r="G35" s="242">
        <v>2</v>
      </c>
      <c r="H35" s="242">
        <v>2</v>
      </c>
      <c r="I35" s="243">
        <v>2</v>
      </c>
      <c r="J35" s="243">
        <v>2</v>
      </c>
      <c r="K35" s="243">
        <v>2</v>
      </c>
      <c r="L35" s="243">
        <v>2</v>
      </c>
      <c r="M35" s="243">
        <v>2</v>
      </c>
      <c r="N35" s="243">
        <v>2</v>
      </c>
      <c r="O35" s="243">
        <v>2</v>
      </c>
      <c r="P35" s="245">
        <v>2</v>
      </c>
      <c r="Q35" s="506"/>
      <c r="R35" s="507"/>
      <c r="S35" s="508"/>
      <c r="T35" s="512"/>
      <c r="U35" s="513"/>
      <c r="V35" s="514"/>
      <c r="W35" s="500"/>
      <c r="X35" s="501"/>
      <c r="Y35" s="501"/>
      <c r="Z35" s="502"/>
      <c r="AA35" s="500"/>
      <c r="AB35" s="501"/>
      <c r="AC35" s="501"/>
      <c r="AD35" s="502"/>
      <c r="AE35" s="324"/>
      <c r="AG35" s="319"/>
      <c r="AH35" s="319"/>
      <c r="AI35" s="319"/>
      <c r="AJ35" s="319"/>
      <c r="AK35" s="319"/>
      <c r="AL35" s="319"/>
      <c r="AM35" s="319"/>
      <c r="AN35" s="319"/>
      <c r="AO35" s="319"/>
    </row>
    <row r="36" spans="1:41" ht="26.25" customHeight="1" x14ac:dyDescent="0.25">
      <c r="A36" s="367" t="s">
        <v>67</v>
      </c>
      <c r="B36" s="367" t="s">
        <v>68</v>
      </c>
      <c r="C36" s="367" t="s">
        <v>69</v>
      </c>
      <c r="D36" s="367"/>
      <c r="E36" s="367"/>
      <c r="F36" s="367"/>
      <c r="G36" s="367"/>
      <c r="H36" s="367"/>
      <c r="I36" s="367"/>
      <c r="J36" s="367"/>
      <c r="K36" s="367"/>
      <c r="L36" s="367"/>
      <c r="M36" s="367"/>
      <c r="N36" s="367"/>
      <c r="O36" s="367"/>
      <c r="P36" s="367"/>
      <c r="Q36" s="392" t="s">
        <v>70</v>
      </c>
      <c r="R36" s="393"/>
      <c r="S36" s="393"/>
      <c r="T36" s="393"/>
      <c r="U36" s="393"/>
      <c r="V36" s="393"/>
      <c r="W36" s="393"/>
      <c r="X36" s="393"/>
      <c r="Y36" s="393"/>
      <c r="Z36" s="393"/>
      <c r="AA36" s="393"/>
      <c r="AB36" s="393"/>
      <c r="AC36" s="393"/>
      <c r="AD36" s="394"/>
      <c r="AG36" s="319"/>
      <c r="AH36" s="319"/>
      <c r="AI36" s="319"/>
      <c r="AJ36" s="319"/>
      <c r="AK36" s="319"/>
      <c r="AL36" s="319"/>
      <c r="AM36" s="319"/>
      <c r="AN36" s="319"/>
      <c r="AO36" s="319"/>
    </row>
    <row r="37" spans="1:41" ht="26.25" customHeight="1" x14ac:dyDescent="0.25">
      <c r="A37" s="367"/>
      <c r="B37" s="367"/>
      <c r="C37" s="203" t="s">
        <v>71</v>
      </c>
      <c r="D37" s="203" t="s">
        <v>72</v>
      </c>
      <c r="E37" s="203" t="s">
        <v>73</v>
      </c>
      <c r="F37" s="203" t="s">
        <v>74</v>
      </c>
      <c r="G37" s="203" t="s">
        <v>75</v>
      </c>
      <c r="H37" s="203" t="s">
        <v>76</v>
      </c>
      <c r="I37" s="203" t="s">
        <v>77</v>
      </c>
      <c r="J37" s="203" t="s">
        <v>78</v>
      </c>
      <c r="K37" s="203" t="s">
        <v>79</v>
      </c>
      <c r="L37" s="203" t="s">
        <v>80</v>
      </c>
      <c r="M37" s="203" t="s">
        <v>81</v>
      </c>
      <c r="N37" s="203" t="s">
        <v>82</v>
      </c>
      <c r="O37" s="203" t="s">
        <v>83</v>
      </c>
      <c r="P37" s="203" t="s">
        <v>84</v>
      </c>
      <c r="Q37" s="392" t="s">
        <v>85</v>
      </c>
      <c r="R37" s="393"/>
      <c r="S37" s="393"/>
      <c r="T37" s="393"/>
      <c r="U37" s="393"/>
      <c r="V37" s="393"/>
      <c r="W37" s="393"/>
      <c r="X37" s="393"/>
      <c r="Y37" s="393"/>
      <c r="Z37" s="393"/>
      <c r="AA37" s="393"/>
      <c r="AB37" s="393"/>
      <c r="AC37" s="393"/>
      <c r="AD37" s="394"/>
      <c r="AG37" s="325"/>
      <c r="AH37" s="325"/>
      <c r="AI37" s="325"/>
      <c r="AJ37" s="325"/>
      <c r="AK37" s="325"/>
      <c r="AL37" s="325"/>
      <c r="AM37" s="325"/>
      <c r="AN37" s="325"/>
      <c r="AO37" s="325"/>
    </row>
    <row r="38" spans="1:41" ht="79.5" customHeight="1" x14ac:dyDescent="0.25">
      <c r="A38" s="499" t="s">
        <v>118</v>
      </c>
      <c r="B38" s="351">
        <v>8</v>
      </c>
      <c r="C38" s="206" t="s">
        <v>62</v>
      </c>
      <c r="D38" s="207">
        <v>0.05</v>
      </c>
      <c r="E38" s="207">
        <v>0.08</v>
      </c>
      <c r="F38" s="207">
        <v>0.08</v>
      </c>
      <c r="G38" s="207">
        <v>0.09</v>
      </c>
      <c r="H38" s="207">
        <v>0.08</v>
      </c>
      <c r="I38" s="207">
        <v>0.08</v>
      </c>
      <c r="J38" s="207">
        <v>0.09</v>
      </c>
      <c r="K38" s="207">
        <v>0.09</v>
      </c>
      <c r="L38" s="207">
        <v>0.09</v>
      </c>
      <c r="M38" s="207">
        <v>0.09</v>
      </c>
      <c r="N38" s="207">
        <v>0.09</v>
      </c>
      <c r="O38" s="207">
        <v>0.09</v>
      </c>
      <c r="P38" s="239">
        <f>SUM(D38:O38)</f>
        <v>0.99999999999999989</v>
      </c>
      <c r="Q38" s="515" t="s">
        <v>119</v>
      </c>
      <c r="R38" s="516"/>
      <c r="S38" s="516"/>
      <c r="T38" s="516"/>
      <c r="U38" s="516"/>
      <c r="V38" s="516"/>
      <c r="W38" s="516"/>
      <c r="X38" s="516"/>
      <c r="Y38" s="516"/>
      <c r="Z38" s="516"/>
      <c r="AA38" s="516"/>
      <c r="AB38" s="516"/>
      <c r="AC38" s="516"/>
      <c r="AD38" s="517"/>
      <c r="AE38" s="326"/>
      <c r="AG38" s="327"/>
      <c r="AH38" s="327"/>
      <c r="AI38" s="327"/>
      <c r="AJ38" s="327"/>
      <c r="AK38" s="327"/>
      <c r="AL38" s="327"/>
      <c r="AM38" s="327"/>
      <c r="AN38" s="327"/>
      <c r="AO38" s="327"/>
    </row>
    <row r="39" spans="1:41" ht="88.5" customHeight="1" x14ac:dyDescent="0.25">
      <c r="A39" s="499"/>
      <c r="B39" s="351"/>
      <c r="C39" s="204" t="s">
        <v>66</v>
      </c>
      <c r="D39" s="205">
        <v>0.05</v>
      </c>
      <c r="E39" s="205">
        <v>0.08</v>
      </c>
      <c r="F39" s="205">
        <v>0.08</v>
      </c>
      <c r="G39" s="205">
        <v>0.09</v>
      </c>
      <c r="H39" s="205">
        <v>0.08</v>
      </c>
      <c r="I39" s="205">
        <v>0.08</v>
      </c>
      <c r="J39" s="205">
        <v>0.09</v>
      </c>
      <c r="K39" s="205">
        <v>0.09</v>
      </c>
      <c r="L39" s="205">
        <v>0.09</v>
      </c>
      <c r="M39" s="205">
        <v>0.09</v>
      </c>
      <c r="N39" s="205">
        <v>0.09</v>
      </c>
      <c r="O39" s="205">
        <v>0.09</v>
      </c>
      <c r="P39" s="239">
        <f>SUM(D39:O39)</f>
        <v>0.99999999999999989</v>
      </c>
      <c r="Q39" s="518" t="s">
        <v>120</v>
      </c>
      <c r="R39" s="355"/>
      <c r="S39" s="355"/>
      <c r="T39" s="355"/>
      <c r="U39" s="355"/>
      <c r="V39" s="355"/>
      <c r="W39" s="355"/>
      <c r="X39" s="355"/>
      <c r="Y39" s="355"/>
      <c r="Z39" s="355"/>
      <c r="AA39" s="355"/>
      <c r="AB39" s="355"/>
      <c r="AC39" s="355"/>
      <c r="AD39" s="355"/>
      <c r="AE39" s="326"/>
    </row>
    <row r="40" spans="1:41" ht="45.75" customHeight="1" x14ac:dyDescent="0.25">
      <c r="A40" s="499" t="s">
        <v>121</v>
      </c>
      <c r="B40" s="351">
        <v>7</v>
      </c>
      <c r="C40" s="206" t="s">
        <v>62</v>
      </c>
      <c r="D40" s="207">
        <v>0.05</v>
      </c>
      <c r="E40" s="207">
        <v>0.08</v>
      </c>
      <c r="F40" s="207">
        <v>0.08</v>
      </c>
      <c r="G40" s="207">
        <v>0.09</v>
      </c>
      <c r="H40" s="207">
        <v>0.08</v>
      </c>
      <c r="I40" s="207">
        <v>0.08</v>
      </c>
      <c r="J40" s="207">
        <v>0.09</v>
      </c>
      <c r="K40" s="207">
        <v>0.09</v>
      </c>
      <c r="L40" s="207">
        <v>0.09</v>
      </c>
      <c r="M40" s="207">
        <v>0.09</v>
      </c>
      <c r="N40" s="207">
        <v>0.09</v>
      </c>
      <c r="O40" s="207">
        <v>0.09</v>
      </c>
      <c r="P40" s="239">
        <f>SUM(D40:O40)</f>
        <v>0.99999999999999989</v>
      </c>
      <c r="Q40" s="518" t="s">
        <v>122</v>
      </c>
      <c r="R40" s="355"/>
      <c r="S40" s="355"/>
      <c r="T40" s="355"/>
      <c r="U40" s="355"/>
      <c r="V40" s="355"/>
      <c r="W40" s="355"/>
      <c r="X40" s="355"/>
      <c r="Y40" s="355"/>
      <c r="Z40" s="355"/>
      <c r="AA40" s="355"/>
      <c r="AB40" s="355"/>
      <c r="AC40" s="355"/>
      <c r="AD40" s="355"/>
      <c r="AE40" s="326"/>
    </row>
    <row r="41" spans="1:41" ht="39" customHeight="1" x14ac:dyDescent="0.25">
      <c r="A41" s="519"/>
      <c r="B41" s="351"/>
      <c r="C41" s="204" t="s">
        <v>66</v>
      </c>
      <c r="D41" s="205">
        <v>0.05</v>
      </c>
      <c r="E41" s="205">
        <v>0.08</v>
      </c>
      <c r="F41" s="205">
        <v>0.08</v>
      </c>
      <c r="G41" s="205">
        <v>0.09</v>
      </c>
      <c r="H41" s="205">
        <v>0.08</v>
      </c>
      <c r="I41" s="205">
        <v>0.08</v>
      </c>
      <c r="J41" s="205">
        <v>0.09</v>
      </c>
      <c r="K41" s="205">
        <v>0.09</v>
      </c>
      <c r="L41" s="205">
        <v>0.09</v>
      </c>
      <c r="M41" s="205">
        <v>0.09</v>
      </c>
      <c r="N41" s="205">
        <v>0.09</v>
      </c>
      <c r="O41" s="205">
        <v>0.09</v>
      </c>
      <c r="P41" s="239">
        <f>SUM(D41:O41)</f>
        <v>0.99999999999999989</v>
      </c>
      <c r="Q41" s="515" t="s">
        <v>123</v>
      </c>
      <c r="R41" s="516"/>
      <c r="S41" s="516"/>
      <c r="T41" s="516"/>
      <c r="U41" s="516"/>
      <c r="V41" s="516"/>
      <c r="W41" s="516"/>
      <c r="X41" s="516"/>
      <c r="Y41" s="516"/>
      <c r="Z41" s="516"/>
      <c r="AA41" s="516"/>
      <c r="AB41" s="516"/>
      <c r="AC41" s="516"/>
      <c r="AD41" s="517"/>
      <c r="AE41" s="326"/>
    </row>
    <row r="42" spans="1:41" ht="28.5" customHeight="1" x14ac:dyDescent="0.25">
      <c r="A42" s="209" t="s">
        <v>113</v>
      </c>
    </row>
    <row r="43" spans="1:41" ht="66.75" customHeight="1" x14ac:dyDescent="0.25"/>
  </sheetData>
  <mergeCells count="78">
    <mergeCell ref="A11:B13"/>
    <mergeCell ref="C11:AD13"/>
    <mergeCell ref="A7:B9"/>
    <mergeCell ref="C7:C9"/>
    <mergeCell ref="D7:H9"/>
    <mergeCell ref="I7:J9"/>
    <mergeCell ref="K7:L9"/>
    <mergeCell ref="M7:N7"/>
    <mergeCell ref="M9:N9"/>
    <mergeCell ref="A1:A4"/>
    <mergeCell ref="B1:AA1"/>
    <mergeCell ref="O7:P7"/>
    <mergeCell ref="M8:N8"/>
    <mergeCell ref="O8:P8"/>
    <mergeCell ref="B2:AA2"/>
    <mergeCell ref="B3:AA4"/>
    <mergeCell ref="AB1:AD1"/>
    <mergeCell ref="O9:P9"/>
    <mergeCell ref="W17:X17"/>
    <mergeCell ref="Y17:AB17"/>
    <mergeCell ref="AC17:AD17"/>
    <mergeCell ref="AA15:AD15"/>
    <mergeCell ref="C16:AB16"/>
    <mergeCell ref="AB2:AD2"/>
    <mergeCell ref="AB3:AD3"/>
    <mergeCell ref="AB4:AD4"/>
    <mergeCell ref="A15:B15"/>
    <mergeCell ref="C15:K15"/>
    <mergeCell ref="L15:Q15"/>
    <mergeCell ref="R15:X15"/>
    <mergeCell ref="Y15:Z15"/>
    <mergeCell ref="A17:B17"/>
    <mergeCell ref="C17:Q17"/>
    <mergeCell ref="R17:V17"/>
    <mergeCell ref="A19:AD19"/>
    <mergeCell ref="C20:P20"/>
    <mergeCell ref="Q20:AD20"/>
    <mergeCell ref="A22:B22"/>
    <mergeCell ref="A23:B23"/>
    <mergeCell ref="B30:C30"/>
    <mergeCell ref="Q30:AD30"/>
    <mergeCell ref="A31:AD31"/>
    <mergeCell ref="A24:B24"/>
    <mergeCell ref="A25:B25"/>
    <mergeCell ref="A27:AD27"/>
    <mergeCell ref="A28:A29"/>
    <mergeCell ref="B28:C29"/>
    <mergeCell ref="D28:O28"/>
    <mergeCell ref="P28:P29"/>
    <mergeCell ref="Q28:AD29"/>
    <mergeCell ref="Q40:AD40"/>
    <mergeCell ref="A40:A41"/>
    <mergeCell ref="B40:B41"/>
    <mergeCell ref="A32:A33"/>
    <mergeCell ref="B32:B33"/>
    <mergeCell ref="C32:C33"/>
    <mergeCell ref="D32:P32"/>
    <mergeCell ref="Q32:AD32"/>
    <mergeCell ref="Q33:S33"/>
    <mergeCell ref="T33:V33"/>
    <mergeCell ref="W33:Z33"/>
    <mergeCell ref="AA33:AD33"/>
    <mergeCell ref="A36:A37"/>
    <mergeCell ref="B36:B37"/>
    <mergeCell ref="C36:P36"/>
    <mergeCell ref="Q41:AD41"/>
    <mergeCell ref="B34:B35"/>
    <mergeCell ref="A38:A39"/>
    <mergeCell ref="B38:B39"/>
    <mergeCell ref="W34:Z35"/>
    <mergeCell ref="AA34:AD35"/>
    <mergeCell ref="A34:A35"/>
    <mergeCell ref="Q34:S35"/>
    <mergeCell ref="T34:V35"/>
    <mergeCell ref="Q36:AD36"/>
    <mergeCell ref="Q37:AD37"/>
    <mergeCell ref="Q38:AD38"/>
    <mergeCell ref="Q39:AD39"/>
  </mergeCells>
  <dataValidations count="3">
    <dataValidation type="textLength" operator="lessThanOrEqual" allowBlank="1" showInputMessage="1" showErrorMessage="1" errorTitle="Máximo 2.000 caracteres" error="Máximo 2.000 caracteres" sqref="AA34 W34 Q38:Q41"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zoomScale="60" zoomScaleNormal="60" workbookViewId="0">
      <selection activeCell="G46" sqref="G46"/>
    </sheetView>
  </sheetViews>
  <sheetFormatPr baseColWidth="10" defaultColWidth="10.85546875" defaultRowHeight="15" x14ac:dyDescent="0.25"/>
  <cols>
    <col min="1" max="1" width="38.42578125" style="209" customWidth="1"/>
    <col min="2" max="2" width="15.42578125" style="209" customWidth="1"/>
    <col min="3" max="14" width="20.7109375" style="209" customWidth="1"/>
    <col min="15" max="15" width="16.140625" style="209" customWidth="1"/>
    <col min="16" max="16" width="18.140625" style="209" customWidth="1"/>
    <col min="17" max="18" width="20.42578125" style="209" customWidth="1"/>
    <col min="19" max="19" width="28.7109375" style="209" customWidth="1"/>
    <col min="20" max="20" width="22.42578125" style="209" customWidth="1"/>
    <col min="21" max="21" width="24.85546875" style="209" customWidth="1"/>
    <col min="22" max="22" width="32.42578125" style="209" customWidth="1"/>
    <col min="23" max="27" width="18.140625" style="209" customWidth="1"/>
    <col min="28" max="28" width="22.7109375" style="209" customWidth="1"/>
    <col min="29" max="29" width="19" style="209" customWidth="1"/>
    <col min="30" max="30" width="19.42578125" style="209" customWidth="1"/>
    <col min="31" max="31" width="6.28515625" style="209" bestFit="1" customWidth="1"/>
    <col min="32" max="32" width="22.85546875" style="209" customWidth="1"/>
    <col min="33" max="33" width="18.42578125" style="209" bestFit="1" customWidth="1"/>
    <col min="34" max="34" width="8.42578125" style="209" customWidth="1"/>
    <col min="35" max="35" width="18.42578125" style="209" bestFit="1" customWidth="1"/>
    <col min="36" max="36" width="5.7109375" style="209" customWidth="1"/>
    <col min="37" max="37" width="18.42578125" style="209" bestFit="1" customWidth="1"/>
    <col min="38" max="38" width="4.7109375" style="209" customWidth="1"/>
    <col min="39" max="39" width="23" style="209" bestFit="1" customWidth="1"/>
    <col min="40" max="40" width="10.85546875" style="209"/>
    <col min="41" max="41" width="18.42578125" style="209" bestFit="1" customWidth="1"/>
    <col min="42" max="42" width="16.140625" style="209" customWidth="1"/>
    <col min="43" max="16384" width="10.85546875" style="209"/>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271"/>
      <c r="B5" s="272"/>
      <c r="C5" s="273"/>
      <c r="D5" s="221"/>
      <c r="E5" s="221"/>
      <c r="F5" s="221"/>
      <c r="G5" s="221"/>
      <c r="H5" s="221"/>
      <c r="I5" s="221"/>
      <c r="J5" s="221"/>
      <c r="K5" s="221"/>
      <c r="L5" s="221"/>
      <c r="M5" s="221"/>
      <c r="N5" s="221"/>
      <c r="O5" s="221"/>
      <c r="P5" s="221"/>
      <c r="Q5" s="221"/>
      <c r="R5" s="221"/>
      <c r="S5" s="221"/>
      <c r="T5" s="221"/>
      <c r="U5" s="221"/>
      <c r="V5" s="221"/>
      <c r="W5" s="221"/>
      <c r="X5" s="221"/>
      <c r="Y5" s="221"/>
      <c r="Z5" s="221"/>
      <c r="AA5" s="221"/>
      <c r="AB5" s="274"/>
      <c r="AC5" s="275"/>
      <c r="AD5" s="276"/>
    </row>
    <row r="6" spans="1:30" ht="9" customHeight="1" thickBot="1" x14ac:dyDescent="0.3">
      <c r="A6" s="277"/>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78"/>
      <c r="AD6" s="279"/>
    </row>
    <row r="7" spans="1:30" x14ac:dyDescent="0.25">
      <c r="A7" s="422" t="s">
        <v>7</v>
      </c>
      <c r="B7" s="423"/>
      <c r="C7" s="494" t="s">
        <v>8</v>
      </c>
      <c r="D7" s="422" t="s">
        <v>9</v>
      </c>
      <c r="E7" s="436"/>
      <c r="F7" s="436"/>
      <c r="G7" s="436"/>
      <c r="H7" s="423"/>
      <c r="I7" s="430">
        <v>45301</v>
      </c>
      <c r="J7" s="431"/>
      <c r="K7" s="422" t="s">
        <v>10</v>
      </c>
      <c r="L7" s="423"/>
      <c r="M7" s="480" t="s">
        <v>11</v>
      </c>
      <c r="N7" s="481"/>
      <c r="O7" s="474"/>
      <c r="P7" s="475"/>
      <c r="Q7" s="221"/>
      <c r="R7" s="221"/>
      <c r="S7" s="221"/>
      <c r="T7" s="221"/>
      <c r="U7" s="221"/>
      <c r="V7" s="221"/>
      <c r="W7" s="221"/>
      <c r="X7" s="221"/>
      <c r="Y7" s="221"/>
      <c r="Z7" s="221"/>
      <c r="AA7" s="221"/>
      <c r="AB7" s="221"/>
      <c r="AC7" s="278"/>
      <c r="AD7" s="279"/>
    </row>
    <row r="8" spans="1:30" x14ac:dyDescent="0.25">
      <c r="A8" s="424"/>
      <c r="B8" s="425"/>
      <c r="C8" s="495" t="s">
        <v>8</v>
      </c>
      <c r="D8" s="424"/>
      <c r="E8" s="437"/>
      <c r="F8" s="437"/>
      <c r="G8" s="437"/>
      <c r="H8" s="425"/>
      <c r="I8" s="432"/>
      <c r="J8" s="433"/>
      <c r="K8" s="424"/>
      <c r="L8" s="425"/>
      <c r="M8" s="476" t="s">
        <v>12</v>
      </c>
      <c r="N8" s="477"/>
      <c r="O8" s="478"/>
      <c r="P8" s="479"/>
      <c r="Q8" s="221"/>
      <c r="R8" s="221"/>
      <c r="S8" s="221"/>
      <c r="T8" s="221"/>
      <c r="U8" s="221"/>
      <c r="V8" s="221"/>
      <c r="W8" s="221"/>
      <c r="X8" s="221"/>
      <c r="Y8" s="221"/>
      <c r="Z8" s="221"/>
      <c r="AA8" s="221"/>
      <c r="AB8" s="221"/>
      <c r="AC8" s="278"/>
      <c r="AD8" s="279"/>
    </row>
    <row r="9" spans="1:30" x14ac:dyDescent="0.25">
      <c r="A9" s="426"/>
      <c r="B9" s="427"/>
      <c r="C9" s="496" t="s">
        <v>8</v>
      </c>
      <c r="D9" s="426"/>
      <c r="E9" s="438"/>
      <c r="F9" s="438"/>
      <c r="G9" s="438"/>
      <c r="H9" s="427"/>
      <c r="I9" s="434"/>
      <c r="J9" s="435"/>
      <c r="K9" s="426"/>
      <c r="L9" s="427"/>
      <c r="M9" s="449" t="s">
        <v>13</v>
      </c>
      <c r="N9" s="450"/>
      <c r="O9" s="451" t="s">
        <v>14</v>
      </c>
      <c r="P9" s="452"/>
      <c r="Q9" s="221"/>
      <c r="R9" s="221"/>
      <c r="S9" s="221"/>
      <c r="T9" s="221"/>
      <c r="U9" s="221"/>
      <c r="V9" s="221"/>
      <c r="W9" s="221"/>
      <c r="X9" s="221"/>
      <c r="Y9" s="221"/>
      <c r="Z9" s="221"/>
      <c r="AA9" s="221"/>
      <c r="AB9" s="221"/>
      <c r="AC9" s="278"/>
      <c r="AD9" s="279"/>
    </row>
    <row r="10" spans="1:30" ht="15" customHeight="1" thickBot="1" x14ac:dyDescent="0.3">
      <c r="A10" s="280"/>
      <c r="B10" s="281"/>
      <c r="C10" s="281"/>
      <c r="D10" s="222"/>
      <c r="E10" s="222"/>
      <c r="F10" s="222"/>
      <c r="G10" s="222"/>
      <c r="H10" s="222"/>
      <c r="I10" s="282"/>
      <c r="J10" s="282"/>
      <c r="K10" s="222"/>
      <c r="L10" s="222"/>
      <c r="M10" s="283"/>
      <c r="N10" s="283"/>
      <c r="O10" s="284"/>
      <c r="P10" s="284"/>
      <c r="Q10" s="281"/>
      <c r="R10" s="281"/>
      <c r="S10" s="281"/>
      <c r="T10" s="281"/>
      <c r="U10" s="281"/>
      <c r="V10" s="281"/>
      <c r="W10" s="281"/>
      <c r="X10" s="281"/>
      <c r="Y10" s="281"/>
      <c r="Z10" s="281"/>
      <c r="AA10" s="281"/>
      <c r="AB10" s="281"/>
      <c r="AC10" s="285"/>
      <c r="AD10" s="286"/>
    </row>
    <row r="11" spans="1:30" ht="15" customHeight="1" x14ac:dyDescent="0.25">
      <c r="A11" s="422" t="s">
        <v>15</v>
      </c>
      <c r="B11" s="423"/>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24"/>
      <c r="B12" s="425"/>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26"/>
      <c r="B13" s="427"/>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288"/>
      <c r="B14" s="289"/>
      <c r="C14" s="223"/>
      <c r="D14" s="223"/>
      <c r="E14" s="223"/>
      <c r="F14" s="223"/>
      <c r="G14" s="223"/>
      <c r="H14" s="223"/>
      <c r="I14" s="223"/>
      <c r="J14" s="223"/>
      <c r="K14" s="223"/>
      <c r="L14" s="223"/>
      <c r="M14" s="290"/>
      <c r="N14" s="290"/>
      <c r="O14" s="290"/>
      <c r="P14" s="290"/>
      <c r="Q14" s="290"/>
      <c r="R14" s="291"/>
      <c r="S14" s="291"/>
      <c r="T14" s="291"/>
      <c r="U14" s="291"/>
      <c r="V14" s="291"/>
      <c r="W14" s="291"/>
      <c r="X14" s="291"/>
      <c r="Y14" s="222"/>
      <c r="Z14" s="222"/>
      <c r="AA14" s="222"/>
      <c r="AB14" s="222"/>
      <c r="AC14" s="222"/>
      <c r="AD14" s="287"/>
    </row>
    <row r="15" spans="1:30" ht="39" customHeight="1" thickBot="1" x14ac:dyDescent="0.3">
      <c r="A15" s="411" t="s">
        <v>17</v>
      </c>
      <c r="B15" s="412"/>
      <c r="C15" s="413" t="s">
        <v>18</v>
      </c>
      <c r="D15" s="414"/>
      <c r="E15" s="414"/>
      <c r="F15" s="414"/>
      <c r="G15" s="414"/>
      <c r="H15" s="414"/>
      <c r="I15" s="414"/>
      <c r="J15" s="414"/>
      <c r="K15" s="415"/>
      <c r="L15" s="401" t="s">
        <v>19</v>
      </c>
      <c r="M15" s="402"/>
      <c r="N15" s="402"/>
      <c r="O15" s="402"/>
      <c r="P15" s="402"/>
      <c r="Q15" s="403"/>
      <c r="R15" s="416" t="s">
        <v>20</v>
      </c>
      <c r="S15" s="417"/>
      <c r="T15" s="417"/>
      <c r="U15" s="417"/>
      <c r="V15" s="417"/>
      <c r="W15" s="417"/>
      <c r="X15" s="418"/>
      <c r="Y15" s="401" t="s">
        <v>21</v>
      </c>
      <c r="Z15" s="403"/>
      <c r="AA15" s="453" t="s">
        <v>22</v>
      </c>
      <c r="AB15" s="454"/>
      <c r="AC15" s="454"/>
      <c r="AD15" s="455"/>
    </row>
    <row r="16" spans="1:30" ht="9" customHeight="1" thickBot="1" x14ac:dyDescent="0.3">
      <c r="A16" s="277"/>
      <c r="B16" s="221"/>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292"/>
      <c r="AD16" s="293"/>
    </row>
    <row r="17" spans="1:41" s="294" customFormat="1" ht="37.5" customHeight="1" thickBot="1" x14ac:dyDescent="0.3">
      <c r="A17" s="411" t="s">
        <v>23</v>
      </c>
      <c r="B17" s="412"/>
      <c r="C17" s="419" t="s">
        <v>124</v>
      </c>
      <c r="D17" s="420"/>
      <c r="E17" s="420"/>
      <c r="F17" s="420"/>
      <c r="G17" s="420"/>
      <c r="H17" s="420"/>
      <c r="I17" s="420"/>
      <c r="J17" s="420"/>
      <c r="K17" s="420"/>
      <c r="L17" s="420"/>
      <c r="M17" s="420"/>
      <c r="N17" s="420"/>
      <c r="O17" s="420"/>
      <c r="P17" s="420"/>
      <c r="Q17" s="421"/>
      <c r="R17" s="401" t="s">
        <v>25</v>
      </c>
      <c r="S17" s="402"/>
      <c r="T17" s="402"/>
      <c r="U17" s="402"/>
      <c r="V17" s="403"/>
      <c r="W17" s="564">
        <v>1</v>
      </c>
      <c r="X17" s="565"/>
      <c r="Y17" s="402" t="s">
        <v>26</v>
      </c>
      <c r="Z17" s="402"/>
      <c r="AA17" s="402"/>
      <c r="AB17" s="403"/>
      <c r="AC17" s="457">
        <v>0.2</v>
      </c>
      <c r="AD17" s="458"/>
    </row>
    <row r="18" spans="1:41" ht="16.5" customHeight="1" thickBot="1" x14ac:dyDescent="0.3">
      <c r="A18" s="295"/>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96"/>
    </row>
    <row r="19" spans="1:41" ht="32.25" customHeight="1" thickBot="1" x14ac:dyDescent="0.3">
      <c r="A19" s="401" t="s">
        <v>27</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3"/>
      <c r="AE19" s="297"/>
      <c r="AF19" s="297"/>
    </row>
    <row r="20" spans="1:41" ht="32.25" customHeight="1" thickBot="1" x14ac:dyDescent="0.3">
      <c r="A20" s="298"/>
      <c r="B20" s="278"/>
      <c r="C20" s="404" t="s">
        <v>28</v>
      </c>
      <c r="D20" s="405"/>
      <c r="E20" s="405"/>
      <c r="F20" s="405"/>
      <c r="G20" s="405"/>
      <c r="H20" s="405"/>
      <c r="I20" s="405"/>
      <c r="J20" s="405"/>
      <c r="K20" s="405"/>
      <c r="L20" s="405"/>
      <c r="M20" s="405"/>
      <c r="N20" s="405"/>
      <c r="O20" s="405"/>
      <c r="P20" s="406"/>
      <c r="Q20" s="407" t="s">
        <v>29</v>
      </c>
      <c r="R20" s="408"/>
      <c r="S20" s="408"/>
      <c r="T20" s="408"/>
      <c r="U20" s="408"/>
      <c r="V20" s="408"/>
      <c r="W20" s="408"/>
      <c r="X20" s="408"/>
      <c r="Y20" s="408"/>
      <c r="Z20" s="408"/>
      <c r="AA20" s="408"/>
      <c r="AB20" s="408"/>
      <c r="AC20" s="408"/>
      <c r="AD20" s="409"/>
      <c r="AE20" s="297"/>
      <c r="AF20" s="297"/>
    </row>
    <row r="21" spans="1:41" ht="32.25" customHeight="1" thickBot="1" x14ac:dyDescent="0.3">
      <c r="A21" s="277"/>
      <c r="B21" s="221"/>
      <c r="C21" s="299" t="s">
        <v>30</v>
      </c>
      <c r="D21" s="225" t="s">
        <v>31</v>
      </c>
      <c r="E21" s="225" t="s">
        <v>32</v>
      </c>
      <c r="F21" s="225" t="s">
        <v>33</v>
      </c>
      <c r="G21" s="225" t="s">
        <v>34</v>
      </c>
      <c r="H21" s="225" t="s">
        <v>35</v>
      </c>
      <c r="I21" s="225" t="s">
        <v>36</v>
      </c>
      <c r="J21" s="225" t="s">
        <v>37</v>
      </c>
      <c r="K21" s="225" t="s">
        <v>38</v>
      </c>
      <c r="L21" s="225" t="s">
        <v>39</v>
      </c>
      <c r="M21" s="225" t="s">
        <v>40</v>
      </c>
      <c r="N21" s="225" t="s">
        <v>8</v>
      </c>
      <c r="O21" s="225" t="s">
        <v>41</v>
      </c>
      <c r="P21" s="300" t="s">
        <v>42</v>
      </c>
      <c r="Q21" s="299" t="s">
        <v>30</v>
      </c>
      <c r="R21" s="225" t="s">
        <v>31</v>
      </c>
      <c r="S21" s="225" t="s">
        <v>32</v>
      </c>
      <c r="T21" s="225" t="s">
        <v>33</v>
      </c>
      <c r="U21" s="225" t="s">
        <v>34</v>
      </c>
      <c r="V21" s="225" t="s">
        <v>35</v>
      </c>
      <c r="W21" s="225" t="s">
        <v>36</v>
      </c>
      <c r="X21" s="225" t="s">
        <v>37</v>
      </c>
      <c r="Y21" s="225" t="s">
        <v>38</v>
      </c>
      <c r="Z21" s="225" t="s">
        <v>39</v>
      </c>
      <c r="AA21" s="225" t="s">
        <v>40</v>
      </c>
      <c r="AB21" s="225" t="s">
        <v>8</v>
      </c>
      <c r="AC21" s="225" t="s">
        <v>41</v>
      </c>
      <c r="AD21" s="300" t="s">
        <v>42</v>
      </c>
      <c r="AE21" s="301"/>
      <c r="AF21" s="301"/>
    </row>
    <row r="22" spans="1:41" ht="32.25" customHeight="1" x14ac:dyDescent="0.25">
      <c r="A22" s="364" t="s">
        <v>43</v>
      </c>
      <c r="B22" s="410"/>
      <c r="C22" s="333">
        <v>4417174</v>
      </c>
      <c r="D22" s="226"/>
      <c r="E22" s="226"/>
      <c r="F22" s="226"/>
      <c r="G22" s="226"/>
      <c r="H22" s="226"/>
      <c r="I22" s="226"/>
      <c r="J22" s="226"/>
      <c r="K22" s="226"/>
      <c r="L22" s="226"/>
      <c r="M22" s="226"/>
      <c r="N22" s="226"/>
      <c r="O22" s="334">
        <f>SUM(C22:N22)</f>
        <v>4417174</v>
      </c>
      <c r="P22" s="304"/>
      <c r="Q22" s="329">
        <v>76410000</v>
      </c>
      <c r="R22" s="226">
        <v>515515000</v>
      </c>
      <c r="S22" s="226"/>
      <c r="T22" s="226"/>
      <c r="U22" s="226">
        <v>3674732</v>
      </c>
      <c r="V22" s="226"/>
      <c r="W22" s="226">
        <v>-12531706</v>
      </c>
      <c r="X22" s="226"/>
      <c r="Y22" s="226">
        <v>260791</v>
      </c>
      <c r="Z22" s="226"/>
      <c r="AA22" s="226"/>
      <c r="AB22" s="226"/>
      <c r="AC22" s="226">
        <f>SUM(Q22:AB22)</f>
        <v>583328817</v>
      </c>
      <c r="AD22" s="305"/>
      <c r="AE22" s="301"/>
      <c r="AF22" s="301"/>
    </row>
    <row r="23" spans="1:41" ht="32.25" customHeight="1" x14ac:dyDescent="0.25">
      <c r="A23" s="365" t="s">
        <v>44</v>
      </c>
      <c r="B23" s="392"/>
      <c r="C23" s="311"/>
      <c r="D23" s="227"/>
      <c r="E23" s="227"/>
      <c r="F23" s="227"/>
      <c r="G23" s="227"/>
      <c r="H23" s="227"/>
      <c r="I23" s="227"/>
      <c r="J23" s="227"/>
      <c r="K23" s="227"/>
      <c r="L23" s="227"/>
      <c r="M23" s="227"/>
      <c r="N23" s="227"/>
      <c r="O23" s="309">
        <f>SUM(C23:N23)</f>
        <v>0</v>
      </c>
      <c r="P23" s="308" t="str">
        <f>IFERROR(O23/(SUMIF(C23:N23,"&gt;0",C22:N22))," ")</f>
        <v xml:space="preserve"> </v>
      </c>
      <c r="Q23" s="311">
        <v>76410000</v>
      </c>
      <c r="R23" s="227">
        <v>515515000</v>
      </c>
      <c r="S23" s="227">
        <v>-3009750</v>
      </c>
      <c r="T23" s="335">
        <v>-25217833</v>
      </c>
      <c r="U23" s="227">
        <v>9986400</v>
      </c>
      <c r="V23" s="227"/>
      <c r="W23" s="227">
        <v>6000000</v>
      </c>
      <c r="X23" s="227"/>
      <c r="Y23" s="227"/>
      <c r="Z23" s="227"/>
      <c r="AA23" s="227">
        <v>3645000</v>
      </c>
      <c r="AB23" s="227"/>
      <c r="AC23" s="309">
        <f>SUM(Q23:AB23)</f>
        <v>583328817</v>
      </c>
      <c r="AD23" s="313">
        <f>IFERROR(AC23/(SUMIF(Q23:AB23,"&gt;0",Q22:AB22))," ")</f>
        <v>1.0004472737114212</v>
      </c>
      <c r="AE23" s="301"/>
      <c r="AF23" s="301"/>
    </row>
    <row r="24" spans="1:41" ht="32.25" customHeight="1" x14ac:dyDescent="0.25">
      <c r="A24" s="365" t="s">
        <v>45</v>
      </c>
      <c r="B24" s="392"/>
      <c r="C24" s="311">
        <v>812468</v>
      </c>
      <c r="D24" s="227">
        <f>1000000+104706</f>
        <v>1104706</v>
      </c>
      <c r="E24" s="227"/>
      <c r="F24" s="227">
        <v>2500000</v>
      </c>
      <c r="G24" s="227"/>
      <c r="H24" s="227"/>
      <c r="I24" s="227"/>
      <c r="J24" s="227"/>
      <c r="K24" s="227"/>
      <c r="L24" s="227"/>
      <c r="M24" s="227"/>
      <c r="N24" s="227"/>
      <c r="O24" s="309">
        <f>SUM(C24:N24)</f>
        <v>4417174</v>
      </c>
      <c r="P24" s="330"/>
      <c r="Q24" s="311"/>
      <c r="R24" s="227">
        <v>6367500</v>
      </c>
      <c r="S24" s="227">
        <f>6367500+46865000</f>
        <v>53232500</v>
      </c>
      <c r="T24" s="227">
        <f t="shared" ref="T24:AA24" si="0">6367500+46865000</f>
        <v>53232500</v>
      </c>
      <c r="U24" s="227">
        <f t="shared" si="0"/>
        <v>53232500</v>
      </c>
      <c r="V24" s="227">
        <f>6367500+46865000+3674732</f>
        <v>56907232</v>
      </c>
      <c r="W24" s="227">
        <f>6367500+46865000-12531706</f>
        <v>40700794</v>
      </c>
      <c r="X24" s="227">
        <f t="shared" si="0"/>
        <v>53232500</v>
      </c>
      <c r="Y24" s="227">
        <f t="shared" si="0"/>
        <v>53232500</v>
      </c>
      <c r="Z24" s="227">
        <f t="shared" si="0"/>
        <v>53232500</v>
      </c>
      <c r="AA24" s="227">
        <f t="shared" si="0"/>
        <v>53232500</v>
      </c>
      <c r="AB24" s="227">
        <f>12735000+93730000+260791</f>
        <v>106725791</v>
      </c>
      <c r="AC24" s="309">
        <f>SUM(Q24:AB24)</f>
        <v>583328817</v>
      </c>
      <c r="AD24" s="313"/>
      <c r="AE24" s="301"/>
      <c r="AF24" s="301"/>
    </row>
    <row r="25" spans="1:41" ht="32.25" customHeight="1" thickBot="1" x14ac:dyDescent="0.3">
      <c r="A25" s="395" t="s">
        <v>46</v>
      </c>
      <c r="B25" s="396"/>
      <c r="C25" s="331">
        <v>866628</v>
      </c>
      <c r="D25" s="228">
        <v>1000000</v>
      </c>
      <c r="E25" s="228">
        <v>50546</v>
      </c>
      <c r="F25" s="228">
        <v>2500000</v>
      </c>
      <c r="G25" s="228"/>
      <c r="H25" s="228"/>
      <c r="I25" s="228"/>
      <c r="J25" s="228"/>
      <c r="K25" s="228"/>
      <c r="L25" s="228"/>
      <c r="M25" s="228"/>
      <c r="N25" s="228"/>
      <c r="O25" s="228">
        <f>SUM(C25:N25)</f>
        <v>4417174</v>
      </c>
      <c r="P25" s="332">
        <f>+O25/O24</f>
        <v>1</v>
      </c>
      <c r="Q25" s="331"/>
      <c r="R25" s="228">
        <v>3357750</v>
      </c>
      <c r="S25" s="228">
        <v>28014667</v>
      </c>
      <c r="T25" s="228">
        <v>53232500</v>
      </c>
      <c r="U25" s="228">
        <v>53232500</v>
      </c>
      <c r="V25" s="228">
        <v>53232500</v>
      </c>
      <c r="W25" s="228">
        <v>63218900</v>
      </c>
      <c r="X25" s="228">
        <v>53232500</v>
      </c>
      <c r="Y25" s="228">
        <v>53232500</v>
      </c>
      <c r="Z25" s="228">
        <v>55215051</v>
      </c>
      <c r="AA25" s="228">
        <v>53232500</v>
      </c>
      <c r="AB25" s="228">
        <v>110459975</v>
      </c>
      <c r="AC25" s="228">
        <f>SUM(Q25:AB25)</f>
        <v>579661343</v>
      </c>
      <c r="AD25" s="336">
        <f>IFERROR(AC25/(SUMIF(Q25:AB25,"&gt;0",Q24:AB24))," ")</f>
        <v>0.99371285303739765</v>
      </c>
      <c r="AE25" s="301"/>
      <c r="AF25" s="301"/>
    </row>
    <row r="26" spans="1:41" ht="32.25" customHeight="1" thickBot="1" x14ac:dyDescent="0.3">
      <c r="A26" s="277"/>
      <c r="B26" s="221"/>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78"/>
      <c r="AD26" s="286"/>
    </row>
    <row r="27" spans="1:41" ht="33.950000000000003" customHeight="1" x14ac:dyDescent="0.25">
      <c r="A27" s="397" t="s">
        <v>47</v>
      </c>
      <c r="B27" s="398"/>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400"/>
    </row>
    <row r="28" spans="1:41" ht="15" customHeight="1" x14ac:dyDescent="0.25">
      <c r="A28" s="386" t="s">
        <v>48</v>
      </c>
      <c r="B28" s="388" t="s">
        <v>49</v>
      </c>
      <c r="C28" s="389"/>
      <c r="D28" s="392" t="s">
        <v>50</v>
      </c>
      <c r="E28" s="393"/>
      <c r="F28" s="393"/>
      <c r="G28" s="393"/>
      <c r="H28" s="393"/>
      <c r="I28" s="393"/>
      <c r="J28" s="393"/>
      <c r="K28" s="393"/>
      <c r="L28" s="393"/>
      <c r="M28" s="393"/>
      <c r="N28" s="393"/>
      <c r="O28" s="394"/>
      <c r="P28" s="367" t="s">
        <v>41</v>
      </c>
      <c r="Q28" s="367" t="s">
        <v>51</v>
      </c>
      <c r="R28" s="367"/>
      <c r="S28" s="367"/>
      <c r="T28" s="367"/>
      <c r="U28" s="367"/>
      <c r="V28" s="367"/>
      <c r="W28" s="367"/>
      <c r="X28" s="367"/>
      <c r="Y28" s="367"/>
      <c r="Z28" s="367"/>
      <c r="AA28" s="367"/>
      <c r="AB28" s="367"/>
      <c r="AC28" s="367"/>
      <c r="AD28" s="369"/>
    </row>
    <row r="29" spans="1:41" ht="27" customHeight="1" x14ac:dyDescent="0.25">
      <c r="A29" s="387"/>
      <c r="B29" s="390"/>
      <c r="C29" s="391"/>
      <c r="D29" s="203" t="s">
        <v>30</v>
      </c>
      <c r="E29" s="203" t="s">
        <v>31</v>
      </c>
      <c r="F29" s="203" t="s">
        <v>32</v>
      </c>
      <c r="G29" s="203" t="s">
        <v>33</v>
      </c>
      <c r="H29" s="203" t="s">
        <v>34</v>
      </c>
      <c r="I29" s="203" t="s">
        <v>35</v>
      </c>
      <c r="J29" s="203" t="s">
        <v>36</v>
      </c>
      <c r="K29" s="203" t="s">
        <v>37</v>
      </c>
      <c r="L29" s="203" t="s">
        <v>38</v>
      </c>
      <c r="M29" s="203" t="s">
        <v>39</v>
      </c>
      <c r="N29" s="203" t="s">
        <v>40</v>
      </c>
      <c r="O29" s="203" t="s">
        <v>8</v>
      </c>
      <c r="P29" s="394"/>
      <c r="Q29" s="367"/>
      <c r="R29" s="367"/>
      <c r="S29" s="367"/>
      <c r="T29" s="367"/>
      <c r="U29" s="367"/>
      <c r="V29" s="367"/>
      <c r="W29" s="367"/>
      <c r="X29" s="367"/>
      <c r="Y29" s="367"/>
      <c r="Z29" s="367"/>
      <c r="AA29" s="367"/>
      <c r="AB29" s="367"/>
      <c r="AC29" s="367"/>
      <c r="AD29" s="369"/>
    </row>
    <row r="30" spans="1:41" ht="84" customHeight="1" thickBot="1" x14ac:dyDescent="0.3">
      <c r="A30" s="210" t="str">
        <f>C17</f>
        <v>5 - Acompañar el 100% la incorporación del enfoque de género y  la implementación de siete derechos de la PPMyEG</v>
      </c>
      <c r="B30" s="439" t="s">
        <v>52</v>
      </c>
      <c r="C30" s="440"/>
      <c r="D30" s="201"/>
      <c r="E30" s="201"/>
      <c r="F30" s="201"/>
      <c r="G30" s="201"/>
      <c r="H30" s="201"/>
      <c r="I30" s="201"/>
      <c r="J30" s="201"/>
      <c r="K30" s="201"/>
      <c r="L30" s="201"/>
      <c r="M30" s="201"/>
      <c r="N30" s="201"/>
      <c r="O30" s="201"/>
      <c r="P30" s="211">
        <f>SUM(D30:O30)</f>
        <v>0</v>
      </c>
      <c r="Q30" s="441"/>
      <c r="R30" s="441"/>
      <c r="S30" s="441"/>
      <c r="T30" s="441"/>
      <c r="U30" s="441"/>
      <c r="V30" s="441"/>
      <c r="W30" s="441"/>
      <c r="X30" s="441"/>
      <c r="Y30" s="441"/>
      <c r="Z30" s="441"/>
      <c r="AA30" s="441"/>
      <c r="AB30" s="441"/>
      <c r="AC30" s="441"/>
      <c r="AD30" s="442"/>
    </row>
    <row r="31" spans="1:41" ht="45" customHeight="1" x14ac:dyDescent="0.25">
      <c r="A31" s="443" t="s">
        <v>53</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25" customHeight="1" x14ac:dyDescent="0.25">
      <c r="A32" s="365" t="s">
        <v>54</v>
      </c>
      <c r="B32" s="367" t="s">
        <v>55</v>
      </c>
      <c r="C32" s="367" t="s">
        <v>49</v>
      </c>
      <c r="D32" s="367" t="s">
        <v>56</v>
      </c>
      <c r="E32" s="367"/>
      <c r="F32" s="367"/>
      <c r="G32" s="367"/>
      <c r="H32" s="367"/>
      <c r="I32" s="367"/>
      <c r="J32" s="367"/>
      <c r="K32" s="367"/>
      <c r="L32" s="367"/>
      <c r="M32" s="367"/>
      <c r="N32" s="367"/>
      <c r="O32" s="367"/>
      <c r="P32" s="367"/>
      <c r="Q32" s="562" t="s">
        <v>57</v>
      </c>
      <c r="R32" s="562"/>
      <c r="S32" s="562"/>
      <c r="T32" s="562"/>
      <c r="U32" s="562"/>
      <c r="V32" s="562"/>
      <c r="W32" s="562"/>
      <c r="X32" s="562"/>
      <c r="Y32" s="562"/>
      <c r="Z32" s="562"/>
      <c r="AA32" s="562"/>
      <c r="AB32" s="562"/>
      <c r="AC32" s="562"/>
      <c r="AD32" s="563"/>
      <c r="AG32" s="319"/>
      <c r="AH32" s="319"/>
      <c r="AI32" s="319"/>
      <c r="AJ32" s="319"/>
      <c r="AK32" s="319"/>
      <c r="AL32" s="319"/>
      <c r="AM32" s="319"/>
      <c r="AN32" s="319"/>
      <c r="AO32" s="319"/>
    </row>
    <row r="33" spans="1:41" ht="27" customHeight="1" x14ac:dyDescent="0.25">
      <c r="A33" s="365"/>
      <c r="B33" s="367"/>
      <c r="C33" s="446"/>
      <c r="D33" s="203" t="s">
        <v>30</v>
      </c>
      <c r="E33" s="203" t="s">
        <v>31</v>
      </c>
      <c r="F33" s="203" t="s">
        <v>32</v>
      </c>
      <c r="G33" s="203" t="s">
        <v>33</v>
      </c>
      <c r="H33" s="203" t="s">
        <v>34</v>
      </c>
      <c r="I33" s="203" t="s">
        <v>35</v>
      </c>
      <c r="J33" s="203" t="s">
        <v>36</v>
      </c>
      <c r="K33" s="203" t="s">
        <v>37</v>
      </c>
      <c r="L33" s="203" t="s">
        <v>38</v>
      </c>
      <c r="M33" s="203" t="s">
        <v>39</v>
      </c>
      <c r="N33" s="203" t="s">
        <v>40</v>
      </c>
      <c r="O33" s="203" t="s">
        <v>8</v>
      </c>
      <c r="P33" s="203" t="s">
        <v>41</v>
      </c>
      <c r="Q33" s="367" t="s">
        <v>58</v>
      </c>
      <c r="R33" s="367"/>
      <c r="S33" s="367"/>
      <c r="T33" s="367" t="s">
        <v>59</v>
      </c>
      <c r="U33" s="367"/>
      <c r="V33" s="367"/>
      <c r="W33" s="390" t="s">
        <v>60</v>
      </c>
      <c r="X33" s="447"/>
      <c r="Y33" s="447"/>
      <c r="Z33" s="391"/>
      <c r="AA33" s="390" t="s">
        <v>61</v>
      </c>
      <c r="AB33" s="447"/>
      <c r="AC33" s="447"/>
      <c r="AD33" s="448"/>
      <c r="AG33" s="319"/>
      <c r="AH33" s="319"/>
      <c r="AI33" s="319"/>
      <c r="AJ33" s="319"/>
      <c r="AK33" s="319"/>
      <c r="AL33" s="319"/>
      <c r="AM33" s="319"/>
      <c r="AN33" s="319"/>
      <c r="AO33" s="319"/>
    </row>
    <row r="34" spans="1:41" ht="149.25" customHeight="1" x14ac:dyDescent="0.25">
      <c r="A34" s="370" t="str">
        <f>A30</f>
        <v>5 - Acompañar el 100% la incorporación del enfoque de género y  la implementación de siete derechos de la PPMyEG</v>
      </c>
      <c r="B34" s="372">
        <v>0.2</v>
      </c>
      <c r="C34" s="200" t="s">
        <v>62</v>
      </c>
      <c r="D34" s="199">
        <v>1</v>
      </c>
      <c r="E34" s="199">
        <v>1</v>
      </c>
      <c r="F34" s="199">
        <v>1</v>
      </c>
      <c r="G34" s="199">
        <v>1</v>
      </c>
      <c r="H34" s="199">
        <v>1</v>
      </c>
      <c r="I34" s="199">
        <v>1</v>
      </c>
      <c r="J34" s="199">
        <v>1</v>
      </c>
      <c r="K34" s="199">
        <v>1</v>
      </c>
      <c r="L34" s="199">
        <v>1</v>
      </c>
      <c r="M34" s="199">
        <v>1</v>
      </c>
      <c r="N34" s="199">
        <v>1</v>
      </c>
      <c r="O34" s="199">
        <v>1</v>
      </c>
      <c r="P34" s="199">
        <v>1</v>
      </c>
      <c r="Q34" s="546" t="s">
        <v>125</v>
      </c>
      <c r="R34" s="547"/>
      <c r="S34" s="548"/>
      <c r="T34" s="552" t="s">
        <v>126</v>
      </c>
      <c r="U34" s="553"/>
      <c r="V34" s="554"/>
      <c r="W34" s="535" t="s">
        <v>52</v>
      </c>
      <c r="X34" s="536"/>
      <c r="Y34" s="536"/>
      <c r="Z34" s="558"/>
      <c r="AA34" s="535" t="s">
        <v>127</v>
      </c>
      <c r="AB34" s="536"/>
      <c r="AC34" s="536"/>
      <c r="AD34" s="537"/>
      <c r="AG34" s="319"/>
      <c r="AH34" s="319"/>
      <c r="AI34" s="319"/>
      <c r="AJ34" s="319"/>
      <c r="AK34" s="319"/>
      <c r="AL34" s="319"/>
      <c r="AM34" s="319"/>
      <c r="AN34" s="319"/>
      <c r="AO34" s="319"/>
    </row>
    <row r="35" spans="1:41" ht="154.5" customHeight="1" x14ac:dyDescent="0.25">
      <c r="A35" s="371"/>
      <c r="B35" s="373"/>
      <c r="C35" s="253" t="s">
        <v>66</v>
      </c>
      <c r="D35" s="254">
        <v>1</v>
      </c>
      <c r="E35" s="254">
        <v>1</v>
      </c>
      <c r="F35" s="254">
        <v>1</v>
      </c>
      <c r="G35" s="255">
        <v>1</v>
      </c>
      <c r="H35" s="255">
        <v>1</v>
      </c>
      <c r="I35" s="255">
        <v>1</v>
      </c>
      <c r="J35" s="255">
        <v>1</v>
      </c>
      <c r="K35" s="255">
        <v>1</v>
      </c>
      <c r="L35" s="256">
        <v>1</v>
      </c>
      <c r="M35" s="256">
        <v>1</v>
      </c>
      <c r="N35" s="256">
        <v>1</v>
      </c>
      <c r="O35" s="256">
        <v>1</v>
      </c>
      <c r="P35" s="257">
        <v>1</v>
      </c>
      <c r="Q35" s="549"/>
      <c r="R35" s="550"/>
      <c r="S35" s="551"/>
      <c r="T35" s="555"/>
      <c r="U35" s="556"/>
      <c r="V35" s="557"/>
      <c r="W35" s="559"/>
      <c r="X35" s="560"/>
      <c r="Y35" s="560"/>
      <c r="Z35" s="561"/>
      <c r="AA35" s="538"/>
      <c r="AB35" s="539"/>
      <c r="AC35" s="539"/>
      <c r="AD35" s="540"/>
      <c r="AE35" s="324"/>
      <c r="AG35" s="319"/>
      <c r="AH35" s="319"/>
      <c r="AI35" s="319"/>
      <c r="AJ35" s="319"/>
      <c r="AK35" s="319"/>
      <c r="AL35" s="319"/>
      <c r="AM35" s="319"/>
      <c r="AN35" s="319"/>
      <c r="AO35" s="319"/>
    </row>
    <row r="36" spans="1:41" ht="26.25" customHeight="1" x14ac:dyDescent="0.25">
      <c r="A36" s="364" t="s">
        <v>67</v>
      </c>
      <c r="B36" s="541" t="s">
        <v>68</v>
      </c>
      <c r="C36" s="366" t="s">
        <v>69</v>
      </c>
      <c r="D36" s="366"/>
      <c r="E36" s="366"/>
      <c r="F36" s="366"/>
      <c r="G36" s="366"/>
      <c r="H36" s="366"/>
      <c r="I36" s="366"/>
      <c r="J36" s="366"/>
      <c r="K36" s="366"/>
      <c r="L36" s="366"/>
      <c r="M36" s="366"/>
      <c r="N36" s="366"/>
      <c r="O36" s="366"/>
      <c r="P36" s="366"/>
      <c r="Q36" s="410" t="s">
        <v>70</v>
      </c>
      <c r="R36" s="543"/>
      <c r="S36" s="543"/>
      <c r="T36" s="543"/>
      <c r="U36" s="543"/>
      <c r="V36" s="543"/>
      <c r="W36" s="543"/>
      <c r="X36" s="543"/>
      <c r="Y36" s="543"/>
      <c r="Z36" s="543"/>
      <c r="AA36" s="543"/>
      <c r="AB36" s="543"/>
      <c r="AC36" s="543"/>
      <c r="AD36" s="544"/>
      <c r="AG36" s="319"/>
      <c r="AH36" s="319"/>
      <c r="AI36" s="319"/>
      <c r="AJ36" s="319"/>
      <c r="AK36" s="319"/>
      <c r="AL36" s="319"/>
      <c r="AM36" s="319"/>
      <c r="AN36" s="319"/>
      <c r="AO36" s="319"/>
    </row>
    <row r="37" spans="1:41" ht="26.25" customHeight="1" x14ac:dyDescent="0.25">
      <c r="A37" s="365"/>
      <c r="B37" s="542"/>
      <c r="C37" s="203" t="s">
        <v>71</v>
      </c>
      <c r="D37" s="203" t="s">
        <v>72</v>
      </c>
      <c r="E37" s="203" t="s">
        <v>73</v>
      </c>
      <c r="F37" s="203" t="s">
        <v>74</v>
      </c>
      <c r="G37" s="203" t="s">
        <v>75</v>
      </c>
      <c r="H37" s="203" t="s">
        <v>76</v>
      </c>
      <c r="I37" s="203" t="s">
        <v>77</v>
      </c>
      <c r="J37" s="203" t="s">
        <v>78</v>
      </c>
      <c r="K37" s="203" t="s">
        <v>79</v>
      </c>
      <c r="L37" s="203" t="s">
        <v>80</v>
      </c>
      <c r="M37" s="203" t="s">
        <v>81</v>
      </c>
      <c r="N37" s="203" t="s">
        <v>82</v>
      </c>
      <c r="O37" s="203" t="s">
        <v>83</v>
      </c>
      <c r="P37" s="203" t="s">
        <v>84</v>
      </c>
      <c r="Q37" s="392" t="s">
        <v>85</v>
      </c>
      <c r="R37" s="393"/>
      <c r="S37" s="393"/>
      <c r="T37" s="393"/>
      <c r="U37" s="393"/>
      <c r="V37" s="393"/>
      <c r="W37" s="393"/>
      <c r="X37" s="393"/>
      <c r="Y37" s="393"/>
      <c r="Z37" s="393"/>
      <c r="AA37" s="393"/>
      <c r="AB37" s="393"/>
      <c r="AC37" s="393"/>
      <c r="AD37" s="545"/>
      <c r="AG37" s="325"/>
      <c r="AH37" s="325"/>
      <c r="AI37" s="325"/>
      <c r="AJ37" s="325"/>
      <c r="AK37" s="325"/>
      <c r="AL37" s="325"/>
      <c r="AM37" s="325"/>
      <c r="AN37" s="325"/>
      <c r="AO37" s="325"/>
    </row>
    <row r="38" spans="1:41" ht="113.25" customHeight="1" x14ac:dyDescent="0.25">
      <c r="A38" s="349" t="s">
        <v>128</v>
      </c>
      <c r="B38" s="351">
        <v>7</v>
      </c>
      <c r="C38" s="206" t="s">
        <v>62</v>
      </c>
      <c r="D38" s="207">
        <v>0.05</v>
      </c>
      <c r="E38" s="207">
        <v>0.09</v>
      </c>
      <c r="F38" s="207">
        <v>0.09</v>
      </c>
      <c r="G38" s="207">
        <v>0.09</v>
      </c>
      <c r="H38" s="207">
        <v>0.09</v>
      </c>
      <c r="I38" s="207">
        <v>0.09</v>
      </c>
      <c r="J38" s="207">
        <v>0.09</v>
      </c>
      <c r="K38" s="207">
        <v>0.09</v>
      </c>
      <c r="L38" s="207">
        <v>0.09</v>
      </c>
      <c r="M38" s="207">
        <v>0.09</v>
      </c>
      <c r="N38" s="207">
        <v>0.09</v>
      </c>
      <c r="O38" s="207">
        <v>0.05</v>
      </c>
      <c r="P38" s="239">
        <f t="shared" ref="P38:P45" si="1">SUM(D38:O38)</f>
        <v>0.99999999999999989</v>
      </c>
      <c r="Q38" s="526" t="s">
        <v>129</v>
      </c>
      <c r="R38" s="527"/>
      <c r="S38" s="527"/>
      <c r="T38" s="527"/>
      <c r="U38" s="527"/>
      <c r="V38" s="527"/>
      <c r="W38" s="527"/>
      <c r="X38" s="527"/>
      <c r="Y38" s="527"/>
      <c r="Z38" s="527"/>
      <c r="AA38" s="527"/>
      <c r="AB38" s="527"/>
      <c r="AC38" s="527"/>
      <c r="AD38" s="528"/>
      <c r="AE38" s="326"/>
      <c r="AG38" s="327"/>
      <c r="AH38" s="327"/>
      <c r="AI38" s="327"/>
      <c r="AJ38" s="327"/>
      <c r="AK38" s="327"/>
      <c r="AL38" s="327"/>
      <c r="AM38" s="327"/>
      <c r="AN38" s="327"/>
      <c r="AO38" s="327"/>
    </row>
    <row r="39" spans="1:41" ht="72" customHeight="1" x14ac:dyDescent="0.25">
      <c r="A39" s="349"/>
      <c r="B39" s="351"/>
      <c r="C39" s="204" t="s">
        <v>66</v>
      </c>
      <c r="D39" s="205">
        <v>0.05</v>
      </c>
      <c r="E39" s="205">
        <v>0.09</v>
      </c>
      <c r="F39" s="205">
        <v>0.09</v>
      </c>
      <c r="G39" s="205">
        <v>0.09</v>
      </c>
      <c r="H39" s="205">
        <v>0.09</v>
      </c>
      <c r="I39" s="205">
        <v>0.09</v>
      </c>
      <c r="J39" s="205">
        <v>0.09</v>
      </c>
      <c r="K39" s="205">
        <v>0.09</v>
      </c>
      <c r="L39" s="205">
        <v>0.09</v>
      </c>
      <c r="M39" s="205">
        <v>0.09</v>
      </c>
      <c r="N39" s="205">
        <v>0.09</v>
      </c>
      <c r="O39" s="205">
        <v>0.05</v>
      </c>
      <c r="P39" s="239">
        <f t="shared" si="1"/>
        <v>0.99999999999999989</v>
      </c>
      <c r="Q39" s="526" t="s">
        <v>130</v>
      </c>
      <c r="R39" s="527"/>
      <c r="S39" s="527"/>
      <c r="T39" s="527"/>
      <c r="U39" s="527"/>
      <c r="V39" s="527"/>
      <c r="W39" s="527"/>
      <c r="X39" s="527"/>
      <c r="Y39" s="527"/>
      <c r="Z39" s="527"/>
      <c r="AA39" s="527"/>
      <c r="AB39" s="527"/>
      <c r="AC39" s="527"/>
      <c r="AD39" s="528"/>
      <c r="AE39" s="326"/>
    </row>
    <row r="40" spans="1:41" ht="224.25" customHeight="1" x14ac:dyDescent="0.25">
      <c r="A40" s="349" t="s">
        <v>131</v>
      </c>
      <c r="B40" s="351">
        <v>3</v>
      </c>
      <c r="C40" s="206" t="s">
        <v>62</v>
      </c>
      <c r="D40" s="208">
        <v>0</v>
      </c>
      <c r="E40" s="208">
        <v>0</v>
      </c>
      <c r="F40" s="208">
        <v>0.25</v>
      </c>
      <c r="G40" s="208">
        <v>0</v>
      </c>
      <c r="H40" s="208">
        <v>0</v>
      </c>
      <c r="I40" s="208">
        <v>0.25</v>
      </c>
      <c r="J40" s="208">
        <v>0</v>
      </c>
      <c r="K40" s="208">
        <v>0</v>
      </c>
      <c r="L40" s="208">
        <v>0.25</v>
      </c>
      <c r="M40" s="208">
        <v>0</v>
      </c>
      <c r="N40" s="208">
        <v>0</v>
      </c>
      <c r="O40" s="208">
        <v>0.25</v>
      </c>
      <c r="P40" s="239">
        <f t="shared" si="1"/>
        <v>1</v>
      </c>
      <c r="Q40" s="529" t="s">
        <v>132</v>
      </c>
      <c r="R40" s="530"/>
      <c r="S40" s="530"/>
      <c r="T40" s="530"/>
      <c r="U40" s="530"/>
      <c r="V40" s="530"/>
      <c r="W40" s="530"/>
      <c r="X40" s="530"/>
      <c r="Y40" s="530"/>
      <c r="Z40" s="530"/>
      <c r="AA40" s="530"/>
      <c r="AB40" s="530"/>
      <c r="AC40" s="530"/>
      <c r="AD40" s="531"/>
      <c r="AE40" s="326"/>
    </row>
    <row r="41" spans="1:41" ht="57.75" customHeight="1" x14ac:dyDescent="0.25">
      <c r="A41" s="349"/>
      <c r="B41" s="351"/>
      <c r="C41" s="204" t="s">
        <v>66</v>
      </c>
      <c r="D41" s="205">
        <v>0</v>
      </c>
      <c r="E41" s="205">
        <v>0</v>
      </c>
      <c r="F41" s="205">
        <v>0.25</v>
      </c>
      <c r="G41" s="205">
        <v>0</v>
      </c>
      <c r="H41" s="205">
        <v>0</v>
      </c>
      <c r="I41" s="205">
        <v>0.25</v>
      </c>
      <c r="J41" s="205">
        <v>0</v>
      </c>
      <c r="K41" s="205">
        <v>0</v>
      </c>
      <c r="L41" s="205">
        <v>0.25</v>
      </c>
      <c r="M41" s="205">
        <v>0</v>
      </c>
      <c r="N41" s="205">
        <v>0</v>
      </c>
      <c r="O41" s="205">
        <v>0.25</v>
      </c>
      <c r="P41" s="239">
        <f t="shared" si="1"/>
        <v>1</v>
      </c>
      <c r="Q41" s="532" t="s">
        <v>133</v>
      </c>
      <c r="R41" s="533"/>
      <c r="S41" s="533"/>
      <c r="T41" s="533"/>
      <c r="U41" s="533"/>
      <c r="V41" s="533"/>
      <c r="W41" s="533"/>
      <c r="X41" s="533"/>
      <c r="Y41" s="533"/>
      <c r="Z41" s="533"/>
      <c r="AA41" s="533"/>
      <c r="AB41" s="533"/>
      <c r="AC41" s="533"/>
      <c r="AD41" s="534"/>
      <c r="AE41" s="326"/>
    </row>
    <row r="42" spans="1:41" ht="137.1" customHeight="1" x14ac:dyDescent="0.25">
      <c r="A42" s="349" t="s">
        <v>134</v>
      </c>
      <c r="B42" s="351">
        <v>5</v>
      </c>
      <c r="C42" s="206" t="s">
        <v>62</v>
      </c>
      <c r="D42" s="208">
        <v>0</v>
      </c>
      <c r="E42" s="208">
        <v>0.1</v>
      </c>
      <c r="F42" s="208">
        <v>0.1</v>
      </c>
      <c r="G42" s="208">
        <v>0.1</v>
      </c>
      <c r="H42" s="208">
        <v>0.1</v>
      </c>
      <c r="I42" s="208">
        <v>0.1</v>
      </c>
      <c r="J42" s="208">
        <v>0.1</v>
      </c>
      <c r="K42" s="208">
        <v>0.1</v>
      </c>
      <c r="L42" s="208">
        <v>0.1</v>
      </c>
      <c r="M42" s="208">
        <v>0.1</v>
      </c>
      <c r="N42" s="208">
        <v>0.1</v>
      </c>
      <c r="O42" s="208">
        <v>0</v>
      </c>
      <c r="P42" s="239">
        <f t="shared" si="1"/>
        <v>0.99999999999999989</v>
      </c>
      <c r="Q42" s="520" t="s">
        <v>135</v>
      </c>
      <c r="R42" s="521"/>
      <c r="S42" s="521"/>
      <c r="T42" s="521"/>
      <c r="U42" s="521"/>
      <c r="V42" s="521"/>
      <c r="W42" s="521"/>
      <c r="X42" s="521"/>
      <c r="Y42" s="521"/>
      <c r="Z42" s="521"/>
      <c r="AA42" s="521"/>
      <c r="AB42" s="521"/>
      <c r="AC42" s="521"/>
      <c r="AD42" s="522"/>
      <c r="AE42" s="326"/>
    </row>
    <row r="43" spans="1:41" ht="66" customHeight="1" x14ac:dyDescent="0.25">
      <c r="A43" s="349"/>
      <c r="B43" s="351"/>
      <c r="C43" s="204" t="s">
        <v>66</v>
      </c>
      <c r="D43" s="205">
        <v>0</v>
      </c>
      <c r="E43" s="205">
        <v>0.1</v>
      </c>
      <c r="F43" s="205">
        <v>0.1</v>
      </c>
      <c r="G43" s="205">
        <v>0.1</v>
      </c>
      <c r="H43" s="205">
        <v>0.1</v>
      </c>
      <c r="I43" s="205">
        <v>0.1</v>
      </c>
      <c r="J43" s="205">
        <v>0.1</v>
      </c>
      <c r="K43" s="205">
        <v>0.1</v>
      </c>
      <c r="L43" s="205">
        <v>0.1</v>
      </c>
      <c r="M43" s="205">
        <v>0.1</v>
      </c>
      <c r="N43" s="205">
        <v>0.1</v>
      </c>
      <c r="O43" s="205">
        <v>0</v>
      </c>
      <c r="P43" s="239">
        <f t="shared" si="1"/>
        <v>0.99999999999999989</v>
      </c>
      <c r="Q43" s="532" t="s">
        <v>136</v>
      </c>
      <c r="R43" s="533"/>
      <c r="S43" s="533"/>
      <c r="T43" s="533"/>
      <c r="U43" s="533"/>
      <c r="V43" s="533"/>
      <c r="W43" s="533"/>
      <c r="X43" s="533"/>
      <c r="Y43" s="533"/>
      <c r="Z43" s="533"/>
      <c r="AA43" s="533"/>
      <c r="AB43" s="533"/>
      <c r="AC43" s="533"/>
      <c r="AD43" s="534"/>
      <c r="AE43" s="326"/>
    </row>
    <row r="44" spans="1:41" ht="129" customHeight="1" x14ac:dyDescent="0.25">
      <c r="A44" s="349" t="s">
        <v>137</v>
      </c>
      <c r="B44" s="351">
        <v>5</v>
      </c>
      <c r="C44" s="206" t="s">
        <v>62</v>
      </c>
      <c r="D44" s="207">
        <v>0</v>
      </c>
      <c r="E44" s="207">
        <v>0</v>
      </c>
      <c r="F44" s="207">
        <v>0.12</v>
      </c>
      <c r="G44" s="207">
        <v>0.12</v>
      </c>
      <c r="H44" s="207">
        <v>0.13</v>
      </c>
      <c r="I44" s="207">
        <v>0.13</v>
      </c>
      <c r="J44" s="207">
        <v>0.12</v>
      </c>
      <c r="K44" s="207">
        <v>0</v>
      </c>
      <c r="L44" s="207">
        <v>0.13</v>
      </c>
      <c r="M44" s="207">
        <v>0</v>
      </c>
      <c r="N44" s="207">
        <v>0.12</v>
      </c>
      <c r="O44" s="207">
        <v>0.13</v>
      </c>
      <c r="P44" s="239">
        <f t="shared" si="1"/>
        <v>1</v>
      </c>
      <c r="Q44" s="523" t="s">
        <v>138</v>
      </c>
      <c r="R44" s="524"/>
      <c r="S44" s="524"/>
      <c r="T44" s="524"/>
      <c r="U44" s="524"/>
      <c r="V44" s="524"/>
      <c r="W44" s="524"/>
      <c r="X44" s="524"/>
      <c r="Y44" s="524"/>
      <c r="Z44" s="524"/>
      <c r="AA44" s="524"/>
      <c r="AB44" s="524"/>
      <c r="AC44" s="524"/>
      <c r="AD44" s="525"/>
      <c r="AE44" s="326"/>
    </row>
    <row r="45" spans="1:41" ht="125.25" customHeight="1" x14ac:dyDescent="0.25">
      <c r="A45" s="352"/>
      <c r="B45" s="353"/>
      <c r="C45" s="202" t="s">
        <v>66</v>
      </c>
      <c r="D45" s="258">
        <v>0</v>
      </c>
      <c r="E45" s="258">
        <v>0</v>
      </c>
      <c r="F45" s="258">
        <v>0.12</v>
      </c>
      <c r="G45" s="258">
        <v>0.12</v>
      </c>
      <c r="H45" s="258">
        <v>0.13</v>
      </c>
      <c r="I45" s="258">
        <v>0.13</v>
      </c>
      <c r="J45" s="258">
        <v>0.12</v>
      </c>
      <c r="K45" s="258">
        <v>0</v>
      </c>
      <c r="L45" s="258">
        <v>0.13</v>
      </c>
      <c r="M45" s="258">
        <v>0</v>
      </c>
      <c r="N45" s="258">
        <v>0.12</v>
      </c>
      <c r="O45" s="258">
        <v>0.13</v>
      </c>
      <c r="P45" s="259">
        <f t="shared" si="1"/>
        <v>1</v>
      </c>
      <c r="Q45" s="532" t="s">
        <v>139</v>
      </c>
      <c r="R45" s="533"/>
      <c r="S45" s="533"/>
      <c r="T45" s="533"/>
      <c r="U45" s="533"/>
      <c r="V45" s="533"/>
      <c r="W45" s="533"/>
      <c r="X45" s="533"/>
      <c r="Y45" s="533"/>
      <c r="Z45" s="533"/>
      <c r="AA45" s="533"/>
      <c r="AB45" s="533"/>
      <c r="AC45" s="533"/>
      <c r="AD45" s="534"/>
      <c r="AE45" s="326"/>
    </row>
    <row r="46" spans="1:41" x14ac:dyDescent="0.25">
      <c r="A46" s="209" t="s">
        <v>113</v>
      </c>
    </row>
  </sheetData>
  <mergeCells count="86">
    <mergeCell ref="C16:AB16"/>
    <mergeCell ref="AB2:AD2"/>
    <mergeCell ref="B3:AA4"/>
    <mergeCell ref="AB3:AD3"/>
    <mergeCell ref="AB4:AD4"/>
    <mergeCell ref="C7:C9"/>
    <mergeCell ref="O7:P7"/>
    <mergeCell ref="M8:N8"/>
    <mergeCell ref="O8:P8"/>
    <mergeCell ref="M9:N9"/>
    <mergeCell ref="B2:AA2"/>
    <mergeCell ref="D7:H9"/>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AC17:AD17"/>
    <mergeCell ref="A19:AD19"/>
    <mergeCell ref="C20:P20"/>
    <mergeCell ref="Q20:AD20"/>
    <mergeCell ref="A22:B22"/>
    <mergeCell ref="A17:B17"/>
    <mergeCell ref="C17:Q17"/>
    <mergeCell ref="R17:V17"/>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A36:A37"/>
    <mergeCell ref="B36:B37"/>
    <mergeCell ref="C36:P36"/>
    <mergeCell ref="Q36:AD36"/>
    <mergeCell ref="Q37:AD37"/>
    <mergeCell ref="A34:A35"/>
    <mergeCell ref="B34:B35"/>
    <mergeCell ref="Q34:S35"/>
    <mergeCell ref="T34:V35"/>
    <mergeCell ref="W34:Z35"/>
    <mergeCell ref="Q42:AD42"/>
    <mergeCell ref="Q44:AD44"/>
    <mergeCell ref="A38:A39"/>
    <mergeCell ref="B38:B39"/>
    <mergeCell ref="A44:A45"/>
    <mergeCell ref="B44:B45"/>
    <mergeCell ref="A42:A43"/>
    <mergeCell ref="B42:B43"/>
    <mergeCell ref="A40:A41"/>
    <mergeCell ref="B40:B41"/>
    <mergeCell ref="Q38:AD38"/>
    <mergeCell ref="Q40:AD40"/>
    <mergeCell ref="Q39:AD39"/>
    <mergeCell ref="Q41:AD41"/>
    <mergeCell ref="Q43:AD43"/>
    <mergeCell ref="Q45:AD45"/>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90"/>
      <c r="B1" s="724" t="s">
        <v>0</v>
      </c>
      <c r="C1" s="725"/>
      <c r="D1" s="725"/>
      <c r="E1" s="725"/>
      <c r="F1" s="725"/>
      <c r="G1" s="725"/>
      <c r="H1" s="725"/>
      <c r="I1" s="725"/>
      <c r="J1" s="725"/>
      <c r="K1" s="725"/>
      <c r="L1" s="725"/>
      <c r="M1" s="725"/>
      <c r="N1" s="725"/>
      <c r="O1" s="725"/>
      <c r="P1" s="725"/>
      <c r="Q1" s="725"/>
      <c r="R1" s="725"/>
      <c r="S1" s="725"/>
      <c r="T1" s="725"/>
      <c r="U1" s="725"/>
      <c r="V1" s="725"/>
      <c r="W1" s="725"/>
      <c r="X1" s="725"/>
      <c r="Y1" s="726"/>
      <c r="Z1" s="717" t="s">
        <v>140</v>
      </c>
      <c r="AA1" s="718"/>
      <c r="AB1" s="719"/>
    </row>
    <row r="2" spans="1:28" ht="30.75" customHeight="1" x14ac:dyDescent="0.25">
      <c r="A2" s="691"/>
      <c r="B2" s="669" t="s">
        <v>2</v>
      </c>
      <c r="C2" s="670"/>
      <c r="D2" s="670"/>
      <c r="E2" s="670"/>
      <c r="F2" s="670"/>
      <c r="G2" s="670"/>
      <c r="H2" s="670"/>
      <c r="I2" s="670"/>
      <c r="J2" s="670"/>
      <c r="K2" s="670"/>
      <c r="L2" s="670"/>
      <c r="M2" s="670"/>
      <c r="N2" s="670"/>
      <c r="O2" s="670"/>
      <c r="P2" s="670"/>
      <c r="Q2" s="670"/>
      <c r="R2" s="670"/>
      <c r="S2" s="670"/>
      <c r="T2" s="670"/>
      <c r="U2" s="670"/>
      <c r="V2" s="670"/>
      <c r="W2" s="670"/>
      <c r="X2" s="670"/>
      <c r="Y2" s="671"/>
      <c r="Z2" s="693" t="s">
        <v>141</v>
      </c>
      <c r="AA2" s="694"/>
      <c r="AB2" s="695"/>
    </row>
    <row r="3" spans="1:28" ht="24" customHeight="1" x14ac:dyDescent="0.25">
      <c r="A3" s="691"/>
      <c r="B3" s="613" t="s">
        <v>4</v>
      </c>
      <c r="C3" s="614"/>
      <c r="D3" s="614"/>
      <c r="E3" s="614"/>
      <c r="F3" s="614"/>
      <c r="G3" s="614"/>
      <c r="H3" s="614"/>
      <c r="I3" s="614"/>
      <c r="J3" s="614"/>
      <c r="K3" s="614"/>
      <c r="L3" s="614"/>
      <c r="M3" s="614"/>
      <c r="N3" s="614"/>
      <c r="O3" s="614"/>
      <c r="P3" s="614"/>
      <c r="Q3" s="614"/>
      <c r="R3" s="614"/>
      <c r="S3" s="614"/>
      <c r="T3" s="614"/>
      <c r="U3" s="614"/>
      <c r="V3" s="614"/>
      <c r="W3" s="614"/>
      <c r="X3" s="614"/>
      <c r="Y3" s="615"/>
      <c r="Z3" s="693" t="s">
        <v>142</v>
      </c>
      <c r="AA3" s="694"/>
      <c r="AB3" s="695"/>
    </row>
    <row r="4" spans="1:28" ht="15.75" customHeight="1" thickBot="1" x14ac:dyDescent="0.3">
      <c r="A4" s="692"/>
      <c r="B4" s="616"/>
      <c r="C4" s="617"/>
      <c r="D4" s="617"/>
      <c r="E4" s="617"/>
      <c r="F4" s="617"/>
      <c r="G4" s="617"/>
      <c r="H4" s="617"/>
      <c r="I4" s="617"/>
      <c r="J4" s="617"/>
      <c r="K4" s="617"/>
      <c r="L4" s="617"/>
      <c r="M4" s="617"/>
      <c r="N4" s="617"/>
      <c r="O4" s="617"/>
      <c r="P4" s="617"/>
      <c r="Q4" s="617"/>
      <c r="R4" s="617"/>
      <c r="S4" s="617"/>
      <c r="T4" s="617"/>
      <c r="U4" s="617"/>
      <c r="V4" s="617"/>
      <c r="W4" s="617"/>
      <c r="X4" s="617"/>
      <c r="Y4" s="618"/>
      <c r="Z4" s="696" t="s">
        <v>6</v>
      </c>
      <c r="AA4" s="697"/>
      <c r="AB4" s="698"/>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708" t="s">
        <v>15</v>
      </c>
      <c r="B7" s="709"/>
      <c r="C7" s="610"/>
      <c r="D7" s="611"/>
      <c r="E7" s="611"/>
      <c r="F7" s="611"/>
      <c r="G7" s="611"/>
      <c r="H7" s="611"/>
      <c r="I7" s="611"/>
      <c r="J7" s="611"/>
      <c r="K7" s="612"/>
      <c r="L7" s="62"/>
      <c r="M7" s="63"/>
      <c r="N7" s="63"/>
      <c r="O7" s="63"/>
      <c r="P7" s="63"/>
      <c r="Q7" s="64"/>
      <c r="R7" s="699" t="s">
        <v>9</v>
      </c>
      <c r="S7" s="700"/>
      <c r="T7" s="701"/>
      <c r="U7" s="735" t="s">
        <v>143</v>
      </c>
      <c r="V7" s="736"/>
      <c r="W7" s="699" t="s">
        <v>10</v>
      </c>
      <c r="X7" s="701"/>
      <c r="Y7" s="733" t="s">
        <v>11</v>
      </c>
      <c r="Z7" s="734"/>
      <c r="AA7" s="727"/>
      <c r="AB7" s="728"/>
    </row>
    <row r="8" spans="1:28" ht="15" customHeight="1" x14ac:dyDescent="0.25">
      <c r="A8" s="712"/>
      <c r="B8" s="713"/>
      <c r="C8" s="613"/>
      <c r="D8" s="614"/>
      <c r="E8" s="614"/>
      <c r="F8" s="614"/>
      <c r="G8" s="614"/>
      <c r="H8" s="614"/>
      <c r="I8" s="614"/>
      <c r="J8" s="614"/>
      <c r="K8" s="615"/>
      <c r="L8" s="62"/>
      <c r="M8" s="63"/>
      <c r="N8" s="63"/>
      <c r="O8" s="63"/>
      <c r="P8" s="63"/>
      <c r="Q8" s="64"/>
      <c r="R8" s="702"/>
      <c r="S8" s="703"/>
      <c r="T8" s="704"/>
      <c r="U8" s="737"/>
      <c r="V8" s="738"/>
      <c r="W8" s="702"/>
      <c r="X8" s="704"/>
      <c r="Y8" s="731" t="s">
        <v>12</v>
      </c>
      <c r="Z8" s="732"/>
      <c r="AA8" s="720"/>
      <c r="AB8" s="721"/>
    </row>
    <row r="9" spans="1:28" ht="15" customHeight="1" thickBot="1" x14ac:dyDescent="0.3">
      <c r="A9" s="710"/>
      <c r="B9" s="711"/>
      <c r="C9" s="616"/>
      <c r="D9" s="617"/>
      <c r="E9" s="617"/>
      <c r="F9" s="617"/>
      <c r="G9" s="617"/>
      <c r="H9" s="617"/>
      <c r="I9" s="617"/>
      <c r="J9" s="617"/>
      <c r="K9" s="618"/>
      <c r="L9" s="62"/>
      <c r="M9" s="63"/>
      <c r="N9" s="63"/>
      <c r="O9" s="63"/>
      <c r="P9" s="63"/>
      <c r="Q9" s="64"/>
      <c r="R9" s="705"/>
      <c r="S9" s="706"/>
      <c r="T9" s="707"/>
      <c r="U9" s="739"/>
      <c r="V9" s="740"/>
      <c r="W9" s="705"/>
      <c r="X9" s="707"/>
      <c r="Y9" s="729" t="s">
        <v>13</v>
      </c>
      <c r="Z9" s="730"/>
      <c r="AA9" s="722"/>
      <c r="AB9" s="72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685" t="s">
        <v>17</v>
      </c>
      <c r="B11" s="686"/>
      <c r="C11" s="687"/>
      <c r="D11" s="688"/>
      <c r="E11" s="688"/>
      <c r="F11" s="688"/>
      <c r="G11" s="688"/>
      <c r="H11" s="688"/>
      <c r="I11" s="688"/>
      <c r="J11" s="688"/>
      <c r="K11" s="689"/>
      <c r="L11" s="72"/>
      <c r="M11" s="683" t="s">
        <v>19</v>
      </c>
      <c r="N11" s="746"/>
      <c r="O11" s="746"/>
      <c r="P11" s="746"/>
      <c r="Q11" s="684"/>
      <c r="R11" s="714"/>
      <c r="S11" s="715"/>
      <c r="T11" s="715"/>
      <c r="U11" s="715"/>
      <c r="V11" s="716"/>
      <c r="W11" s="683" t="s">
        <v>21</v>
      </c>
      <c r="X11" s="684"/>
      <c r="Y11" s="741"/>
      <c r="Z11" s="742"/>
      <c r="AA11" s="742"/>
      <c r="AB11" s="743"/>
    </row>
    <row r="12" spans="1:28" ht="9" customHeight="1" thickBot="1" x14ac:dyDescent="0.3">
      <c r="A12" s="59"/>
      <c r="B12" s="54"/>
      <c r="C12" s="632"/>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73"/>
      <c r="AB12" s="74"/>
    </row>
    <row r="13" spans="1:28" s="76" customFormat="1" ht="37.5" customHeight="1" thickBot="1" x14ac:dyDescent="0.3">
      <c r="A13" s="685" t="s">
        <v>23</v>
      </c>
      <c r="B13" s="686"/>
      <c r="C13" s="607"/>
      <c r="D13" s="608"/>
      <c r="E13" s="608"/>
      <c r="F13" s="608"/>
      <c r="G13" s="608"/>
      <c r="H13" s="608"/>
      <c r="I13" s="608"/>
      <c r="J13" s="608"/>
      <c r="K13" s="608"/>
      <c r="L13" s="608"/>
      <c r="M13" s="608"/>
      <c r="N13" s="608"/>
      <c r="O13" s="608"/>
      <c r="P13" s="608"/>
      <c r="Q13" s="609"/>
      <c r="R13" s="54"/>
      <c r="S13" s="647" t="s">
        <v>144</v>
      </c>
      <c r="T13" s="647"/>
      <c r="U13" s="75"/>
      <c r="V13" s="646" t="s">
        <v>26</v>
      </c>
      <c r="W13" s="647"/>
      <c r="X13" s="647"/>
      <c r="Y13" s="647"/>
      <c r="Z13" s="54"/>
      <c r="AA13" s="651"/>
      <c r="AB13" s="652"/>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708" t="s">
        <v>7</v>
      </c>
      <c r="B15" s="709"/>
      <c r="C15" s="681" t="s">
        <v>145</v>
      </c>
      <c r="D15" s="80"/>
      <c r="E15" s="80"/>
      <c r="F15" s="80"/>
      <c r="G15" s="80"/>
      <c r="H15" s="80"/>
      <c r="I15" s="80"/>
      <c r="J15" s="70"/>
      <c r="K15" s="81"/>
      <c r="L15" s="70"/>
      <c r="M15" s="60"/>
      <c r="N15" s="60"/>
      <c r="O15" s="60"/>
      <c r="P15" s="60"/>
      <c r="Q15" s="648" t="s">
        <v>27</v>
      </c>
      <c r="R15" s="649"/>
      <c r="S15" s="649"/>
      <c r="T15" s="649"/>
      <c r="U15" s="649"/>
      <c r="V15" s="649"/>
      <c r="W15" s="649"/>
      <c r="X15" s="649"/>
      <c r="Y15" s="649"/>
      <c r="Z15" s="649"/>
      <c r="AA15" s="649"/>
      <c r="AB15" s="650"/>
    </row>
    <row r="16" spans="1:28" ht="35.25" customHeight="1" thickBot="1" x14ac:dyDescent="0.3">
      <c r="A16" s="710"/>
      <c r="B16" s="711"/>
      <c r="C16" s="682"/>
      <c r="D16" s="80"/>
      <c r="E16" s="80"/>
      <c r="F16" s="80"/>
      <c r="G16" s="80"/>
      <c r="H16" s="80"/>
      <c r="I16" s="80"/>
      <c r="J16" s="70"/>
      <c r="K16" s="70"/>
      <c r="L16" s="70"/>
      <c r="M16" s="60"/>
      <c r="N16" s="60"/>
      <c r="O16" s="60"/>
      <c r="P16" s="60"/>
      <c r="Q16" s="744" t="s">
        <v>146</v>
      </c>
      <c r="R16" s="634"/>
      <c r="S16" s="634"/>
      <c r="T16" s="634"/>
      <c r="U16" s="634"/>
      <c r="V16" s="745"/>
      <c r="W16" s="633" t="s">
        <v>147</v>
      </c>
      <c r="X16" s="634"/>
      <c r="Y16" s="634"/>
      <c r="Z16" s="634"/>
      <c r="AA16" s="634"/>
      <c r="AB16" s="635"/>
    </row>
    <row r="17" spans="1:39" ht="27" customHeight="1" x14ac:dyDescent="0.25">
      <c r="A17" s="82"/>
      <c r="B17" s="60"/>
      <c r="C17" s="60"/>
      <c r="D17" s="80"/>
      <c r="E17" s="80"/>
      <c r="F17" s="80"/>
      <c r="G17" s="80"/>
      <c r="H17" s="80"/>
      <c r="I17" s="80"/>
      <c r="J17" s="80"/>
      <c r="K17" s="80"/>
      <c r="L17" s="80"/>
      <c r="M17" s="60"/>
      <c r="N17" s="60"/>
      <c r="O17" s="60"/>
      <c r="P17" s="60"/>
      <c r="Q17" s="577" t="s">
        <v>148</v>
      </c>
      <c r="R17" s="578"/>
      <c r="S17" s="579"/>
      <c r="T17" s="636" t="s">
        <v>149</v>
      </c>
      <c r="U17" s="637"/>
      <c r="V17" s="638"/>
      <c r="W17" s="641" t="s">
        <v>148</v>
      </c>
      <c r="X17" s="579"/>
      <c r="Y17" s="641" t="s">
        <v>150</v>
      </c>
      <c r="Z17" s="579"/>
      <c r="AA17" s="636" t="s">
        <v>151</v>
      </c>
      <c r="AB17" s="663"/>
      <c r="AC17" s="83"/>
      <c r="AD17" s="83"/>
    </row>
    <row r="18" spans="1:39" ht="27" customHeight="1" x14ac:dyDescent="0.25">
      <c r="A18" s="82"/>
      <c r="B18" s="60"/>
      <c r="C18" s="60"/>
      <c r="D18" s="80"/>
      <c r="E18" s="80"/>
      <c r="F18" s="80"/>
      <c r="G18" s="80"/>
      <c r="H18" s="80"/>
      <c r="I18" s="80"/>
      <c r="J18" s="80"/>
      <c r="K18" s="80"/>
      <c r="L18" s="80"/>
      <c r="M18" s="60"/>
      <c r="N18" s="60"/>
      <c r="O18" s="60"/>
      <c r="P18" s="60"/>
      <c r="Q18" s="162"/>
      <c r="R18" s="163"/>
      <c r="S18" s="164"/>
      <c r="T18" s="636"/>
      <c r="U18" s="637"/>
      <c r="V18" s="638"/>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43"/>
      <c r="R19" s="630"/>
      <c r="S19" s="631"/>
      <c r="T19" s="629"/>
      <c r="U19" s="630"/>
      <c r="V19" s="631"/>
      <c r="W19" s="653"/>
      <c r="X19" s="654"/>
      <c r="Y19" s="639"/>
      <c r="Z19" s="640"/>
      <c r="AA19" s="665"/>
      <c r="AB19" s="666"/>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659" t="s">
        <v>47</v>
      </c>
      <c r="B21" s="660"/>
      <c r="C21" s="661"/>
      <c r="D21" s="661"/>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2"/>
    </row>
    <row r="22" spans="1:39" ht="15" customHeight="1" x14ac:dyDescent="0.25">
      <c r="A22" s="582" t="s">
        <v>48</v>
      </c>
      <c r="B22" s="602" t="s">
        <v>49</v>
      </c>
      <c r="C22" s="603"/>
      <c r="D22" s="656" t="s">
        <v>152</v>
      </c>
      <c r="E22" s="657"/>
      <c r="F22" s="657"/>
      <c r="G22" s="657"/>
      <c r="H22" s="657"/>
      <c r="I22" s="657"/>
      <c r="J22" s="657"/>
      <c r="K22" s="657"/>
      <c r="L22" s="657"/>
      <c r="M22" s="657"/>
      <c r="N22" s="657"/>
      <c r="O22" s="642"/>
      <c r="P22" s="580" t="s">
        <v>41</v>
      </c>
      <c r="Q22" s="580" t="s">
        <v>51</v>
      </c>
      <c r="R22" s="580"/>
      <c r="S22" s="580"/>
      <c r="T22" s="580"/>
      <c r="U22" s="580"/>
      <c r="V22" s="580"/>
      <c r="W22" s="580"/>
      <c r="X22" s="580"/>
      <c r="Y22" s="580"/>
      <c r="Z22" s="580"/>
      <c r="AA22" s="580"/>
      <c r="AB22" s="597"/>
    </row>
    <row r="23" spans="1:39" ht="27" customHeight="1" x14ac:dyDescent="0.25">
      <c r="A23" s="583"/>
      <c r="B23" s="604"/>
      <c r="C23" s="605"/>
      <c r="D23" s="88" t="s">
        <v>30</v>
      </c>
      <c r="E23" s="88" t="s">
        <v>31</v>
      </c>
      <c r="F23" s="88" t="s">
        <v>32</v>
      </c>
      <c r="G23" s="88" t="s">
        <v>33</v>
      </c>
      <c r="H23" s="88" t="s">
        <v>34</v>
      </c>
      <c r="I23" s="88" t="s">
        <v>35</v>
      </c>
      <c r="J23" s="88" t="s">
        <v>36</v>
      </c>
      <c r="K23" s="88" t="s">
        <v>37</v>
      </c>
      <c r="L23" s="88" t="s">
        <v>38</v>
      </c>
      <c r="M23" s="88" t="s">
        <v>39</v>
      </c>
      <c r="N23" s="88" t="s">
        <v>40</v>
      </c>
      <c r="O23" s="88" t="s">
        <v>8</v>
      </c>
      <c r="P23" s="642"/>
      <c r="Q23" s="580"/>
      <c r="R23" s="580"/>
      <c r="S23" s="580"/>
      <c r="T23" s="580"/>
      <c r="U23" s="580"/>
      <c r="V23" s="580"/>
      <c r="W23" s="580"/>
      <c r="X23" s="580"/>
      <c r="Y23" s="580"/>
      <c r="Z23" s="580"/>
      <c r="AA23" s="580"/>
      <c r="AB23" s="597"/>
    </row>
    <row r="24" spans="1:39" ht="42" customHeight="1" thickBot="1" x14ac:dyDescent="0.3">
      <c r="A24" s="85"/>
      <c r="B24" s="600"/>
      <c r="C24" s="601"/>
      <c r="D24" s="89"/>
      <c r="E24" s="89"/>
      <c r="F24" s="89"/>
      <c r="G24" s="89"/>
      <c r="H24" s="89"/>
      <c r="I24" s="89"/>
      <c r="J24" s="89"/>
      <c r="K24" s="89"/>
      <c r="L24" s="89"/>
      <c r="M24" s="89"/>
      <c r="N24" s="89"/>
      <c r="O24" s="89"/>
      <c r="P24" s="86">
        <f>SUM(D24:O24)</f>
        <v>0</v>
      </c>
      <c r="Q24" s="589" t="s">
        <v>153</v>
      </c>
      <c r="R24" s="589"/>
      <c r="S24" s="589"/>
      <c r="T24" s="589"/>
      <c r="U24" s="589"/>
      <c r="V24" s="589"/>
      <c r="W24" s="589"/>
      <c r="X24" s="589"/>
      <c r="Y24" s="589"/>
      <c r="Z24" s="589"/>
      <c r="AA24" s="589"/>
      <c r="AB24" s="590"/>
    </row>
    <row r="25" spans="1:39" ht="21.95" customHeight="1" x14ac:dyDescent="0.25">
      <c r="A25" s="586" t="s">
        <v>53</v>
      </c>
      <c r="B25" s="587"/>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8"/>
    </row>
    <row r="26" spans="1:39" ht="23.25" customHeight="1" x14ac:dyDescent="0.25">
      <c r="A26" s="576" t="s">
        <v>54</v>
      </c>
      <c r="B26" s="580" t="s">
        <v>55</v>
      </c>
      <c r="C26" s="580" t="s">
        <v>49</v>
      </c>
      <c r="D26" s="580" t="s">
        <v>56</v>
      </c>
      <c r="E26" s="580"/>
      <c r="F26" s="580"/>
      <c r="G26" s="580"/>
      <c r="H26" s="580"/>
      <c r="I26" s="580"/>
      <c r="J26" s="580"/>
      <c r="K26" s="580"/>
      <c r="L26" s="580"/>
      <c r="M26" s="580"/>
      <c r="N26" s="580"/>
      <c r="O26" s="580"/>
      <c r="P26" s="580"/>
      <c r="Q26" s="580" t="s">
        <v>57</v>
      </c>
      <c r="R26" s="580"/>
      <c r="S26" s="580"/>
      <c r="T26" s="580"/>
      <c r="U26" s="580"/>
      <c r="V26" s="580"/>
      <c r="W26" s="580"/>
      <c r="X26" s="580"/>
      <c r="Y26" s="580"/>
      <c r="Z26" s="580"/>
      <c r="AA26" s="580"/>
      <c r="AB26" s="597"/>
      <c r="AE26" s="87"/>
      <c r="AF26" s="87"/>
      <c r="AG26" s="87"/>
      <c r="AH26" s="87"/>
      <c r="AI26" s="87"/>
      <c r="AJ26" s="87"/>
      <c r="AK26" s="87"/>
      <c r="AL26" s="87"/>
      <c r="AM26" s="87"/>
    </row>
    <row r="27" spans="1:39" ht="23.25" customHeight="1" x14ac:dyDescent="0.25">
      <c r="A27" s="576"/>
      <c r="B27" s="580"/>
      <c r="C27" s="581"/>
      <c r="D27" s="88" t="s">
        <v>30</v>
      </c>
      <c r="E27" s="88" t="s">
        <v>31</v>
      </c>
      <c r="F27" s="88" t="s">
        <v>32</v>
      </c>
      <c r="G27" s="88" t="s">
        <v>33</v>
      </c>
      <c r="H27" s="88" t="s">
        <v>34</v>
      </c>
      <c r="I27" s="88" t="s">
        <v>35</v>
      </c>
      <c r="J27" s="88" t="s">
        <v>36</v>
      </c>
      <c r="K27" s="88" t="s">
        <v>37</v>
      </c>
      <c r="L27" s="88" t="s">
        <v>38</v>
      </c>
      <c r="M27" s="88" t="s">
        <v>39</v>
      </c>
      <c r="N27" s="88" t="s">
        <v>40</v>
      </c>
      <c r="O27" s="88" t="s">
        <v>8</v>
      </c>
      <c r="P27" s="88" t="s">
        <v>41</v>
      </c>
      <c r="Q27" s="604" t="s">
        <v>154</v>
      </c>
      <c r="R27" s="625"/>
      <c r="S27" s="625"/>
      <c r="T27" s="605"/>
      <c r="U27" s="604" t="s">
        <v>60</v>
      </c>
      <c r="V27" s="625"/>
      <c r="W27" s="625"/>
      <c r="X27" s="605"/>
      <c r="Y27" s="604" t="s">
        <v>61</v>
      </c>
      <c r="Z27" s="625"/>
      <c r="AA27" s="625"/>
      <c r="AB27" s="655"/>
      <c r="AE27" s="87"/>
      <c r="AF27" s="87"/>
      <c r="AG27" s="87"/>
      <c r="AH27" s="87"/>
      <c r="AI27" s="87"/>
      <c r="AJ27" s="87"/>
      <c r="AK27" s="87"/>
      <c r="AL27" s="87"/>
      <c r="AM27" s="87"/>
    </row>
    <row r="28" spans="1:39" ht="33" customHeight="1" x14ac:dyDescent="0.25">
      <c r="A28" s="584"/>
      <c r="B28" s="598"/>
      <c r="C28" s="90" t="s">
        <v>62</v>
      </c>
      <c r="D28" s="89"/>
      <c r="E28" s="89"/>
      <c r="F28" s="89"/>
      <c r="G28" s="89"/>
      <c r="H28" s="89"/>
      <c r="I28" s="89"/>
      <c r="J28" s="89"/>
      <c r="K28" s="89"/>
      <c r="L28" s="89"/>
      <c r="M28" s="89"/>
      <c r="N28" s="89"/>
      <c r="O28" s="89"/>
      <c r="P28" s="160">
        <f>SUM(D28:O28)</f>
        <v>0</v>
      </c>
      <c r="Q28" s="591" t="s">
        <v>155</v>
      </c>
      <c r="R28" s="592"/>
      <c r="S28" s="592"/>
      <c r="T28" s="593"/>
      <c r="U28" s="591" t="s">
        <v>156</v>
      </c>
      <c r="V28" s="592"/>
      <c r="W28" s="592"/>
      <c r="X28" s="593"/>
      <c r="Y28" s="591" t="s">
        <v>157</v>
      </c>
      <c r="Z28" s="592"/>
      <c r="AA28" s="592"/>
      <c r="AB28" s="667"/>
      <c r="AE28" s="87"/>
      <c r="AF28" s="87"/>
      <c r="AG28" s="87"/>
      <c r="AH28" s="87"/>
      <c r="AI28" s="87"/>
      <c r="AJ28" s="87"/>
      <c r="AK28" s="87"/>
      <c r="AL28" s="87"/>
      <c r="AM28" s="87"/>
    </row>
    <row r="29" spans="1:39" ht="33.950000000000003" customHeight="1" thickBot="1" x14ac:dyDescent="0.3">
      <c r="A29" s="585"/>
      <c r="B29" s="599"/>
      <c r="C29" s="91" t="s">
        <v>66</v>
      </c>
      <c r="D29" s="92"/>
      <c r="E29" s="92"/>
      <c r="F29" s="92"/>
      <c r="G29" s="93"/>
      <c r="H29" s="93"/>
      <c r="I29" s="93"/>
      <c r="J29" s="93"/>
      <c r="K29" s="93"/>
      <c r="L29" s="93"/>
      <c r="M29" s="93"/>
      <c r="N29" s="93"/>
      <c r="O29" s="93"/>
      <c r="P29" s="161">
        <f>SUM(D29:O29)</f>
        <v>0</v>
      </c>
      <c r="Q29" s="594"/>
      <c r="R29" s="595"/>
      <c r="S29" s="595"/>
      <c r="T29" s="596"/>
      <c r="U29" s="594"/>
      <c r="V29" s="595"/>
      <c r="W29" s="595"/>
      <c r="X29" s="596"/>
      <c r="Y29" s="594"/>
      <c r="Z29" s="595"/>
      <c r="AA29" s="595"/>
      <c r="AB29" s="668"/>
      <c r="AC29" s="49"/>
      <c r="AE29" s="87"/>
      <c r="AF29" s="87"/>
      <c r="AG29" s="87"/>
      <c r="AH29" s="87"/>
      <c r="AI29" s="87"/>
      <c r="AJ29" s="87"/>
      <c r="AK29" s="87"/>
      <c r="AL29" s="87"/>
      <c r="AM29" s="87"/>
    </row>
    <row r="30" spans="1:39" ht="26.25" customHeight="1" x14ac:dyDescent="0.25">
      <c r="A30" s="575" t="s">
        <v>67</v>
      </c>
      <c r="B30" s="570" t="s">
        <v>68</v>
      </c>
      <c r="C30" s="664" t="s">
        <v>69</v>
      </c>
      <c r="D30" s="664"/>
      <c r="E30" s="664"/>
      <c r="F30" s="664"/>
      <c r="G30" s="664"/>
      <c r="H30" s="664"/>
      <c r="I30" s="664"/>
      <c r="J30" s="664"/>
      <c r="K30" s="664"/>
      <c r="L30" s="664"/>
      <c r="M30" s="664"/>
      <c r="N30" s="664"/>
      <c r="O30" s="664"/>
      <c r="P30" s="664"/>
      <c r="Q30" s="678" t="s">
        <v>70</v>
      </c>
      <c r="R30" s="679"/>
      <c r="S30" s="679"/>
      <c r="T30" s="679"/>
      <c r="U30" s="679"/>
      <c r="V30" s="679"/>
      <c r="W30" s="679"/>
      <c r="X30" s="679"/>
      <c r="Y30" s="679"/>
      <c r="Z30" s="679"/>
      <c r="AA30" s="679"/>
      <c r="AB30" s="680"/>
      <c r="AE30" s="87"/>
      <c r="AF30" s="87"/>
      <c r="AG30" s="87"/>
      <c r="AH30" s="87"/>
      <c r="AI30" s="87"/>
      <c r="AJ30" s="87"/>
      <c r="AK30" s="87"/>
      <c r="AL30" s="87"/>
      <c r="AM30" s="87"/>
    </row>
    <row r="31" spans="1:39" ht="26.25" customHeight="1" x14ac:dyDescent="0.25">
      <c r="A31" s="576"/>
      <c r="B31" s="571"/>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656" t="s">
        <v>85</v>
      </c>
      <c r="R31" s="657"/>
      <c r="S31" s="657"/>
      <c r="T31" s="657"/>
      <c r="U31" s="657"/>
      <c r="V31" s="657"/>
      <c r="W31" s="657"/>
      <c r="X31" s="657"/>
      <c r="Y31" s="657"/>
      <c r="Z31" s="657"/>
      <c r="AA31" s="657"/>
      <c r="AB31" s="658"/>
      <c r="AE31" s="94"/>
      <c r="AF31" s="94"/>
      <c r="AG31" s="94"/>
      <c r="AH31" s="94"/>
      <c r="AI31" s="94"/>
      <c r="AJ31" s="94"/>
      <c r="AK31" s="94"/>
      <c r="AL31" s="94"/>
      <c r="AM31" s="94"/>
    </row>
    <row r="32" spans="1:39" ht="28.5" customHeight="1" x14ac:dyDescent="0.25">
      <c r="A32" s="573"/>
      <c r="B32" s="568"/>
      <c r="C32" s="90" t="s">
        <v>62</v>
      </c>
      <c r="D32" s="95"/>
      <c r="E32" s="95"/>
      <c r="F32" s="95"/>
      <c r="G32" s="95"/>
      <c r="H32" s="95"/>
      <c r="I32" s="95"/>
      <c r="J32" s="95"/>
      <c r="K32" s="95"/>
      <c r="L32" s="95"/>
      <c r="M32" s="95"/>
      <c r="N32" s="95"/>
      <c r="O32" s="95"/>
      <c r="P32" s="96">
        <f t="shared" ref="P32:P39" si="0">SUM(D32:O32)</f>
        <v>0</v>
      </c>
      <c r="Q32" s="672" t="s">
        <v>158</v>
      </c>
      <c r="R32" s="673"/>
      <c r="S32" s="673"/>
      <c r="T32" s="673"/>
      <c r="U32" s="673"/>
      <c r="V32" s="673"/>
      <c r="W32" s="673"/>
      <c r="X32" s="673"/>
      <c r="Y32" s="673"/>
      <c r="Z32" s="673"/>
      <c r="AA32" s="673"/>
      <c r="AB32" s="674"/>
      <c r="AC32" s="97"/>
      <c r="AE32" s="98"/>
      <c r="AF32" s="98"/>
      <c r="AG32" s="98"/>
      <c r="AH32" s="98"/>
      <c r="AI32" s="98"/>
      <c r="AJ32" s="98"/>
      <c r="AK32" s="98"/>
      <c r="AL32" s="98"/>
      <c r="AM32" s="98"/>
    </row>
    <row r="33" spans="1:29" ht="28.5" customHeight="1" x14ac:dyDescent="0.25">
      <c r="A33" s="574"/>
      <c r="B33" s="569"/>
      <c r="C33" s="99" t="s">
        <v>66</v>
      </c>
      <c r="D33" s="100"/>
      <c r="E33" s="100"/>
      <c r="F33" s="100"/>
      <c r="G33" s="100"/>
      <c r="H33" s="100"/>
      <c r="I33" s="100"/>
      <c r="J33" s="100"/>
      <c r="K33" s="100"/>
      <c r="L33" s="100"/>
      <c r="M33" s="100"/>
      <c r="N33" s="100"/>
      <c r="O33" s="100"/>
      <c r="P33" s="101">
        <f t="shared" si="0"/>
        <v>0</v>
      </c>
      <c r="Q33" s="675"/>
      <c r="R33" s="676"/>
      <c r="S33" s="676"/>
      <c r="T33" s="676"/>
      <c r="U33" s="676"/>
      <c r="V33" s="676"/>
      <c r="W33" s="676"/>
      <c r="X33" s="676"/>
      <c r="Y33" s="676"/>
      <c r="Z33" s="676"/>
      <c r="AA33" s="676"/>
      <c r="AB33" s="677"/>
      <c r="AC33" s="97"/>
    </row>
    <row r="34" spans="1:29" ht="28.5" customHeight="1" x14ac:dyDescent="0.25">
      <c r="A34" s="574"/>
      <c r="B34" s="572"/>
      <c r="C34" s="102" t="s">
        <v>62</v>
      </c>
      <c r="D34" s="103"/>
      <c r="E34" s="103"/>
      <c r="F34" s="103"/>
      <c r="G34" s="103"/>
      <c r="H34" s="103"/>
      <c r="I34" s="103"/>
      <c r="J34" s="103"/>
      <c r="K34" s="103"/>
      <c r="L34" s="103"/>
      <c r="M34" s="103"/>
      <c r="N34" s="103"/>
      <c r="O34" s="103"/>
      <c r="P34" s="101">
        <f t="shared" si="0"/>
        <v>0</v>
      </c>
      <c r="Q34" s="619"/>
      <c r="R34" s="620"/>
      <c r="S34" s="620"/>
      <c r="T34" s="620"/>
      <c r="U34" s="620"/>
      <c r="V34" s="620"/>
      <c r="W34" s="620"/>
      <c r="X34" s="620"/>
      <c r="Y34" s="620"/>
      <c r="Z34" s="620"/>
      <c r="AA34" s="620"/>
      <c r="AB34" s="621"/>
      <c r="AC34" s="97"/>
    </row>
    <row r="35" spans="1:29" ht="28.5" customHeight="1" x14ac:dyDescent="0.25">
      <c r="A35" s="574"/>
      <c r="B35" s="569"/>
      <c r="C35" s="99" t="s">
        <v>66</v>
      </c>
      <c r="D35" s="100"/>
      <c r="E35" s="100"/>
      <c r="F35" s="100"/>
      <c r="G35" s="100"/>
      <c r="H35" s="100"/>
      <c r="I35" s="100"/>
      <c r="J35" s="100"/>
      <c r="K35" s="100"/>
      <c r="L35" s="104"/>
      <c r="M35" s="104"/>
      <c r="N35" s="104"/>
      <c r="O35" s="104"/>
      <c r="P35" s="101">
        <f t="shared" si="0"/>
        <v>0</v>
      </c>
      <c r="Q35" s="626"/>
      <c r="R35" s="627"/>
      <c r="S35" s="627"/>
      <c r="T35" s="627"/>
      <c r="U35" s="627"/>
      <c r="V35" s="627"/>
      <c r="W35" s="627"/>
      <c r="X35" s="627"/>
      <c r="Y35" s="627"/>
      <c r="Z35" s="627"/>
      <c r="AA35" s="627"/>
      <c r="AB35" s="628"/>
      <c r="AC35" s="97"/>
    </row>
    <row r="36" spans="1:29" ht="28.5" customHeight="1" x14ac:dyDescent="0.25">
      <c r="A36" s="566"/>
      <c r="B36" s="572"/>
      <c r="C36" s="102" t="s">
        <v>62</v>
      </c>
      <c r="D36" s="103"/>
      <c r="E36" s="103"/>
      <c r="F36" s="103"/>
      <c r="G36" s="103"/>
      <c r="H36" s="103"/>
      <c r="I36" s="103"/>
      <c r="J36" s="103"/>
      <c r="K36" s="103"/>
      <c r="L36" s="103"/>
      <c r="M36" s="103"/>
      <c r="N36" s="103"/>
      <c r="O36" s="103"/>
      <c r="P36" s="101">
        <f t="shared" si="0"/>
        <v>0</v>
      </c>
      <c r="Q36" s="619"/>
      <c r="R36" s="620"/>
      <c r="S36" s="620"/>
      <c r="T36" s="620"/>
      <c r="U36" s="620"/>
      <c r="V36" s="620"/>
      <c r="W36" s="620"/>
      <c r="X36" s="620"/>
      <c r="Y36" s="620"/>
      <c r="Z36" s="620"/>
      <c r="AA36" s="620"/>
      <c r="AB36" s="621"/>
      <c r="AC36" s="97"/>
    </row>
    <row r="37" spans="1:29" ht="28.5" customHeight="1" x14ac:dyDescent="0.25">
      <c r="A37" s="567"/>
      <c r="B37" s="569"/>
      <c r="C37" s="99" t="s">
        <v>66</v>
      </c>
      <c r="D37" s="100"/>
      <c r="E37" s="100"/>
      <c r="F37" s="100"/>
      <c r="G37" s="100"/>
      <c r="H37" s="100"/>
      <c r="I37" s="100"/>
      <c r="J37" s="100"/>
      <c r="K37" s="100"/>
      <c r="L37" s="104"/>
      <c r="M37" s="104"/>
      <c r="N37" s="104"/>
      <c r="O37" s="104"/>
      <c r="P37" s="101">
        <f t="shared" si="0"/>
        <v>0</v>
      </c>
      <c r="Q37" s="626"/>
      <c r="R37" s="627"/>
      <c r="S37" s="627"/>
      <c r="T37" s="627"/>
      <c r="U37" s="627"/>
      <c r="V37" s="627"/>
      <c r="W37" s="627"/>
      <c r="X37" s="627"/>
      <c r="Y37" s="627"/>
      <c r="Z37" s="627"/>
      <c r="AA37" s="627"/>
      <c r="AB37" s="628"/>
      <c r="AC37" s="97"/>
    </row>
    <row r="38" spans="1:29" ht="28.5" customHeight="1" x14ac:dyDescent="0.25">
      <c r="A38" s="644"/>
      <c r="B38" s="572"/>
      <c r="C38" s="102" t="s">
        <v>62</v>
      </c>
      <c r="D38" s="103"/>
      <c r="E38" s="103"/>
      <c r="F38" s="103"/>
      <c r="G38" s="103"/>
      <c r="H38" s="103"/>
      <c r="I38" s="103"/>
      <c r="J38" s="103"/>
      <c r="K38" s="103"/>
      <c r="L38" s="103"/>
      <c r="M38" s="103"/>
      <c r="N38" s="103"/>
      <c r="O38" s="103"/>
      <c r="P38" s="101">
        <f t="shared" si="0"/>
        <v>0</v>
      </c>
      <c r="Q38" s="619"/>
      <c r="R38" s="620"/>
      <c r="S38" s="620"/>
      <c r="T38" s="620"/>
      <c r="U38" s="620"/>
      <c r="V38" s="620"/>
      <c r="W38" s="620"/>
      <c r="X38" s="620"/>
      <c r="Y38" s="620"/>
      <c r="Z38" s="620"/>
      <c r="AA38" s="620"/>
      <c r="AB38" s="621"/>
      <c r="AC38" s="97"/>
    </row>
    <row r="39" spans="1:29" ht="28.5" customHeight="1" thickBot="1" x14ac:dyDescent="0.3">
      <c r="A39" s="645"/>
      <c r="B39" s="606"/>
      <c r="C39" s="91" t="s">
        <v>66</v>
      </c>
      <c r="D39" s="105"/>
      <c r="E39" s="105"/>
      <c r="F39" s="105"/>
      <c r="G39" s="105"/>
      <c r="H39" s="105"/>
      <c r="I39" s="105"/>
      <c r="J39" s="105"/>
      <c r="K39" s="105"/>
      <c r="L39" s="106"/>
      <c r="M39" s="106"/>
      <c r="N39" s="106"/>
      <c r="O39" s="106"/>
      <c r="P39" s="107">
        <f t="shared" si="0"/>
        <v>0</v>
      </c>
      <c r="Q39" s="622"/>
      <c r="R39" s="623"/>
      <c r="S39" s="623"/>
      <c r="T39" s="623"/>
      <c r="U39" s="623"/>
      <c r="V39" s="623"/>
      <c r="W39" s="623"/>
      <c r="X39" s="623"/>
      <c r="Y39" s="623"/>
      <c r="Z39" s="623"/>
      <c r="AA39" s="623"/>
      <c r="AB39" s="624"/>
      <c r="AC39" s="97"/>
    </row>
    <row r="40" spans="1:29" x14ac:dyDescent="0.25">
      <c r="A40" s="50" t="s">
        <v>113</v>
      </c>
    </row>
  </sheetData>
  <mergeCells count="86">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zoomScale="60" zoomScaleNormal="60" workbookViewId="0">
      <selection activeCell="A47" sqref="A47"/>
    </sheetView>
  </sheetViews>
  <sheetFormatPr baseColWidth="10" defaultColWidth="10.85546875" defaultRowHeight="15" x14ac:dyDescent="0.25"/>
  <cols>
    <col min="1" max="1" width="38.42578125" style="209" customWidth="1"/>
    <col min="2" max="2" width="15.42578125" style="209" customWidth="1"/>
    <col min="3" max="14" width="20.7109375" style="209" customWidth="1"/>
    <col min="15" max="15" width="16.140625" style="209" customWidth="1"/>
    <col min="16" max="27" width="18.140625" style="209" customWidth="1"/>
    <col min="28" max="28" width="22.7109375" style="209" customWidth="1"/>
    <col min="29" max="29" width="19" style="209" customWidth="1"/>
    <col min="30" max="30" width="19.42578125" style="209" customWidth="1"/>
    <col min="31" max="31" width="6.28515625" style="209" bestFit="1" customWidth="1"/>
    <col min="32" max="32" width="22.85546875" style="209" customWidth="1"/>
    <col min="33" max="33" width="18.42578125" style="209" bestFit="1" customWidth="1"/>
    <col min="34" max="34" width="8.42578125" style="209" customWidth="1"/>
    <col min="35" max="35" width="18.42578125" style="209" bestFit="1" customWidth="1"/>
    <col min="36" max="36" width="5.7109375" style="209" customWidth="1"/>
    <col min="37" max="37" width="18.42578125" style="209" bestFit="1" customWidth="1"/>
    <col min="38" max="38" width="4.7109375" style="209" customWidth="1"/>
    <col min="39" max="39" width="23" style="209" bestFit="1" customWidth="1"/>
    <col min="40" max="40" width="10.85546875" style="209"/>
    <col min="41" max="41" width="18.42578125" style="209" bestFit="1" customWidth="1"/>
    <col min="42" max="42" width="16.140625" style="209" customWidth="1"/>
    <col min="43" max="16384" width="10.85546875" style="209"/>
  </cols>
  <sheetData>
    <row r="1" spans="1:30" ht="32.25" customHeight="1" thickBot="1" x14ac:dyDescent="0.3">
      <c r="A1" s="468"/>
      <c r="B1" s="471" t="s">
        <v>0</v>
      </c>
      <c r="C1" s="472"/>
      <c r="D1" s="472"/>
      <c r="E1" s="472"/>
      <c r="F1" s="472"/>
      <c r="G1" s="472"/>
      <c r="H1" s="472"/>
      <c r="I1" s="472"/>
      <c r="J1" s="472"/>
      <c r="K1" s="472"/>
      <c r="L1" s="472"/>
      <c r="M1" s="472"/>
      <c r="N1" s="472"/>
      <c r="O1" s="472"/>
      <c r="P1" s="472"/>
      <c r="Q1" s="472"/>
      <c r="R1" s="472"/>
      <c r="S1" s="472"/>
      <c r="T1" s="472"/>
      <c r="U1" s="472"/>
      <c r="V1" s="472"/>
      <c r="W1" s="472"/>
      <c r="X1" s="472"/>
      <c r="Y1" s="472"/>
      <c r="Z1" s="472"/>
      <c r="AA1" s="473"/>
      <c r="AB1" s="482" t="s">
        <v>1</v>
      </c>
      <c r="AC1" s="483"/>
      <c r="AD1" s="484"/>
    </row>
    <row r="2" spans="1:30" ht="30.75" customHeight="1" thickBot="1" x14ac:dyDescent="0.3">
      <c r="A2" s="469"/>
      <c r="B2" s="471" t="s">
        <v>2</v>
      </c>
      <c r="C2" s="472"/>
      <c r="D2" s="472"/>
      <c r="E2" s="472"/>
      <c r="F2" s="472"/>
      <c r="G2" s="472"/>
      <c r="H2" s="472"/>
      <c r="I2" s="472"/>
      <c r="J2" s="472"/>
      <c r="K2" s="472"/>
      <c r="L2" s="472"/>
      <c r="M2" s="472"/>
      <c r="N2" s="472"/>
      <c r="O2" s="472"/>
      <c r="P2" s="472"/>
      <c r="Q2" s="472"/>
      <c r="R2" s="472"/>
      <c r="S2" s="472"/>
      <c r="T2" s="472"/>
      <c r="U2" s="472"/>
      <c r="V2" s="472"/>
      <c r="W2" s="472"/>
      <c r="X2" s="472"/>
      <c r="Y2" s="472"/>
      <c r="Z2" s="472"/>
      <c r="AA2" s="473"/>
      <c r="AB2" s="485" t="s">
        <v>3</v>
      </c>
      <c r="AC2" s="486"/>
      <c r="AD2" s="487"/>
    </row>
    <row r="3" spans="1:30" ht="24" customHeight="1" x14ac:dyDescent="0.25">
      <c r="A3" s="469"/>
      <c r="B3" s="443" t="s">
        <v>4</v>
      </c>
      <c r="C3" s="444"/>
      <c r="D3" s="444"/>
      <c r="E3" s="444"/>
      <c r="F3" s="444"/>
      <c r="G3" s="444"/>
      <c r="H3" s="444"/>
      <c r="I3" s="444"/>
      <c r="J3" s="444"/>
      <c r="K3" s="444"/>
      <c r="L3" s="444"/>
      <c r="M3" s="444"/>
      <c r="N3" s="444"/>
      <c r="O3" s="444"/>
      <c r="P3" s="444"/>
      <c r="Q3" s="444"/>
      <c r="R3" s="444"/>
      <c r="S3" s="444"/>
      <c r="T3" s="444"/>
      <c r="U3" s="444"/>
      <c r="V3" s="444"/>
      <c r="W3" s="444"/>
      <c r="X3" s="444"/>
      <c r="Y3" s="444"/>
      <c r="Z3" s="444"/>
      <c r="AA3" s="445"/>
      <c r="AB3" s="485" t="s">
        <v>5</v>
      </c>
      <c r="AC3" s="486"/>
      <c r="AD3" s="487"/>
    </row>
    <row r="4" spans="1:30" ht="21.95" customHeight="1" thickBot="1" x14ac:dyDescent="0.3">
      <c r="A4" s="470"/>
      <c r="B4" s="488"/>
      <c r="C4" s="489"/>
      <c r="D4" s="489"/>
      <c r="E4" s="489"/>
      <c r="F4" s="489"/>
      <c r="G4" s="489"/>
      <c r="H4" s="489"/>
      <c r="I4" s="489"/>
      <c r="J4" s="489"/>
      <c r="K4" s="489"/>
      <c r="L4" s="489"/>
      <c r="M4" s="489"/>
      <c r="N4" s="489"/>
      <c r="O4" s="489"/>
      <c r="P4" s="489"/>
      <c r="Q4" s="489"/>
      <c r="R4" s="489"/>
      <c r="S4" s="489"/>
      <c r="T4" s="489"/>
      <c r="U4" s="489"/>
      <c r="V4" s="489"/>
      <c r="W4" s="489"/>
      <c r="X4" s="489"/>
      <c r="Y4" s="489"/>
      <c r="Z4" s="489"/>
      <c r="AA4" s="490"/>
      <c r="AB4" s="491" t="s">
        <v>6</v>
      </c>
      <c r="AC4" s="492"/>
      <c r="AD4" s="493"/>
    </row>
    <row r="5" spans="1:30" ht="9" customHeight="1" thickBot="1" x14ac:dyDescent="0.3">
      <c r="A5" s="271"/>
      <c r="B5" s="272"/>
      <c r="C5" s="273"/>
      <c r="D5" s="221"/>
      <c r="E5" s="221"/>
      <c r="F5" s="221"/>
      <c r="G5" s="221"/>
      <c r="H5" s="221"/>
      <c r="I5" s="221"/>
      <c r="J5" s="221"/>
      <c r="K5" s="221"/>
      <c r="L5" s="221"/>
      <c r="M5" s="221"/>
      <c r="N5" s="221"/>
      <c r="O5" s="221"/>
      <c r="P5" s="221"/>
      <c r="Q5" s="221"/>
      <c r="R5" s="221"/>
      <c r="S5" s="221"/>
      <c r="T5" s="221"/>
      <c r="U5" s="221"/>
      <c r="V5" s="221"/>
      <c r="W5" s="221"/>
      <c r="X5" s="221"/>
      <c r="Y5" s="221"/>
      <c r="Z5" s="221"/>
      <c r="AA5" s="221"/>
      <c r="AB5" s="274"/>
      <c r="AC5" s="275"/>
      <c r="AD5" s="276"/>
    </row>
    <row r="6" spans="1:30" ht="9" customHeight="1" thickBot="1" x14ac:dyDescent="0.3">
      <c r="A6" s="277"/>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78"/>
      <c r="AD6" s="279"/>
    </row>
    <row r="7" spans="1:30" x14ac:dyDescent="0.25">
      <c r="A7" s="422" t="s">
        <v>7</v>
      </c>
      <c r="B7" s="423"/>
      <c r="C7" s="747" t="s">
        <v>8</v>
      </c>
      <c r="D7" s="422" t="s">
        <v>9</v>
      </c>
      <c r="E7" s="436"/>
      <c r="F7" s="436"/>
      <c r="G7" s="436"/>
      <c r="H7" s="423"/>
      <c r="I7" s="430">
        <v>45301</v>
      </c>
      <c r="J7" s="431"/>
      <c r="K7" s="422" t="s">
        <v>10</v>
      </c>
      <c r="L7" s="423"/>
      <c r="M7" s="480" t="s">
        <v>11</v>
      </c>
      <c r="N7" s="481"/>
      <c r="O7" s="474"/>
      <c r="P7" s="475"/>
      <c r="Q7" s="221"/>
      <c r="R7" s="221"/>
      <c r="S7" s="221"/>
      <c r="T7" s="221"/>
      <c r="U7" s="221"/>
      <c r="V7" s="221"/>
      <c r="W7" s="221"/>
      <c r="X7" s="221"/>
      <c r="Y7" s="221"/>
      <c r="Z7" s="221"/>
      <c r="AA7" s="221"/>
      <c r="AB7" s="221"/>
      <c r="AC7" s="278"/>
      <c r="AD7" s="279"/>
    </row>
    <row r="8" spans="1:30" x14ac:dyDescent="0.25">
      <c r="A8" s="424"/>
      <c r="B8" s="425"/>
      <c r="C8" s="495" t="s">
        <v>8</v>
      </c>
      <c r="D8" s="424"/>
      <c r="E8" s="437"/>
      <c r="F8" s="437"/>
      <c r="G8" s="437"/>
      <c r="H8" s="425"/>
      <c r="I8" s="432"/>
      <c r="J8" s="433"/>
      <c r="K8" s="424"/>
      <c r="L8" s="425"/>
      <c r="M8" s="476" t="s">
        <v>12</v>
      </c>
      <c r="N8" s="477"/>
      <c r="O8" s="478"/>
      <c r="P8" s="479"/>
      <c r="Q8" s="221"/>
      <c r="R8" s="221"/>
      <c r="S8" s="221"/>
      <c r="T8" s="221"/>
      <c r="U8" s="221"/>
      <c r="V8" s="221"/>
      <c r="W8" s="221"/>
      <c r="X8" s="221"/>
      <c r="Y8" s="221"/>
      <c r="Z8" s="221"/>
      <c r="AA8" s="221"/>
      <c r="AB8" s="221"/>
      <c r="AC8" s="278"/>
      <c r="AD8" s="279"/>
    </row>
    <row r="9" spans="1:30" x14ac:dyDescent="0.25">
      <c r="A9" s="426"/>
      <c r="B9" s="427"/>
      <c r="C9" s="496" t="s">
        <v>8</v>
      </c>
      <c r="D9" s="426"/>
      <c r="E9" s="438"/>
      <c r="F9" s="438"/>
      <c r="G9" s="438"/>
      <c r="H9" s="427"/>
      <c r="I9" s="434"/>
      <c r="J9" s="435"/>
      <c r="K9" s="426"/>
      <c r="L9" s="427"/>
      <c r="M9" s="449" t="s">
        <v>13</v>
      </c>
      <c r="N9" s="450"/>
      <c r="O9" s="451" t="s">
        <v>14</v>
      </c>
      <c r="P9" s="452"/>
      <c r="Q9" s="221"/>
      <c r="R9" s="221"/>
      <c r="S9" s="221"/>
      <c r="T9" s="221"/>
      <c r="U9" s="221"/>
      <c r="V9" s="221"/>
      <c r="W9" s="221"/>
      <c r="X9" s="221"/>
      <c r="Y9" s="221"/>
      <c r="Z9" s="221"/>
      <c r="AA9" s="221"/>
      <c r="AB9" s="221"/>
      <c r="AC9" s="278"/>
      <c r="AD9" s="279"/>
    </row>
    <row r="10" spans="1:30" ht="15" customHeight="1" thickBot="1" x14ac:dyDescent="0.3">
      <c r="A10" s="280"/>
      <c r="B10" s="281"/>
      <c r="C10" s="281"/>
      <c r="D10" s="222"/>
      <c r="E10" s="222"/>
      <c r="F10" s="222"/>
      <c r="G10" s="222"/>
      <c r="H10" s="222"/>
      <c r="I10" s="282"/>
      <c r="J10" s="282"/>
      <c r="K10" s="222"/>
      <c r="L10" s="222"/>
      <c r="M10" s="283"/>
      <c r="N10" s="283"/>
      <c r="O10" s="284"/>
      <c r="P10" s="284"/>
      <c r="Q10" s="281"/>
      <c r="R10" s="281"/>
      <c r="S10" s="281"/>
      <c r="T10" s="281"/>
      <c r="U10" s="281"/>
      <c r="V10" s="281"/>
      <c r="W10" s="281"/>
      <c r="X10" s="281"/>
      <c r="Y10" s="281"/>
      <c r="Z10" s="281"/>
      <c r="AA10" s="281"/>
      <c r="AB10" s="281"/>
      <c r="AC10" s="285"/>
      <c r="AD10" s="286"/>
    </row>
    <row r="11" spans="1:30" ht="15" customHeight="1" x14ac:dyDescent="0.25">
      <c r="A11" s="422" t="s">
        <v>15</v>
      </c>
      <c r="B11" s="423"/>
      <c r="C11" s="459" t="s">
        <v>16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1"/>
    </row>
    <row r="12" spans="1:30" ht="15" customHeight="1" x14ac:dyDescent="0.25">
      <c r="A12" s="424"/>
      <c r="B12" s="425"/>
      <c r="C12" s="462"/>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4"/>
    </row>
    <row r="13" spans="1:30" ht="15" customHeight="1" thickBot="1" x14ac:dyDescent="0.3">
      <c r="A13" s="426"/>
      <c r="B13" s="427"/>
      <c r="C13" s="465"/>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7"/>
    </row>
    <row r="14" spans="1:30" ht="9" customHeight="1" thickBot="1" x14ac:dyDescent="0.3">
      <c r="A14" s="288"/>
      <c r="B14" s="289"/>
      <c r="C14" s="223"/>
      <c r="D14" s="223"/>
      <c r="E14" s="223"/>
      <c r="F14" s="223"/>
      <c r="G14" s="223"/>
      <c r="H14" s="223"/>
      <c r="I14" s="223"/>
      <c r="J14" s="223"/>
      <c r="K14" s="223"/>
      <c r="L14" s="223"/>
      <c r="M14" s="290"/>
      <c r="N14" s="290"/>
      <c r="O14" s="290"/>
      <c r="P14" s="290"/>
      <c r="Q14" s="290"/>
      <c r="R14" s="291"/>
      <c r="S14" s="291"/>
      <c r="T14" s="291"/>
      <c r="U14" s="291"/>
      <c r="V14" s="291"/>
      <c r="W14" s="291"/>
      <c r="X14" s="291"/>
      <c r="Y14" s="222"/>
      <c r="Z14" s="222"/>
      <c r="AA14" s="222"/>
      <c r="AB14" s="222"/>
      <c r="AC14" s="222"/>
      <c r="AD14" s="287"/>
    </row>
    <row r="15" spans="1:30" ht="39" customHeight="1" thickBot="1" x14ac:dyDescent="0.3">
      <c r="A15" s="411" t="s">
        <v>17</v>
      </c>
      <c r="B15" s="412"/>
      <c r="C15" s="413" t="s">
        <v>18</v>
      </c>
      <c r="D15" s="414"/>
      <c r="E15" s="414"/>
      <c r="F15" s="414"/>
      <c r="G15" s="414"/>
      <c r="H15" s="414"/>
      <c r="I15" s="414"/>
      <c r="J15" s="414"/>
      <c r="K15" s="415"/>
      <c r="L15" s="401" t="s">
        <v>19</v>
      </c>
      <c r="M15" s="402"/>
      <c r="N15" s="402"/>
      <c r="O15" s="402"/>
      <c r="P15" s="402"/>
      <c r="Q15" s="403"/>
      <c r="R15" s="416" t="s">
        <v>20</v>
      </c>
      <c r="S15" s="417"/>
      <c r="T15" s="417"/>
      <c r="U15" s="417"/>
      <c r="V15" s="417"/>
      <c r="W15" s="417"/>
      <c r="X15" s="418"/>
      <c r="Y15" s="401" t="s">
        <v>21</v>
      </c>
      <c r="Z15" s="403"/>
      <c r="AA15" s="453" t="s">
        <v>22</v>
      </c>
      <c r="AB15" s="454"/>
      <c r="AC15" s="454"/>
      <c r="AD15" s="455"/>
    </row>
    <row r="16" spans="1:30" ht="9" customHeight="1" thickBot="1" x14ac:dyDescent="0.3">
      <c r="A16" s="277"/>
      <c r="B16" s="221"/>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292"/>
      <c r="AD16" s="293"/>
    </row>
    <row r="17" spans="1:41" s="294" customFormat="1" ht="37.5" customHeight="1" thickBot="1" x14ac:dyDescent="0.3">
      <c r="A17" s="411" t="s">
        <v>23</v>
      </c>
      <c r="B17" s="412"/>
      <c r="C17" s="419" t="s">
        <v>159</v>
      </c>
      <c r="D17" s="420"/>
      <c r="E17" s="420"/>
      <c r="F17" s="420"/>
      <c r="G17" s="420"/>
      <c r="H17" s="420"/>
      <c r="I17" s="420"/>
      <c r="J17" s="420"/>
      <c r="K17" s="420"/>
      <c r="L17" s="420"/>
      <c r="M17" s="420"/>
      <c r="N17" s="420"/>
      <c r="O17" s="420"/>
      <c r="P17" s="420"/>
      <c r="Q17" s="421"/>
      <c r="R17" s="401" t="s">
        <v>25</v>
      </c>
      <c r="S17" s="402"/>
      <c r="T17" s="402"/>
      <c r="U17" s="402"/>
      <c r="V17" s="403"/>
      <c r="W17" s="564">
        <v>1</v>
      </c>
      <c r="X17" s="565"/>
      <c r="Y17" s="402" t="s">
        <v>26</v>
      </c>
      <c r="Z17" s="402"/>
      <c r="AA17" s="402"/>
      <c r="AB17" s="403"/>
      <c r="AC17" s="457">
        <v>0.2</v>
      </c>
      <c r="AD17" s="458"/>
    </row>
    <row r="18" spans="1:41" ht="16.5" customHeight="1" thickBot="1" x14ac:dyDescent="0.3">
      <c r="A18" s="295"/>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96"/>
    </row>
    <row r="19" spans="1:41" ht="32.25" customHeight="1" thickBot="1" x14ac:dyDescent="0.3">
      <c r="A19" s="401" t="s">
        <v>27</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3"/>
      <c r="AE19" s="297"/>
      <c r="AF19" s="297"/>
    </row>
    <row r="20" spans="1:41" ht="32.25" customHeight="1" thickBot="1" x14ac:dyDescent="0.3">
      <c r="A20" s="298"/>
      <c r="B20" s="278"/>
      <c r="C20" s="404" t="s">
        <v>28</v>
      </c>
      <c r="D20" s="405"/>
      <c r="E20" s="405"/>
      <c r="F20" s="405"/>
      <c r="G20" s="405"/>
      <c r="H20" s="405"/>
      <c r="I20" s="405"/>
      <c r="J20" s="405"/>
      <c r="K20" s="405"/>
      <c r="L20" s="405"/>
      <c r="M20" s="405"/>
      <c r="N20" s="405"/>
      <c r="O20" s="405"/>
      <c r="P20" s="406"/>
      <c r="Q20" s="407" t="s">
        <v>29</v>
      </c>
      <c r="R20" s="408"/>
      <c r="S20" s="408"/>
      <c r="T20" s="408"/>
      <c r="U20" s="408"/>
      <c r="V20" s="408"/>
      <c r="W20" s="408"/>
      <c r="X20" s="408"/>
      <c r="Y20" s="408"/>
      <c r="Z20" s="408"/>
      <c r="AA20" s="408"/>
      <c r="AB20" s="408"/>
      <c r="AC20" s="408"/>
      <c r="AD20" s="409"/>
      <c r="AE20" s="297"/>
      <c r="AF20" s="297"/>
    </row>
    <row r="21" spans="1:41" ht="32.25" customHeight="1" thickBot="1" x14ac:dyDescent="0.3">
      <c r="A21" s="277"/>
      <c r="B21" s="221"/>
      <c r="C21" s="299" t="s">
        <v>30</v>
      </c>
      <c r="D21" s="225" t="s">
        <v>31</v>
      </c>
      <c r="E21" s="225" t="s">
        <v>32</v>
      </c>
      <c r="F21" s="225" t="s">
        <v>33</v>
      </c>
      <c r="G21" s="225" t="s">
        <v>34</v>
      </c>
      <c r="H21" s="225" t="s">
        <v>35</v>
      </c>
      <c r="I21" s="225" t="s">
        <v>36</v>
      </c>
      <c r="J21" s="225" t="s">
        <v>37</v>
      </c>
      <c r="K21" s="225" t="s">
        <v>38</v>
      </c>
      <c r="L21" s="225" t="s">
        <v>39</v>
      </c>
      <c r="M21" s="225" t="s">
        <v>40</v>
      </c>
      <c r="N21" s="225" t="s">
        <v>8</v>
      </c>
      <c r="O21" s="225" t="s">
        <v>41</v>
      </c>
      <c r="P21" s="300" t="s">
        <v>42</v>
      </c>
      <c r="Q21" s="299" t="s">
        <v>30</v>
      </c>
      <c r="R21" s="225" t="s">
        <v>31</v>
      </c>
      <c r="S21" s="225" t="s">
        <v>32</v>
      </c>
      <c r="T21" s="225" t="s">
        <v>33</v>
      </c>
      <c r="U21" s="225" t="s">
        <v>34</v>
      </c>
      <c r="V21" s="225" t="s">
        <v>35</v>
      </c>
      <c r="W21" s="225" t="s">
        <v>36</v>
      </c>
      <c r="X21" s="225" t="s">
        <v>37</v>
      </c>
      <c r="Y21" s="225" t="s">
        <v>38</v>
      </c>
      <c r="Z21" s="225" t="s">
        <v>39</v>
      </c>
      <c r="AA21" s="225" t="s">
        <v>40</v>
      </c>
      <c r="AB21" s="225" t="s">
        <v>8</v>
      </c>
      <c r="AC21" s="225" t="s">
        <v>41</v>
      </c>
      <c r="AD21" s="300" t="s">
        <v>42</v>
      </c>
      <c r="AE21" s="301"/>
      <c r="AF21" s="301"/>
    </row>
    <row r="22" spans="1:41" ht="32.25" customHeight="1" x14ac:dyDescent="0.25">
      <c r="A22" s="364" t="s">
        <v>43</v>
      </c>
      <c r="B22" s="410"/>
      <c r="C22" s="329">
        <f>5704518-1287344</f>
        <v>4417174</v>
      </c>
      <c r="D22" s="226"/>
      <c r="E22" s="226"/>
      <c r="F22" s="226"/>
      <c r="G22" s="226"/>
      <c r="H22" s="226"/>
      <c r="I22" s="226"/>
      <c r="J22" s="226"/>
      <c r="K22" s="226"/>
      <c r="L22" s="226"/>
      <c r="M22" s="226"/>
      <c r="N22" s="226"/>
      <c r="O22" s="226">
        <f>SUM(C22:N22)</f>
        <v>4417174</v>
      </c>
      <c r="P22" s="304"/>
      <c r="Q22" s="329">
        <v>447476700</v>
      </c>
      <c r="R22" s="226">
        <v>81510000</v>
      </c>
      <c r="S22" s="226"/>
      <c r="T22" s="226"/>
      <c r="U22" s="226">
        <v>2672532</v>
      </c>
      <c r="V22" s="226"/>
      <c r="W22" s="226">
        <v>-439793</v>
      </c>
      <c r="X22" s="226"/>
      <c r="Y22" s="226">
        <v>-94739209</v>
      </c>
      <c r="Z22" s="226"/>
      <c r="AA22" s="226"/>
      <c r="AB22" s="226"/>
      <c r="AC22" s="226">
        <f>SUM(Q22:AB22)</f>
        <v>436480230</v>
      </c>
      <c r="AD22" s="305"/>
      <c r="AE22" s="301"/>
      <c r="AF22" s="301"/>
    </row>
    <row r="23" spans="1:41" ht="32.25" customHeight="1" x14ac:dyDescent="0.25">
      <c r="A23" s="365" t="s">
        <v>44</v>
      </c>
      <c r="B23" s="392"/>
      <c r="C23" s="311"/>
      <c r="D23" s="227"/>
      <c r="E23" s="227"/>
      <c r="F23" s="227"/>
      <c r="G23" s="227"/>
      <c r="H23" s="227"/>
      <c r="I23" s="227"/>
      <c r="J23" s="227"/>
      <c r="K23" s="227"/>
      <c r="L23" s="227"/>
      <c r="M23" s="227"/>
      <c r="N23" s="227"/>
      <c r="O23" s="227">
        <f>SUM(C23:N23)</f>
        <v>0</v>
      </c>
      <c r="P23" s="308" t="str">
        <f>IFERROR(O23/(SUMIF(C23:N23,"&gt;0",C22:N22))," ")</f>
        <v xml:space="preserve"> </v>
      </c>
      <c r="Q23" s="311">
        <v>369956700</v>
      </c>
      <c r="R23" s="227">
        <v>159030000</v>
      </c>
      <c r="S23" s="227">
        <v>-5203670</v>
      </c>
      <c r="T23" s="227">
        <v>-9158000</v>
      </c>
      <c r="U23" s="227">
        <v>7210200</v>
      </c>
      <c r="V23" s="227"/>
      <c r="W23" s="227">
        <v>6000000</v>
      </c>
      <c r="X23" s="227"/>
      <c r="Y23" s="227">
        <v>-95000000</v>
      </c>
      <c r="Z23" s="227"/>
      <c r="AA23" s="227">
        <v>3645000</v>
      </c>
      <c r="AB23" s="227"/>
      <c r="AC23" s="309">
        <f>SUM(Q23:AB23)</f>
        <v>436480230</v>
      </c>
      <c r="AD23" s="313">
        <f>IFERROR(AC23/(SUMIF(Q23:AB23,"&gt;0",Q22:AB22))," ")</f>
        <v>0.82165711183622558</v>
      </c>
      <c r="AE23" s="301"/>
      <c r="AF23" s="301"/>
    </row>
    <row r="24" spans="1:41" ht="32.25" customHeight="1" x14ac:dyDescent="0.25">
      <c r="A24" s="365" t="s">
        <v>45</v>
      </c>
      <c r="B24" s="392"/>
      <c r="C24" s="311">
        <v>812468</v>
      </c>
      <c r="D24" s="227">
        <f>1000000+104706</f>
        <v>1104706</v>
      </c>
      <c r="E24" s="227"/>
      <c r="F24" s="227">
        <v>2500000</v>
      </c>
      <c r="G24" s="227"/>
      <c r="H24" s="227"/>
      <c r="I24" s="227"/>
      <c r="J24" s="227"/>
      <c r="K24" s="227"/>
      <c r="L24" s="227"/>
      <c r="M24" s="227"/>
      <c r="N24" s="227"/>
      <c r="O24" s="309">
        <f>SUM(C24:N24)</f>
        <v>4417174</v>
      </c>
      <c r="P24" s="330"/>
      <c r="Q24" s="311"/>
      <c r="R24" s="227">
        <v>22394800</v>
      </c>
      <c r="S24" s="227">
        <f>38733300+7410000</f>
        <v>46143300</v>
      </c>
      <c r="T24" s="227">
        <f t="shared" ref="T24:X24" si="0">38733300+7410000</f>
        <v>46143300</v>
      </c>
      <c r="U24" s="227">
        <f t="shared" si="0"/>
        <v>46143300</v>
      </c>
      <c r="V24" s="227">
        <f>38733300+7410000+2672532</f>
        <v>48815832</v>
      </c>
      <c r="W24" s="227">
        <f>38733300+7410000-439793</f>
        <v>45703507</v>
      </c>
      <c r="X24" s="227">
        <f t="shared" si="0"/>
        <v>46143300</v>
      </c>
      <c r="Y24" s="227">
        <v>-13100309</v>
      </c>
      <c r="Z24" s="227">
        <v>37023300</v>
      </c>
      <c r="AA24" s="309">
        <v>37023300</v>
      </c>
      <c r="AB24" s="227">
        <f>37023300+37023300</f>
        <v>74046600</v>
      </c>
      <c r="AC24" s="309">
        <f>SUM(Q24:AB24)</f>
        <v>436480230</v>
      </c>
      <c r="AD24" s="313"/>
      <c r="AE24" s="301"/>
      <c r="AF24" s="301"/>
    </row>
    <row r="25" spans="1:41" ht="32.25" customHeight="1" thickBot="1" x14ac:dyDescent="0.3">
      <c r="A25" s="395" t="s">
        <v>46</v>
      </c>
      <c r="B25" s="396"/>
      <c r="C25" s="331">
        <v>866628</v>
      </c>
      <c r="D25" s="228">
        <v>1000000</v>
      </c>
      <c r="E25" s="228">
        <v>50546</v>
      </c>
      <c r="F25" s="228">
        <v>2500000</v>
      </c>
      <c r="G25" s="228"/>
      <c r="H25" s="228"/>
      <c r="I25" s="228"/>
      <c r="J25" s="228"/>
      <c r="K25" s="228"/>
      <c r="L25" s="228"/>
      <c r="M25" s="228"/>
      <c r="N25" s="228"/>
      <c r="O25" s="228">
        <f>SUM(C25:N25)</f>
        <v>4417174</v>
      </c>
      <c r="P25" s="332">
        <f>+O25/O24</f>
        <v>1</v>
      </c>
      <c r="Q25" s="331"/>
      <c r="R25" s="228">
        <v>14911130</v>
      </c>
      <c r="S25" s="228">
        <v>39265300</v>
      </c>
      <c r="T25" s="228">
        <v>46143300</v>
      </c>
      <c r="U25" s="228">
        <v>46143300</v>
      </c>
      <c r="V25" s="228">
        <v>46143300</v>
      </c>
      <c r="W25" s="228">
        <v>53353500</v>
      </c>
      <c r="X25" s="228">
        <v>46143300</v>
      </c>
      <c r="Y25" s="228">
        <v>-12376700</v>
      </c>
      <c r="Z25" s="228">
        <v>39005851</v>
      </c>
      <c r="AA25" s="228">
        <v>36868800</v>
      </c>
      <c r="AB25" s="228">
        <v>72535775</v>
      </c>
      <c r="AC25" s="228">
        <f>SUM(Q25:AB25)</f>
        <v>428136856</v>
      </c>
      <c r="AD25" s="336">
        <f>IFERROR(AC25/(SUMIF(Q25:AB25,"&gt;0",Q24:AB24))," ")</f>
        <v>0.95230291095851904</v>
      </c>
      <c r="AE25" s="301"/>
      <c r="AF25" s="301"/>
    </row>
    <row r="26" spans="1:41" ht="32.25" customHeight="1" thickBot="1" x14ac:dyDescent="0.3">
      <c r="A26" s="277"/>
      <c r="B26" s="221"/>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78"/>
      <c r="AD26" s="286"/>
    </row>
    <row r="27" spans="1:41" ht="33.950000000000003" customHeight="1" x14ac:dyDescent="0.25">
      <c r="A27" s="397" t="s">
        <v>47</v>
      </c>
      <c r="B27" s="398"/>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400"/>
    </row>
    <row r="28" spans="1:41" ht="15" customHeight="1" x14ac:dyDescent="0.25">
      <c r="A28" s="386" t="s">
        <v>48</v>
      </c>
      <c r="B28" s="388" t="s">
        <v>49</v>
      </c>
      <c r="C28" s="389"/>
      <c r="D28" s="392" t="s">
        <v>50</v>
      </c>
      <c r="E28" s="393"/>
      <c r="F28" s="393"/>
      <c r="G28" s="393"/>
      <c r="H28" s="393"/>
      <c r="I28" s="393"/>
      <c r="J28" s="393"/>
      <c r="K28" s="393"/>
      <c r="L28" s="393"/>
      <c r="M28" s="393"/>
      <c r="N28" s="393"/>
      <c r="O28" s="394"/>
      <c r="P28" s="367" t="s">
        <v>41</v>
      </c>
      <c r="Q28" s="367" t="s">
        <v>51</v>
      </c>
      <c r="R28" s="367"/>
      <c r="S28" s="367"/>
      <c r="T28" s="367"/>
      <c r="U28" s="367"/>
      <c r="V28" s="367"/>
      <c r="W28" s="367"/>
      <c r="X28" s="367"/>
      <c r="Y28" s="367"/>
      <c r="Z28" s="367"/>
      <c r="AA28" s="367"/>
      <c r="AB28" s="367"/>
      <c r="AC28" s="367"/>
      <c r="AD28" s="369"/>
    </row>
    <row r="29" spans="1:41" ht="27" customHeight="1" x14ac:dyDescent="0.25">
      <c r="A29" s="387"/>
      <c r="B29" s="390"/>
      <c r="C29" s="391"/>
      <c r="D29" s="203" t="s">
        <v>30</v>
      </c>
      <c r="E29" s="203" t="s">
        <v>31</v>
      </c>
      <c r="F29" s="203" t="s">
        <v>32</v>
      </c>
      <c r="G29" s="203" t="s">
        <v>33</v>
      </c>
      <c r="H29" s="203" t="s">
        <v>34</v>
      </c>
      <c r="I29" s="203" t="s">
        <v>35</v>
      </c>
      <c r="J29" s="203" t="s">
        <v>36</v>
      </c>
      <c r="K29" s="203" t="s">
        <v>37</v>
      </c>
      <c r="L29" s="203" t="s">
        <v>38</v>
      </c>
      <c r="M29" s="203" t="s">
        <v>39</v>
      </c>
      <c r="N29" s="203" t="s">
        <v>40</v>
      </c>
      <c r="O29" s="203" t="s">
        <v>8</v>
      </c>
      <c r="P29" s="394"/>
      <c r="Q29" s="367"/>
      <c r="R29" s="367"/>
      <c r="S29" s="367"/>
      <c r="T29" s="367"/>
      <c r="U29" s="367"/>
      <c r="V29" s="367"/>
      <c r="W29" s="367"/>
      <c r="X29" s="367"/>
      <c r="Y29" s="367"/>
      <c r="Z29" s="367"/>
      <c r="AA29" s="367"/>
      <c r="AB29" s="367"/>
      <c r="AC29" s="367"/>
      <c r="AD29" s="369"/>
    </row>
    <row r="30" spans="1:41" ht="82.5" customHeight="1" thickBot="1" x14ac:dyDescent="0.3">
      <c r="A30" s="210" t="str">
        <f>C17</f>
        <v>6 - Acompañar el 100 por ciento  la implementación de las  Políticas Públicas de PPMYEG y PPASP y de los productos que la SDMujer es responsable</v>
      </c>
      <c r="B30" s="439"/>
      <c r="C30" s="440"/>
      <c r="D30" s="201"/>
      <c r="E30" s="201"/>
      <c r="F30" s="201"/>
      <c r="G30" s="201"/>
      <c r="H30" s="201"/>
      <c r="I30" s="201"/>
      <c r="J30" s="201"/>
      <c r="K30" s="201"/>
      <c r="L30" s="201"/>
      <c r="M30" s="201"/>
      <c r="N30" s="201"/>
      <c r="O30" s="201"/>
      <c r="P30" s="211">
        <f>SUM(D30:O30)</f>
        <v>0</v>
      </c>
      <c r="Q30" s="441"/>
      <c r="R30" s="441"/>
      <c r="S30" s="441"/>
      <c r="T30" s="441"/>
      <c r="U30" s="441"/>
      <c r="V30" s="441"/>
      <c r="W30" s="441"/>
      <c r="X30" s="441"/>
      <c r="Y30" s="441"/>
      <c r="Z30" s="441"/>
      <c r="AA30" s="441"/>
      <c r="AB30" s="441"/>
      <c r="AC30" s="441"/>
      <c r="AD30" s="442"/>
    </row>
    <row r="31" spans="1:41" ht="45" customHeight="1" x14ac:dyDescent="0.25">
      <c r="A31" s="443" t="s">
        <v>53</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5"/>
    </row>
    <row r="32" spans="1:41" ht="23.25" customHeight="1" x14ac:dyDescent="0.25">
      <c r="A32" s="367" t="s">
        <v>54</v>
      </c>
      <c r="B32" s="367" t="s">
        <v>55</v>
      </c>
      <c r="C32" s="367" t="s">
        <v>49</v>
      </c>
      <c r="D32" s="367" t="s">
        <v>56</v>
      </c>
      <c r="E32" s="367"/>
      <c r="F32" s="367"/>
      <c r="G32" s="367"/>
      <c r="H32" s="367"/>
      <c r="I32" s="367"/>
      <c r="J32" s="367"/>
      <c r="K32" s="367"/>
      <c r="L32" s="367"/>
      <c r="M32" s="367"/>
      <c r="N32" s="367"/>
      <c r="O32" s="367"/>
      <c r="P32" s="367"/>
      <c r="Q32" s="367" t="s">
        <v>57</v>
      </c>
      <c r="R32" s="367"/>
      <c r="S32" s="367"/>
      <c r="T32" s="367"/>
      <c r="U32" s="367"/>
      <c r="V32" s="367"/>
      <c r="W32" s="367"/>
      <c r="X32" s="367"/>
      <c r="Y32" s="367"/>
      <c r="Z32" s="367"/>
      <c r="AA32" s="367"/>
      <c r="AB32" s="367"/>
      <c r="AC32" s="367"/>
      <c r="AD32" s="367"/>
      <c r="AG32" s="319"/>
      <c r="AH32" s="319"/>
      <c r="AI32" s="319"/>
      <c r="AJ32" s="319"/>
      <c r="AK32" s="319"/>
      <c r="AL32" s="319"/>
      <c r="AM32" s="319"/>
      <c r="AN32" s="319"/>
      <c r="AO32" s="319"/>
    </row>
    <row r="33" spans="1:41" ht="27" customHeight="1" x14ac:dyDescent="0.25">
      <c r="A33" s="367"/>
      <c r="B33" s="367"/>
      <c r="C33" s="446"/>
      <c r="D33" s="203" t="s">
        <v>30</v>
      </c>
      <c r="E33" s="203" t="s">
        <v>31</v>
      </c>
      <c r="F33" s="203" t="s">
        <v>32</v>
      </c>
      <c r="G33" s="203" t="s">
        <v>33</v>
      </c>
      <c r="H33" s="203" t="s">
        <v>34</v>
      </c>
      <c r="I33" s="203" t="s">
        <v>35</v>
      </c>
      <c r="J33" s="203" t="s">
        <v>36</v>
      </c>
      <c r="K33" s="203" t="s">
        <v>37</v>
      </c>
      <c r="L33" s="203" t="s">
        <v>38</v>
      </c>
      <c r="M33" s="203" t="s">
        <v>39</v>
      </c>
      <c r="N33" s="203" t="s">
        <v>40</v>
      </c>
      <c r="O33" s="203" t="s">
        <v>8</v>
      </c>
      <c r="P33" s="203" t="s">
        <v>41</v>
      </c>
      <c r="Q33" s="367" t="s">
        <v>58</v>
      </c>
      <c r="R33" s="367"/>
      <c r="S33" s="367"/>
      <c r="T33" s="367" t="s">
        <v>59</v>
      </c>
      <c r="U33" s="367"/>
      <c r="V33" s="367"/>
      <c r="W33" s="367" t="s">
        <v>60</v>
      </c>
      <c r="X33" s="367"/>
      <c r="Y33" s="367"/>
      <c r="Z33" s="367"/>
      <c r="AA33" s="367" t="s">
        <v>61</v>
      </c>
      <c r="AB33" s="367"/>
      <c r="AC33" s="367"/>
      <c r="AD33" s="367"/>
      <c r="AG33" s="319"/>
      <c r="AH33" s="319"/>
      <c r="AI33" s="319"/>
      <c r="AJ33" s="319"/>
      <c r="AK33" s="319"/>
      <c r="AL33" s="319"/>
      <c r="AM33" s="319"/>
      <c r="AN33" s="319"/>
      <c r="AO33" s="319"/>
    </row>
    <row r="34" spans="1:41" ht="45" customHeight="1" x14ac:dyDescent="0.25">
      <c r="A34" s="498" t="str">
        <f>A30</f>
        <v>6 - Acompañar el 100 por ciento  la implementación de las  Políticas Públicas de PPMYEG y PPASP y de los productos que la SDMujer es responsable</v>
      </c>
      <c r="B34" s="497">
        <v>0.2</v>
      </c>
      <c r="C34" s="206" t="s">
        <v>62</v>
      </c>
      <c r="D34" s="246">
        <v>1</v>
      </c>
      <c r="E34" s="246">
        <v>1</v>
      </c>
      <c r="F34" s="246">
        <v>1</v>
      </c>
      <c r="G34" s="246">
        <v>1</v>
      </c>
      <c r="H34" s="246">
        <v>1</v>
      </c>
      <c r="I34" s="246">
        <v>1</v>
      </c>
      <c r="J34" s="246">
        <v>1</v>
      </c>
      <c r="K34" s="246">
        <v>1</v>
      </c>
      <c r="L34" s="246">
        <v>1</v>
      </c>
      <c r="M34" s="246">
        <v>1</v>
      </c>
      <c r="N34" s="246">
        <v>1</v>
      </c>
      <c r="O34" s="246">
        <v>1</v>
      </c>
      <c r="P34" s="246">
        <v>1</v>
      </c>
      <c r="Q34" s="749" t="s">
        <v>160</v>
      </c>
      <c r="R34" s="750"/>
      <c r="S34" s="751"/>
      <c r="T34" s="380" t="s">
        <v>161</v>
      </c>
      <c r="U34" s="381"/>
      <c r="V34" s="382"/>
      <c r="W34" s="748" t="s">
        <v>162</v>
      </c>
      <c r="X34" s="748"/>
      <c r="Y34" s="748"/>
      <c r="Z34" s="748"/>
      <c r="AA34" s="748" t="s">
        <v>163</v>
      </c>
      <c r="AB34" s="748"/>
      <c r="AC34" s="748"/>
      <c r="AD34" s="748"/>
      <c r="AG34" s="319"/>
      <c r="AH34" s="319"/>
      <c r="AI34" s="319"/>
      <c r="AJ34" s="319"/>
      <c r="AK34" s="319"/>
      <c r="AL34" s="319"/>
      <c r="AM34" s="319"/>
      <c r="AN34" s="319"/>
      <c r="AO34" s="319"/>
    </row>
    <row r="35" spans="1:41" ht="141" customHeight="1" x14ac:dyDescent="0.25">
      <c r="A35" s="498"/>
      <c r="B35" s="498"/>
      <c r="C35" s="204" t="s">
        <v>66</v>
      </c>
      <c r="D35" s="247">
        <v>1</v>
      </c>
      <c r="E35" s="247">
        <v>1</v>
      </c>
      <c r="F35" s="247">
        <v>1</v>
      </c>
      <c r="G35" s="248">
        <v>1</v>
      </c>
      <c r="H35" s="248">
        <v>1</v>
      </c>
      <c r="I35" s="248">
        <v>1</v>
      </c>
      <c r="J35" s="248">
        <v>1</v>
      </c>
      <c r="K35" s="248">
        <v>1</v>
      </c>
      <c r="L35" s="248">
        <v>1</v>
      </c>
      <c r="M35" s="249">
        <v>1</v>
      </c>
      <c r="N35" s="249">
        <v>1</v>
      </c>
      <c r="O35" s="244">
        <v>1</v>
      </c>
      <c r="P35" s="249">
        <v>1</v>
      </c>
      <c r="Q35" s="752"/>
      <c r="R35" s="753"/>
      <c r="S35" s="754"/>
      <c r="T35" s="500"/>
      <c r="U35" s="501"/>
      <c r="V35" s="502"/>
      <c r="W35" s="748"/>
      <c r="X35" s="748"/>
      <c r="Y35" s="748"/>
      <c r="Z35" s="748"/>
      <c r="AA35" s="748"/>
      <c r="AB35" s="748"/>
      <c r="AC35" s="748"/>
      <c r="AD35" s="748"/>
      <c r="AE35" s="324"/>
      <c r="AG35" s="319"/>
      <c r="AH35" s="319"/>
      <c r="AI35" s="319"/>
      <c r="AJ35" s="319"/>
      <c r="AK35" s="319"/>
      <c r="AL35" s="319"/>
      <c r="AM35" s="319"/>
      <c r="AN35" s="319"/>
      <c r="AO35" s="319"/>
    </row>
    <row r="36" spans="1:41" ht="26.25" customHeight="1" x14ac:dyDescent="0.25">
      <c r="A36" s="367" t="s">
        <v>67</v>
      </c>
      <c r="B36" s="367" t="s">
        <v>68</v>
      </c>
      <c r="C36" s="367" t="s">
        <v>69</v>
      </c>
      <c r="D36" s="367"/>
      <c r="E36" s="367"/>
      <c r="F36" s="367"/>
      <c r="G36" s="367"/>
      <c r="H36" s="367"/>
      <c r="I36" s="367"/>
      <c r="J36" s="367"/>
      <c r="K36" s="367"/>
      <c r="L36" s="367"/>
      <c r="M36" s="367"/>
      <c r="N36" s="367"/>
      <c r="O36" s="367"/>
      <c r="P36" s="367"/>
      <c r="Q36" s="367" t="s">
        <v>70</v>
      </c>
      <c r="R36" s="367"/>
      <c r="S36" s="367"/>
      <c r="T36" s="367"/>
      <c r="U36" s="367"/>
      <c r="V36" s="367"/>
      <c r="W36" s="367"/>
      <c r="X36" s="367"/>
      <c r="Y36" s="367"/>
      <c r="Z36" s="367"/>
      <c r="AA36" s="367"/>
      <c r="AB36" s="367"/>
      <c r="AC36" s="367"/>
      <c r="AD36" s="367"/>
      <c r="AG36" s="319"/>
      <c r="AH36" s="319"/>
      <c r="AI36" s="319"/>
      <c r="AJ36" s="319"/>
      <c r="AK36" s="319"/>
      <c r="AL36" s="319"/>
      <c r="AM36" s="319"/>
      <c r="AN36" s="319"/>
      <c r="AO36" s="319"/>
    </row>
    <row r="37" spans="1:41" ht="26.25" customHeight="1" x14ac:dyDescent="0.25">
      <c r="A37" s="367"/>
      <c r="B37" s="367"/>
      <c r="C37" s="203" t="s">
        <v>71</v>
      </c>
      <c r="D37" s="203" t="s">
        <v>72</v>
      </c>
      <c r="E37" s="203" t="s">
        <v>73</v>
      </c>
      <c r="F37" s="203" t="s">
        <v>74</v>
      </c>
      <c r="G37" s="203" t="s">
        <v>75</v>
      </c>
      <c r="H37" s="203" t="s">
        <v>76</v>
      </c>
      <c r="I37" s="203" t="s">
        <v>77</v>
      </c>
      <c r="J37" s="203" t="s">
        <v>78</v>
      </c>
      <c r="K37" s="203" t="s">
        <v>79</v>
      </c>
      <c r="L37" s="203" t="s">
        <v>80</v>
      </c>
      <c r="M37" s="203" t="s">
        <v>81</v>
      </c>
      <c r="N37" s="203" t="s">
        <v>82</v>
      </c>
      <c r="O37" s="203" t="s">
        <v>83</v>
      </c>
      <c r="P37" s="203" t="s">
        <v>84</v>
      </c>
      <c r="Q37" s="367" t="s">
        <v>85</v>
      </c>
      <c r="R37" s="367"/>
      <c r="S37" s="367"/>
      <c r="T37" s="367"/>
      <c r="U37" s="367"/>
      <c r="V37" s="367"/>
      <c r="W37" s="367"/>
      <c r="X37" s="367"/>
      <c r="Y37" s="367"/>
      <c r="Z37" s="367"/>
      <c r="AA37" s="367"/>
      <c r="AB37" s="367"/>
      <c r="AC37" s="367"/>
      <c r="AD37" s="367"/>
      <c r="AG37" s="325"/>
      <c r="AH37" s="325"/>
      <c r="AI37" s="325"/>
      <c r="AJ37" s="325"/>
      <c r="AK37" s="325"/>
      <c r="AL37" s="325"/>
      <c r="AM37" s="325"/>
      <c r="AN37" s="325"/>
      <c r="AO37" s="325"/>
    </row>
    <row r="38" spans="1:41" ht="79.5" customHeight="1" x14ac:dyDescent="0.25">
      <c r="A38" s="759" t="s">
        <v>164</v>
      </c>
      <c r="B38" s="351">
        <v>7</v>
      </c>
      <c r="C38" s="206" t="s">
        <v>62</v>
      </c>
      <c r="D38" s="250">
        <v>0.03</v>
      </c>
      <c r="E38" s="250">
        <v>0.09</v>
      </c>
      <c r="F38" s="250">
        <v>0.08</v>
      </c>
      <c r="G38" s="250">
        <v>0.09</v>
      </c>
      <c r="H38" s="250">
        <v>0.08</v>
      </c>
      <c r="I38" s="250">
        <v>0.08</v>
      </c>
      <c r="J38" s="250">
        <v>0.09</v>
      </c>
      <c r="K38" s="250">
        <v>0.08</v>
      </c>
      <c r="L38" s="250">
        <v>0.1</v>
      </c>
      <c r="M38" s="250">
        <v>0.09</v>
      </c>
      <c r="N38" s="250">
        <v>0.08</v>
      </c>
      <c r="O38" s="250">
        <v>0.11</v>
      </c>
      <c r="P38" s="239">
        <f t="shared" ref="P38:P43" si="1">SUM(D38:O38)</f>
        <v>0.99999999999999989</v>
      </c>
      <c r="Q38" s="760" t="s">
        <v>165</v>
      </c>
      <c r="R38" s="761"/>
      <c r="S38" s="761"/>
      <c r="T38" s="761"/>
      <c r="U38" s="761"/>
      <c r="V38" s="761"/>
      <c r="W38" s="761"/>
      <c r="X38" s="761"/>
      <c r="Y38" s="761"/>
      <c r="Z38" s="761"/>
      <c r="AA38" s="761"/>
      <c r="AB38" s="761"/>
      <c r="AC38" s="761"/>
      <c r="AD38" s="761"/>
      <c r="AE38" s="326"/>
      <c r="AG38" s="327"/>
      <c r="AH38" s="327"/>
      <c r="AI38" s="327"/>
      <c r="AJ38" s="327"/>
      <c r="AK38" s="327"/>
      <c r="AL38" s="327"/>
      <c r="AM38" s="327"/>
      <c r="AN38" s="327"/>
      <c r="AO38" s="327"/>
    </row>
    <row r="39" spans="1:41" ht="79.5" customHeight="1" x14ac:dyDescent="0.25">
      <c r="A39" s="349"/>
      <c r="B39" s="351"/>
      <c r="C39" s="204" t="s">
        <v>66</v>
      </c>
      <c r="D39" s="205">
        <v>0.03</v>
      </c>
      <c r="E39" s="205">
        <v>0.09</v>
      </c>
      <c r="F39" s="205">
        <v>0.08</v>
      </c>
      <c r="G39" s="205">
        <v>0.09</v>
      </c>
      <c r="H39" s="205">
        <v>0.08</v>
      </c>
      <c r="I39" s="205">
        <v>0.08</v>
      </c>
      <c r="J39" s="205">
        <v>0.09</v>
      </c>
      <c r="K39" s="205">
        <v>0.08</v>
      </c>
      <c r="L39" s="205">
        <v>0.1</v>
      </c>
      <c r="M39" s="205">
        <v>0.09</v>
      </c>
      <c r="N39" s="205">
        <v>0.08</v>
      </c>
      <c r="O39" s="205">
        <v>0.11</v>
      </c>
      <c r="P39" s="239">
        <f t="shared" si="1"/>
        <v>0.99999999999999989</v>
      </c>
      <c r="Q39" s="755" t="s">
        <v>166</v>
      </c>
      <c r="R39" s="756"/>
      <c r="S39" s="756"/>
      <c r="T39" s="756"/>
      <c r="U39" s="756"/>
      <c r="V39" s="756"/>
      <c r="W39" s="756"/>
      <c r="X39" s="756"/>
      <c r="Y39" s="756"/>
      <c r="Z39" s="756"/>
      <c r="AA39" s="756"/>
      <c r="AB39" s="756"/>
      <c r="AC39" s="756"/>
      <c r="AD39" s="756"/>
      <c r="AE39" s="326"/>
    </row>
    <row r="40" spans="1:41" ht="96.75" customHeight="1" x14ac:dyDescent="0.25">
      <c r="A40" s="499" t="s">
        <v>167</v>
      </c>
      <c r="B40" s="351">
        <v>7</v>
      </c>
      <c r="C40" s="206" t="s">
        <v>62</v>
      </c>
      <c r="D40" s="250">
        <v>0.03</v>
      </c>
      <c r="E40" s="250">
        <v>0.09</v>
      </c>
      <c r="F40" s="250">
        <v>0.08</v>
      </c>
      <c r="G40" s="250">
        <v>0.09</v>
      </c>
      <c r="H40" s="250">
        <v>0.08</v>
      </c>
      <c r="I40" s="250">
        <v>0.08</v>
      </c>
      <c r="J40" s="250">
        <v>0.09</v>
      </c>
      <c r="K40" s="269">
        <v>0.08</v>
      </c>
      <c r="L40" s="250">
        <v>0.1</v>
      </c>
      <c r="M40" s="250">
        <v>0.09</v>
      </c>
      <c r="N40" s="250">
        <v>0.08</v>
      </c>
      <c r="O40" s="250">
        <v>0.11</v>
      </c>
      <c r="P40" s="239">
        <f t="shared" si="1"/>
        <v>0.99999999999999989</v>
      </c>
      <c r="Q40" s="755" t="s">
        <v>168</v>
      </c>
      <c r="R40" s="756"/>
      <c r="S40" s="756"/>
      <c r="T40" s="756"/>
      <c r="U40" s="756"/>
      <c r="V40" s="756"/>
      <c r="W40" s="756"/>
      <c r="X40" s="756"/>
      <c r="Y40" s="756"/>
      <c r="Z40" s="756"/>
      <c r="AA40" s="756"/>
      <c r="AB40" s="756"/>
      <c r="AC40" s="756"/>
      <c r="AD40" s="756"/>
      <c r="AE40" s="326"/>
    </row>
    <row r="41" spans="1:41" ht="79.5" customHeight="1" x14ac:dyDescent="0.25">
      <c r="A41" s="499"/>
      <c r="B41" s="351"/>
      <c r="C41" s="204" t="s">
        <v>66</v>
      </c>
      <c r="D41" s="205">
        <v>0.03</v>
      </c>
      <c r="E41" s="205">
        <v>0.09</v>
      </c>
      <c r="F41" s="205">
        <v>0.08</v>
      </c>
      <c r="G41" s="205">
        <v>0.09</v>
      </c>
      <c r="H41" s="205">
        <v>0.08</v>
      </c>
      <c r="I41" s="205">
        <v>0.08</v>
      </c>
      <c r="J41" s="205">
        <v>0.09</v>
      </c>
      <c r="K41" s="205">
        <v>0.08</v>
      </c>
      <c r="L41" s="205">
        <v>0.1</v>
      </c>
      <c r="M41" s="205">
        <v>0.09</v>
      </c>
      <c r="N41" s="205">
        <v>0.08</v>
      </c>
      <c r="O41" s="205">
        <v>0.11</v>
      </c>
      <c r="P41" s="239">
        <f t="shared" si="1"/>
        <v>0.99999999999999989</v>
      </c>
      <c r="Q41" s="755" t="s">
        <v>169</v>
      </c>
      <c r="R41" s="756"/>
      <c r="S41" s="756"/>
      <c r="T41" s="756"/>
      <c r="U41" s="756"/>
      <c r="V41" s="756"/>
      <c r="W41" s="756"/>
      <c r="X41" s="756"/>
      <c r="Y41" s="756"/>
      <c r="Z41" s="756"/>
      <c r="AA41" s="756"/>
      <c r="AB41" s="756"/>
      <c r="AC41" s="756"/>
      <c r="AD41" s="756"/>
      <c r="AE41" s="326"/>
    </row>
    <row r="42" spans="1:41" ht="100.5" customHeight="1" x14ac:dyDescent="0.25">
      <c r="A42" s="499" t="s">
        <v>170</v>
      </c>
      <c r="B42" s="351">
        <v>6</v>
      </c>
      <c r="C42" s="206" t="s">
        <v>62</v>
      </c>
      <c r="D42" s="207">
        <v>0.03</v>
      </c>
      <c r="E42" s="207">
        <v>0.12</v>
      </c>
      <c r="F42" s="207">
        <v>7.0000000000000007E-2</v>
      </c>
      <c r="G42" s="207">
        <v>0.12</v>
      </c>
      <c r="H42" s="207">
        <v>7.0000000000000007E-2</v>
      </c>
      <c r="I42" s="207">
        <v>7.0000000000000007E-2</v>
      </c>
      <c r="J42" s="207">
        <v>0.12</v>
      </c>
      <c r="K42" s="270">
        <v>7.0000000000000007E-2</v>
      </c>
      <c r="L42" s="207">
        <v>7.0000000000000007E-2</v>
      </c>
      <c r="M42" s="207">
        <v>0.12</v>
      </c>
      <c r="N42" s="207">
        <v>7.0000000000000007E-2</v>
      </c>
      <c r="O42" s="207">
        <v>7.0000000000000007E-2</v>
      </c>
      <c r="P42" s="239">
        <f t="shared" si="1"/>
        <v>1</v>
      </c>
      <c r="Q42" s="757" t="s">
        <v>171</v>
      </c>
      <c r="R42" s="758"/>
      <c r="S42" s="758"/>
      <c r="T42" s="758"/>
      <c r="U42" s="758"/>
      <c r="V42" s="758"/>
      <c r="W42" s="758"/>
      <c r="X42" s="758"/>
      <c r="Y42" s="758"/>
      <c r="Z42" s="758"/>
      <c r="AA42" s="758"/>
      <c r="AB42" s="758"/>
      <c r="AC42" s="758"/>
      <c r="AD42" s="758"/>
      <c r="AE42" s="326"/>
    </row>
    <row r="43" spans="1:41" ht="79.5" customHeight="1" x14ac:dyDescent="0.25">
      <c r="A43" s="519"/>
      <c r="B43" s="351"/>
      <c r="C43" s="204" t="s">
        <v>66</v>
      </c>
      <c r="D43" s="205">
        <v>0.03</v>
      </c>
      <c r="E43" s="205">
        <v>0.12</v>
      </c>
      <c r="F43" s="205">
        <v>7.0000000000000007E-2</v>
      </c>
      <c r="G43" s="205">
        <v>0.12</v>
      </c>
      <c r="H43" s="205">
        <v>7.0000000000000007E-2</v>
      </c>
      <c r="I43" s="205">
        <v>7.0000000000000007E-2</v>
      </c>
      <c r="J43" s="205">
        <v>0.12</v>
      </c>
      <c r="K43" s="205">
        <v>7.0000000000000007E-2</v>
      </c>
      <c r="L43" s="205">
        <v>7.0000000000000007E-2</v>
      </c>
      <c r="M43" s="205">
        <v>0.12</v>
      </c>
      <c r="N43" s="205">
        <v>7.0000000000000007E-2</v>
      </c>
      <c r="O43" s="205">
        <v>7.0000000000000007E-2</v>
      </c>
      <c r="P43" s="239">
        <f t="shared" si="1"/>
        <v>1</v>
      </c>
      <c r="Q43" s="755" t="s">
        <v>172</v>
      </c>
      <c r="R43" s="756"/>
      <c r="S43" s="756"/>
      <c r="T43" s="756"/>
      <c r="U43" s="756"/>
      <c r="V43" s="756"/>
      <c r="W43" s="756"/>
      <c r="X43" s="756"/>
      <c r="Y43" s="756"/>
      <c r="Z43" s="756"/>
      <c r="AA43" s="756"/>
      <c r="AB43" s="756"/>
      <c r="AC43" s="756"/>
      <c r="AD43" s="756"/>
      <c r="AE43" s="326"/>
    </row>
    <row r="44" spans="1:41" ht="60" customHeight="1" x14ac:dyDescent="0.25">
      <c r="A44" s="209" t="s">
        <v>113</v>
      </c>
    </row>
  </sheetData>
  <mergeCells count="82">
    <mergeCell ref="Q43:AD43"/>
    <mergeCell ref="A42:A43"/>
    <mergeCell ref="B42:B43"/>
    <mergeCell ref="A40:A41"/>
    <mergeCell ref="B40:B41"/>
    <mergeCell ref="Q39:AD39"/>
    <mergeCell ref="Q40:AD40"/>
    <mergeCell ref="Q42:AD42"/>
    <mergeCell ref="Q41:AD41"/>
    <mergeCell ref="A38:A39"/>
    <mergeCell ref="B38:B39"/>
    <mergeCell ref="Q38:AD38"/>
    <mergeCell ref="A34:A35"/>
    <mergeCell ref="B34:B35"/>
    <mergeCell ref="W34:Z35"/>
    <mergeCell ref="AA34:AD35"/>
    <mergeCell ref="A36:A37"/>
    <mergeCell ref="B36:B37"/>
    <mergeCell ref="C36:P36"/>
    <mergeCell ref="Q36:AD36"/>
    <mergeCell ref="Q37:AD37"/>
    <mergeCell ref="Q34:S35"/>
    <mergeCell ref="T34:V35"/>
    <mergeCell ref="B30:C30"/>
    <mergeCell ref="Q30:AD30"/>
    <mergeCell ref="A31:AD31"/>
    <mergeCell ref="A32:A33"/>
    <mergeCell ref="B32:B33"/>
    <mergeCell ref="C32:C33"/>
    <mergeCell ref="D32:P32"/>
    <mergeCell ref="Q32:AD32"/>
    <mergeCell ref="W33:Z33"/>
    <mergeCell ref="AA33:AD33"/>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C16:AB16"/>
    <mergeCell ref="A17:B17"/>
    <mergeCell ref="C17:Q17"/>
    <mergeCell ref="R17:V17"/>
    <mergeCell ref="L15:Q15"/>
    <mergeCell ref="R15:X15"/>
    <mergeCell ref="C15:K15"/>
    <mergeCell ref="A19:AD19"/>
    <mergeCell ref="Q20:AD20"/>
    <mergeCell ref="C20:P20"/>
    <mergeCell ref="A22:B22"/>
    <mergeCell ref="AC17:AD17"/>
    <mergeCell ref="A11:B13"/>
    <mergeCell ref="D7:H9"/>
    <mergeCell ref="I7:J9"/>
    <mergeCell ref="K7:L9"/>
    <mergeCell ref="C11:AD13"/>
    <mergeCell ref="C7:C9"/>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s>
  <dataValidations count="3">
    <dataValidation type="textLength" operator="lessThanOrEqual" allowBlank="1" showInputMessage="1" showErrorMessage="1" errorTitle="Máximo 2.000 caracteres" error="Máximo 2.000 caracteres" sqref="AA34 T34 W34 Q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BB23"/>
  <sheetViews>
    <sheetView tabSelected="1" zoomScale="60" zoomScaleNormal="60" workbookViewId="0">
      <pane xSplit="1" topLeftCell="B1" activePane="topRight" state="frozen"/>
      <selection pane="topRight" activeCell="AW14" sqref="AW14"/>
    </sheetView>
  </sheetViews>
  <sheetFormatPr baseColWidth="10" defaultColWidth="10.85546875" defaultRowHeight="15" x14ac:dyDescent="0.25"/>
  <cols>
    <col min="1" max="1" width="11.2851562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74" customWidth="1"/>
    <col min="49" max="49" width="81.42578125" style="198" customWidth="1"/>
    <col min="50" max="50" width="112.42578125" style="108" customWidth="1"/>
    <col min="51" max="52" width="24.42578125" style="108" customWidth="1"/>
    <col min="53" max="16384" width="10.85546875" style="108"/>
  </cols>
  <sheetData>
    <row r="1" spans="1:54" ht="15.95" customHeight="1" x14ac:dyDescent="0.25">
      <c r="B1" s="798" t="s">
        <v>0</v>
      </c>
      <c r="C1" s="799"/>
      <c r="D1" s="799"/>
      <c r="E1" s="799"/>
      <c r="F1" s="799"/>
      <c r="G1" s="799"/>
      <c r="H1" s="799"/>
      <c r="I1" s="799"/>
      <c r="J1" s="799"/>
      <c r="K1" s="799"/>
      <c r="L1" s="799"/>
      <c r="M1" s="799"/>
      <c r="N1" s="799"/>
      <c r="O1" s="799"/>
      <c r="P1" s="799"/>
      <c r="Q1" s="799"/>
      <c r="R1" s="799"/>
      <c r="S1" s="799"/>
      <c r="T1" s="799"/>
      <c r="U1" s="799"/>
      <c r="V1" s="799"/>
      <c r="W1" s="799"/>
      <c r="X1" s="799"/>
      <c r="Y1" s="799"/>
      <c r="Z1" s="799"/>
      <c r="AA1" s="799"/>
      <c r="AB1" s="799"/>
      <c r="AC1" s="799"/>
      <c r="AD1" s="799"/>
      <c r="AE1" s="799"/>
      <c r="AF1" s="799"/>
      <c r="AG1" s="799"/>
      <c r="AH1" s="799"/>
      <c r="AI1" s="799"/>
      <c r="AJ1" s="799"/>
      <c r="AK1" s="799"/>
      <c r="AL1" s="799"/>
      <c r="AM1" s="799"/>
      <c r="AN1" s="799"/>
      <c r="AO1" s="799"/>
      <c r="AP1" s="799"/>
      <c r="AQ1" s="799"/>
      <c r="AR1" s="799"/>
      <c r="AS1" s="799"/>
      <c r="AT1" s="799"/>
      <c r="AU1" s="799"/>
      <c r="AV1" s="799"/>
      <c r="AW1" s="799"/>
      <c r="AX1" s="800"/>
      <c r="AY1" s="717" t="s">
        <v>1</v>
      </c>
      <c r="AZ1" s="718"/>
    </row>
    <row r="2" spans="1:54" ht="15.95" customHeight="1" x14ac:dyDescent="0.25">
      <c r="B2" s="801" t="s">
        <v>2</v>
      </c>
      <c r="C2" s="802"/>
      <c r="D2" s="802"/>
      <c r="E2" s="802"/>
      <c r="F2" s="802"/>
      <c r="G2" s="802"/>
      <c r="H2" s="802"/>
      <c r="I2" s="802"/>
      <c r="J2" s="802"/>
      <c r="K2" s="802"/>
      <c r="L2" s="802"/>
      <c r="M2" s="802"/>
      <c r="N2" s="802"/>
      <c r="O2" s="802"/>
      <c r="P2" s="802"/>
      <c r="Q2" s="802"/>
      <c r="R2" s="802"/>
      <c r="S2" s="802"/>
      <c r="T2" s="802"/>
      <c r="U2" s="802"/>
      <c r="V2" s="802"/>
      <c r="W2" s="802"/>
      <c r="X2" s="802"/>
      <c r="Y2" s="802"/>
      <c r="Z2" s="802"/>
      <c r="AA2" s="802"/>
      <c r="AB2" s="802"/>
      <c r="AC2" s="802"/>
      <c r="AD2" s="802"/>
      <c r="AE2" s="802"/>
      <c r="AF2" s="802"/>
      <c r="AG2" s="802"/>
      <c r="AH2" s="802"/>
      <c r="AI2" s="802"/>
      <c r="AJ2" s="802"/>
      <c r="AK2" s="802"/>
      <c r="AL2" s="802"/>
      <c r="AM2" s="802"/>
      <c r="AN2" s="802"/>
      <c r="AO2" s="802"/>
      <c r="AP2" s="802"/>
      <c r="AQ2" s="802"/>
      <c r="AR2" s="802"/>
      <c r="AS2" s="802"/>
      <c r="AT2" s="802"/>
      <c r="AU2" s="802"/>
      <c r="AV2" s="802"/>
      <c r="AW2" s="802"/>
      <c r="AX2" s="803"/>
      <c r="AY2" s="795" t="s">
        <v>3</v>
      </c>
      <c r="AZ2" s="796"/>
    </row>
    <row r="3" spans="1:54" ht="15" customHeight="1" x14ac:dyDescent="0.25">
      <c r="B3" s="804" t="s">
        <v>173</v>
      </c>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c r="AO3" s="805"/>
      <c r="AP3" s="805"/>
      <c r="AQ3" s="805"/>
      <c r="AR3" s="805"/>
      <c r="AS3" s="805"/>
      <c r="AT3" s="805"/>
      <c r="AU3" s="805"/>
      <c r="AV3" s="805"/>
      <c r="AW3" s="805"/>
      <c r="AX3" s="806"/>
      <c r="AY3" s="795" t="s">
        <v>5</v>
      </c>
      <c r="AZ3" s="796"/>
    </row>
    <row r="4" spans="1:54" ht="15.95" customHeight="1" x14ac:dyDescent="0.25">
      <c r="B4" s="798"/>
      <c r="C4" s="799"/>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9"/>
      <c r="AI4" s="799"/>
      <c r="AJ4" s="799"/>
      <c r="AK4" s="799"/>
      <c r="AL4" s="799"/>
      <c r="AM4" s="799"/>
      <c r="AN4" s="799"/>
      <c r="AO4" s="799"/>
      <c r="AP4" s="799"/>
      <c r="AQ4" s="799"/>
      <c r="AR4" s="799"/>
      <c r="AS4" s="799"/>
      <c r="AT4" s="799"/>
      <c r="AU4" s="799"/>
      <c r="AV4" s="799"/>
      <c r="AW4" s="799"/>
      <c r="AX4" s="800"/>
      <c r="AY4" s="797" t="s">
        <v>174</v>
      </c>
      <c r="AZ4" s="797"/>
    </row>
    <row r="5" spans="1:54" ht="15" customHeight="1" x14ac:dyDescent="0.25">
      <c r="B5" s="769" t="s">
        <v>175</v>
      </c>
      <c r="C5" s="770"/>
      <c r="D5" s="770"/>
      <c r="E5" s="770"/>
      <c r="F5" s="770"/>
      <c r="G5" s="770"/>
      <c r="H5" s="770"/>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c r="AI5" s="784" t="s">
        <v>13</v>
      </c>
      <c r="AJ5" s="808"/>
      <c r="AK5" s="808"/>
      <c r="AL5" s="808"/>
      <c r="AM5" s="808"/>
      <c r="AN5" s="808"/>
      <c r="AO5" s="808"/>
      <c r="AP5" s="808"/>
      <c r="AQ5" s="808"/>
      <c r="AR5" s="808"/>
      <c r="AS5" s="808"/>
      <c r="AT5" s="808"/>
      <c r="AU5" s="808"/>
      <c r="AV5" s="785"/>
      <c r="AW5" s="762" t="s">
        <v>176</v>
      </c>
      <c r="AX5" s="762" t="s">
        <v>177</v>
      </c>
      <c r="AY5" s="762" t="s">
        <v>178</v>
      </c>
      <c r="AZ5" s="762" t="s">
        <v>179</v>
      </c>
    </row>
    <row r="6" spans="1:54" ht="15" customHeight="1" x14ac:dyDescent="0.25">
      <c r="B6" s="807" t="s">
        <v>9</v>
      </c>
      <c r="C6" s="807"/>
      <c r="D6" s="807"/>
      <c r="E6" s="811">
        <v>45301</v>
      </c>
      <c r="F6" s="812"/>
      <c r="G6" s="784" t="s">
        <v>10</v>
      </c>
      <c r="H6" s="785"/>
      <c r="I6" s="780" t="s">
        <v>11</v>
      </c>
      <c r="J6" s="780"/>
      <c r="K6" s="116"/>
      <c r="L6" s="784"/>
      <c r="M6" s="808"/>
      <c r="N6" s="808"/>
      <c r="O6" s="808"/>
      <c r="P6" s="808"/>
      <c r="Q6" s="808"/>
      <c r="R6" s="808"/>
      <c r="S6" s="808"/>
      <c r="T6" s="808"/>
      <c r="U6" s="808"/>
      <c r="V6" s="808"/>
      <c r="W6" s="109"/>
      <c r="X6" s="109"/>
      <c r="Y6" s="109"/>
      <c r="Z6" s="109"/>
      <c r="AA6" s="109"/>
      <c r="AB6" s="109"/>
      <c r="AC6" s="109"/>
      <c r="AD6" s="109"/>
      <c r="AE6" s="109"/>
      <c r="AF6" s="109"/>
      <c r="AG6" s="109"/>
      <c r="AH6" s="110"/>
      <c r="AI6" s="786"/>
      <c r="AJ6" s="809"/>
      <c r="AK6" s="809"/>
      <c r="AL6" s="809"/>
      <c r="AM6" s="809"/>
      <c r="AN6" s="809"/>
      <c r="AO6" s="809"/>
      <c r="AP6" s="809"/>
      <c r="AQ6" s="809"/>
      <c r="AR6" s="809"/>
      <c r="AS6" s="809"/>
      <c r="AT6" s="809"/>
      <c r="AU6" s="809"/>
      <c r="AV6" s="787"/>
      <c r="AW6" s="779"/>
      <c r="AX6" s="779"/>
      <c r="AY6" s="779"/>
      <c r="AZ6" s="779"/>
    </row>
    <row r="7" spans="1:54" ht="15" customHeight="1" x14ac:dyDescent="0.25">
      <c r="B7" s="807"/>
      <c r="C7" s="807"/>
      <c r="D7" s="807"/>
      <c r="E7" s="812"/>
      <c r="F7" s="812"/>
      <c r="G7" s="786"/>
      <c r="H7" s="787"/>
      <c r="I7" s="780" t="s">
        <v>12</v>
      </c>
      <c r="J7" s="780"/>
      <c r="K7" s="116"/>
      <c r="L7" s="786"/>
      <c r="M7" s="809"/>
      <c r="N7" s="809"/>
      <c r="O7" s="809"/>
      <c r="P7" s="809"/>
      <c r="Q7" s="809"/>
      <c r="R7" s="809"/>
      <c r="S7" s="809"/>
      <c r="T7" s="809"/>
      <c r="U7" s="809"/>
      <c r="V7" s="809"/>
      <c r="W7" s="111"/>
      <c r="X7" s="111"/>
      <c r="Y7" s="111"/>
      <c r="Z7" s="111"/>
      <c r="AA7" s="111"/>
      <c r="AB7" s="111"/>
      <c r="AC7" s="111"/>
      <c r="AD7" s="111"/>
      <c r="AE7" s="111"/>
      <c r="AF7" s="111"/>
      <c r="AG7" s="111"/>
      <c r="AH7" s="112"/>
      <c r="AI7" s="786"/>
      <c r="AJ7" s="809"/>
      <c r="AK7" s="809"/>
      <c r="AL7" s="809"/>
      <c r="AM7" s="809"/>
      <c r="AN7" s="809"/>
      <c r="AO7" s="809"/>
      <c r="AP7" s="809"/>
      <c r="AQ7" s="809"/>
      <c r="AR7" s="809"/>
      <c r="AS7" s="809"/>
      <c r="AT7" s="809"/>
      <c r="AU7" s="809"/>
      <c r="AV7" s="787"/>
      <c r="AW7" s="779"/>
      <c r="AX7" s="779"/>
      <c r="AY7" s="779"/>
      <c r="AZ7" s="779"/>
    </row>
    <row r="8" spans="1:54" ht="15" customHeight="1" x14ac:dyDescent="0.25">
      <c r="B8" s="807"/>
      <c r="C8" s="807"/>
      <c r="D8" s="807"/>
      <c r="E8" s="812"/>
      <c r="F8" s="812"/>
      <c r="G8" s="788"/>
      <c r="H8" s="789"/>
      <c r="I8" s="780" t="s">
        <v>13</v>
      </c>
      <c r="J8" s="780"/>
      <c r="K8" s="116" t="s">
        <v>14</v>
      </c>
      <c r="L8" s="788"/>
      <c r="M8" s="810"/>
      <c r="N8" s="810"/>
      <c r="O8" s="810"/>
      <c r="P8" s="810"/>
      <c r="Q8" s="810"/>
      <c r="R8" s="810"/>
      <c r="S8" s="810"/>
      <c r="T8" s="810"/>
      <c r="U8" s="810"/>
      <c r="V8" s="810"/>
      <c r="W8" s="113"/>
      <c r="X8" s="113"/>
      <c r="Y8" s="113"/>
      <c r="Z8" s="113"/>
      <c r="AA8" s="113"/>
      <c r="AB8" s="113"/>
      <c r="AC8" s="113"/>
      <c r="AD8" s="113"/>
      <c r="AE8" s="113"/>
      <c r="AF8" s="113"/>
      <c r="AG8" s="113"/>
      <c r="AH8" s="114"/>
      <c r="AI8" s="786"/>
      <c r="AJ8" s="809"/>
      <c r="AK8" s="809"/>
      <c r="AL8" s="809"/>
      <c r="AM8" s="809"/>
      <c r="AN8" s="809"/>
      <c r="AO8" s="809"/>
      <c r="AP8" s="809"/>
      <c r="AQ8" s="809"/>
      <c r="AR8" s="809"/>
      <c r="AS8" s="809"/>
      <c r="AT8" s="809"/>
      <c r="AU8" s="809"/>
      <c r="AV8" s="787"/>
      <c r="AW8" s="779"/>
      <c r="AX8" s="779"/>
      <c r="AY8" s="779"/>
      <c r="AZ8" s="779"/>
    </row>
    <row r="9" spans="1:54" ht="15" customHeight="1" x14ac:dyDescent="0.25">
      <c r="B9" s="781" t="s">
        <v>180</v>
      </c>
      <c r="C9" s="782"/>
      <c r="D9" s="783"/>
      <c r="E9" s="793"/>
      <c r="F9" s="794"/>
      <c r="G9" s="794"/>
      <c r="H9" s="794"/>
      <c r="I9" s="794"/>
      <c r="J9" s="794"/>
      <c r="K9" s="794"/>
      <c r="L9" s="777"/>
      <c r="M9" s="777"/>
      <c r="N9" s="777"/>
      <c r="O9" s="777"/>
      <c r="P9" s="777"/>
      <c r="Q9" s="777"/>
      <c r="R9" s="777"/>
      <c r="S9" s="777"/>
      <c r="T9" s="777"/>
      <c r="U9" s="777"/>
      <c r="V9" s="777"/>
      <c r="W9" s="777"/>
      <c r="X9" s="777"/>
      <c r="Y9" s="777"/>
      <c r="Z9" s="777"/>
      <c r="AA9" s="777"/>
      <c r="AB9" s="777"/>
      <c r="AC9" s="777"/>
      <c r="AD9" s="777"/>
      <c r="AE9" s="777"/>
      <c r="AF9" s="777"/>
      <c r="AG9" s="777"/>
      <c r="AH9" s="778"/>
      <c r="AI9" s="786"/>
      <c r="AJ9" s="809"/>
      <c r="AK9" s="809"/>
      <c r="AL9" s="809"/>
      <c r="AM9" s="809"/>
      <c r="AN9" s="809"/>
      <c r="AO9" s="809"/>
      <c r="AP9" s="809"/>
      <c r="AQ9" s="809"/>
      <c r="AR9" s="809"/>
      <c r="AS9" s="809"/>
      <c r="AT9" s="809"/>
      <c r="AU9" s="809"/>
      <c r="AV9" s="787"/>
      <c r="AW9" s="779"/>
      <c r="AX9" s="779"/>
      <c r="AY9" s="779"/>
      <c r="AZ9" s="779"/>
    </row>
    <row r="10" spans="1:54" ht="15" customHeight="1" x14ac:dyDescent="0.25">
      <c r="B10" s="790" t="s">
        <v>181</v>
      </c>
      <c r="C10" s="791"/>
      <c r="D10" s="792"/>
      <c r="E10" s="776" t="s">
        <v>182</v>
      </c>
      <c r="F10" s="777"/>
      <c r="G10" s="777"/>
      <c r="H10" s="777"/>
      <c r="I10" s="777"/>
      <c r="J10" s="777"/>
      <c r="K10" s="777"/>
      <c r="L10" s="777"/>
      <c r="M10" s="777"/>
      <c r="N10" s="777"/>
      <c r="O10" s="777"/>
      <c r="P10" s="777"/>
      <c r="Q10" s="777"/>
      <c r="R10" s="777"/>
      <c r="S10" s="777"/>
      <c r="T10" s="777"/>
      <c r="U10" s="777"/>
      <c r="V10" s="777"/>
      <c r="W10" s="777"/>
      <c r="X10" s="777"/>
      <c r="Y10" s="777"/>
      <c r="Z10" s="777"/>
      <c r="AA10" s="777"/>
      <c r="AB10" s="777"/>
      <c r="AC10" s="777"/>
      <c r="AD10" s="777"/>
      <c r="AE10" s="777"/>
      <c r="AF10" s="777"/>
      <c r="AG10" s="777"/>
      <c r="AH10" s="778"/>
      <c r="AI10" s="788"/>
      <c r="AJ10" s="810"/>
      <c r="AK10" s="810"/>
      <c r="AL10" s="810"/>
      <c r="AM10" s="810"/>
      <c r="AN10" s="810"/>
      <c r="AO10" s="810"/>
      <c r="AP10" s="810"/>
      <c r="AQ10" s="810"/>
      <c r="AR10" s="810"/>
      <c r="AS10" s="810"/>
      <c r="AT10" s="810"/>
      <c r="AU10" s="810"/>
      <c r="AV10" s="789"/>
      <c r="AW10" s="779"/>
      <c r="AX10" s="779"/>
      <c r="AY10" s="779"/>
      <c r="AZ10" s="779"/>
    </row>
    <row r="11" spans="1:54" ht="39.75" customHeight="1" x14ac:dyDescent="0.25">
      <c r="B11" s="764" t="s">
        <v>183</v>
      </c>
      <c r="C11" s="772"/>
      <c r="D11" s="772"/>
      <c r="E11" s="772"/>
      <c r="F11" s="772"/>
      <c r="G11" s="765"/>
      <c r="H11" s="764" t="s">
        <v>184</v>
      </c>
      <c r="I11" s="765"/>
      <c r="J11" s="762" t="s">
        <v>185</v>
      </c>
      <c r="K11" s="762" t="s">
        <v>186</v>
      </c>
      <c r="L11" s="762" t="s">
        <v>187</v>
      </c>
      <c r="M11" s="762" t="s">
        <v>188</v>
      </c>
      <c r="N11" s="762" t="s">
        <v>189</v>
      </c>
      <c r="O11" s="762" t="s">
        <v>190</v>
      </c>
      <c r="P11" s="764" t="s">
        <v>191</v>
      </c>
      <c r="Q11" s="772"/>
      <c r="R11" s="772"/>
      <c r="S11" s="772"/>
      <c r="T11" s="765"/>
      <c r="U11" s="762" t="s">
        <v>192</v>
      </c>
      <c r="V11" s="762" t="s">
        <v>193</v>
      </c>
      <c r="W11" s="769" t="s">
        <v>194</v>
      </c>
      <c r="X11" s="770"/>
      <c r="Y11" s="770"/>
      <c r="Z11" s="770"/>
      <c r="AA11" s="770"/>
      <c r="AB11" s="770"/>
      <c r="AC11" s="770"/>
      <c r="AD11" s="770"/>
      <c r="AE11" s="770"/>
      <c r="AF11" s="770"/>
      <c r="AG11" s="770"/>
      <c r="AH11" s="771"/>
      <c r="AI11" s="769" t="s">
        <v>195</v>
      </c>
      <c r="AJ11" s="770"/>
      <c r="AK11" s="770"/>
      <c r="AL11" s="770"/>
      <c r="AM11" s="770"/>
      <c r="AN11" s="770"/>
      <c r="AO11" s="770"/>
      <c r="AP11" s="770"/>
      <c r="AQ11" s="770"/>
      <c r="AR11" s="770"/>
      <c r="AS11" s="770"/>
      <c r="AT11" s="771"/>
      <c r="AU11" s="764" t="s">
        <v>41</v>
      </c>
      <c r="AV11" s="765"/>
      <c r="AW11" s="779"/>
      <c r="AX11" s="779"/>
      <c r="AY11" s="779"/>
      <c r="AZ11" s="779"/>
    </row>
    <row r="12" spans="1:54" ht="28.5" x14ac:dyDescent="0.25">
      <c r="B12" s="115" t="s">
        <v>196</v>
      </c>
      <c r="C12" s="115" t="s">
        <v>197</v>
      </c>
      <c r="D12" s="115" t="s">
        <v>198</v>
      </c>
      <c r="E12" s="115" t="s">
        <v>199</v>
      </c>
      <c r="F12" s="115" t="s">
        <v>200</v>
      </c>
      <c r="G12" s="115" t="s">
        <v>201</v>
      </c>
      <c r="H12" s="115" t="s">
        <v>202</v>
      </c>
      <c r="I12" s="115" t="s">
        <v>203</v>
      </c>
      <c r="J12" s="763"/>
      <c r="K12" s="763"/>
      <c r="L12" s="763"/>
      <c r="M12" s="763"/>
      <c r="N12" s="763"/>
      <c r="O12" s="763"/>
      <c r="P12" s="115">
        <v>2020</v>
      </c>
      <c r="Q12" s="115">
        <v>2021</v>
      </c>
      <c r="R12" s="115">
        <v>2022</v>
      </c>
      <c r="S12" s="115">
        <v>2023</v>
      </c>
      <c r="T12" s="115">
        <v>2024</v>
      </c>
      <c r="U12" s="763"/>
      <c r="V12" s="763"/>
      <c r="W12" s="121" t="s">
        <v>30</v>
      </c>
      <c r="X12" s="121" t="s">
        <v>31</v>
      </c>
      <c r="Y12" s="121" t="s">
        <v>32</v>
      </c>
      <c r="Z12" s="121" t="s">
        <v>33</v>
      </c>
      <c r="AA12" s="121" t="s">
        <v>34</v>
      </c>
      <c r="AB12" s="121" t="s">
        <v>35</v>
      </c>
      <c r="AC12" s="121" t="s">
        <v>36</v>
      </c>
      <c r="AD12" s="121" t="s">
        <v>37</v>
      </c>
      <c r="AE12" s="121" t="s">
        <v>38</v>
      </c>
      <c r="AF12" s="121" t="s">
        <v>39</v>
      </c>
      <c r="AG12" s="121" t="s">
        <v>40</v>
      </c>
      <c r="AH12" s="121" t="s">
        <v>8</v>
      </c>
      <c r="AI12" s="121" t="s">
        <v>30</v>
      </c>
      <c r="AJ12" s="121" t="s">
        <v>31</v>
      </c>
      <c r="AK12" s="121" t="s">
        <v>32</v>
      </c>
      <c r="AL12" s="121" t="s">
        <v>33</v>
      </c>
      <c r="AM12" s="121" t="s">
        <v>34</v>
      </c>
      <c r="AN12" s="121" t="s">
        <v>35</v>
      </c>
      <c r="AO12" s="121" t="s">
        <v>36</v>
      </c>
      <c r="AP12" s="121" t="s">
        <v>37</v>
      </c>
      <c r="AQ12" s="121" t="s">
        <v>38</v>
      </c>
      <c r="AR12" s="121" t="s">
        <v>39</v>
      </c>
      <c r="AS12" s="121" t="s">
        <v>40</v>
      </c>
      <c r="AT12" s="121" t="s">
        <v>8</v>
      </c>
      <c r="AU12" s="115" t="s">
        <v>204</v>
      </c>
      <c r="AV12" s="173" t="s">
        <v>205</v>
      </c>
      <c r="AW12" s="763"/>
      <c r="AX12" s="763"/>
      <c r="AY12" s="763"/>
      <c r="AZ12" s="763"/>
    </row>
    <row r="13" spans="1:54" ht="216" customHeight="1" x14ac:dyDescent="0.25">
      <c r="A13" s="264">
        <v>1</v>
      </c>
      <c r="B13" s="192">
        <v>38</v>
      </c>
      <c r="C13" s="117"/>
      <c r="D13" s="117"/>
      <c r="E13" s="117"/>
      <c r="F13" s="117"/>
      <c r="G13" s="117"/>
      <c r="H13" s="117"/>
      <c r="I13" s="117" t="s">
        <v>52</v>
      </c>
      <c r="J13" s="138" t="s">
        <v>206</v>
      </c>
      <c r="K13" s="138" t="s">
        <v>207</v>
      </c>
      <c r="L13" s="117" t="s">
        <v>208</v>
      </c>
      <c r="M13" s="117">
        <v>1</v>
      </c>
      <c r="N13" s="117" t="s">
        <v>209</v>
      </c>
      <c r="O13" s="117" t="s">
        <v>210</v>
      </c>
      <c r="P13" s="182">
        <v>1</v>
      </c>
      <c r="Q13" s="182">
        <v>1</v>
      </c>
      <c r="R13" s="182">
        <v>1</v>
      </c>
      <c r="S13" s="182">
        <v>1</v>
      </c>
      <c r="T13" s="182">
        <v>1</v>
      </c>
      <c r="U13" s="182" t="s">
        <v>211</v>
      </c>
      <c r="V13" s="183" t="s">
        <v>212</v>
      </c>
      <c r="W13" s="185">
        <v>0.05</v>
      </c>
      <c r="X13" s="185">
        <v>0.05</v>
      </c>
      <c r="Y13" s="185">
        <v>0.1</v>
      </c>
      <c r="Z13" s="185">
        <v>0.1</v>
      </c>
      <c r="AA13" s="185">
        <v>0.05</v>
      </c>
      <c r="AB13" s="185">
        <v>0.05</v>
      </c>
      <c r="AC13" s="185">
        <v>0.1</v>
      </c>
      <c r="AD13" s="185">
        <v>0.1</v>
      </c>
      <c r="AE13" s="117">
        <v>0.1</v>
      </c>
      <c r="AF13" s="117">
        <v>0.1</v>
      </c>
      <c r="AG13" s="117">
        <v>0.1</v>
      </c>
      <c r="AH13" s="117">
        <v>0.1</v>
      </c>
      <c r="AI13" s="118">
        <v>0.05</v>
      </c>
      <c r="AJ13" s="219">
        <v>0.05</v>
      </c>
      <c r="AK13" s="118">
        <v>0.1</v>
      </c>
      <c r="AL13" s="118">
        <v>0.1</v>
      </c>
      <c r="AM13" s="118">
        <v>0.05</v>
      </c>
      <c r="AN13" s="118">
        <v>0.05</v>
      </c>
      <c r="AO13" s="118">
        <v>0.1</v>
      </c>
      <c r="AP13" s="118">
        <v>0.1</v>
      </c>
      <c r="AQ13" s="118">
        <v>0.1</v>
      </c>
      <c r="AR13" s="118">
        <v>0.1</v>
      </c>
      <c r="AS13" s="118">
        <v>0.1</v>
      </c>
      <c r="AT13" s="118">
        <v>0.1</v>
      </c>
      <c r="AU13" s="219">
        <f>SUM(AI13:AT13)</f>
        <v>0.99999999999999989</v>
      </c>
      <c r="AV13" s="220">
        <f>+AU13/S13</f>
        <v>0.99999999999999989</v>
      </c>
      <c r="AW13" s="238" t="s">
        <v>213</v>
      </c>
      <c r="AX13" s="238" t="s">
        <v>214</v>
      </c>
      <c r="AY13" s="119" t="s">
        <v>52</v>
      </c>
      <c r="AZ13" s="195" t="s">
        <v>52</v>
      </c>
    </row>
    <row r="14" spans="1:54" ht="408" customHeight="1" x14ac:dyDescent="0.25">
      <c r="A14" s="265">
        <v>2</v>
      </c>
      <c r="B14" s="212">
        <v>39</v>
      </c>
      <c r="C14" s="189"/>
      <c r="D14" s="189"/>
      <c r="E14" s="189"/>
      <c r="F14" s="189"/>
      <c r="G14" s="189"/>
      <c r="H14" s="189"/>
      <c r="I14" s="189" t="s">
        <v>52</v>
      </c>
      <c r="J14" s="213" t="s">
        <v>215</v>
      </c>
      <c r="K14" s="213" t="s">
        <v>216</v>
      </c>
      <c r="L14" s="189" t="s">
        <v>208</v>
      </c>
      <c r="M14" s="189">
        <v>1</v>
      </c>
      <c r="N14" s="189" t="s">
        <v>217</v>
      </c>
      <c r="O14" s="189" t="s">
        <v>218</v>
      </c>
      <c r="P14" s="214">
        <v>1</v>
      </c>
      <c r="Q14" s="214">
        <v>1</v>
      </c>
      <c r="R14" s="214">
        <v>1</v>
      </c>
      <c r="S14" s="214">
        <v>1</v>
      </c>
      <c r="T14" s="214">
        <v>1</v>
      </c>
      <c r="U14" s="189" t="s">
        <v>211</v>
      </c>
      <c r="V14" s="189" t="s">
        <v>219</v>
      </c>
      <c r="W14" s="213">
        <v>0.05</v>
      </c>
      <c r="X14" s="218">
        <v>0.05</v>
      </c>
      <c r="Y14" s="213">
        <v>0.05</v>
      </c>
      <c r="Z14" s="213">
        <v>0.1</v>
      </c>
      <c r="AA14" s="213">
        <v>0.1</v>
      </c>
      <c r="AB14" s="213">
        <v>0.1</v>
      </c>
      <c r="AC14" s="213">
        <v>0.1</v>
      </c>
      <c r="AD14" s="213">
        <v>0.1</v>
      </c>
      <c r="AE14" s="213">
        <v>0.1</v>
      </c>
      <c r="AF14" s="213">
        <v>0.1</v>
      </c>
      <c r="AG14" s="213">
        <v>0.1</v>
      </c>
      <c r="AH14" s="213">
        <v>0.05</v>
      </c>
      <c r="AI14" s="187">
        <v>0.05</v>
      </c>
      <c r="AJ14" s="187">
        <v>0.05</v>
      </c>
      <c r="AK14" s="187">
        <v>0.05</v>
      </c>
      <c r="AL14" s="187">
        <v>0.05</v>
      </c>
      <c r="AM14" s="187">
        <v>0.1</v>
      </c>
      <c r="AN14" s="187">
        <v>0.1</v>
      </c>
      <c r="AO14" s="187">
        <v>0.1</v>
      </c>
      <c r="AP14" s="187">
        <v>0.1</v>
      </c>
      <c r="AQ14" s="187">
        <v>0.1</v>
      </c>
      <c r="AR14" s="187">
        <v>0.1</v>
      </c>
      <c r="AS14" s="187">
        <v>0.1</v>
      </c>
      <c r="AT14" s="187">
        <v>0.1</v>
      </c>
      <c r="AU14" s="217">
        <f>SUM(AI14:AT14)</f>
        <v>0.99999999999999989</v>
      </c>
      <c r="AV14" s="215">
        <f t="shared" ref="AV14:AV19" si="0">+AU14/S14</f>
        <v>0.99999999999999989</v>
      </c>
      <c r="AW14" s="266" t="s">
        <v>220</v>
      </c>
      <c r="AX14" s="337" t="s">
        <v>696</v>
      </c>
      <c r="AY14" s="215" t="s">
        <v>52</v>
      </c>
      <c r="AZ14" s="187" t="s">
        <v>52</v>
      </c>
      <c r="BA14" s="216"/>
      <c r="BB14" s="216"/>
    </row>
    <row r="15" spans="1:54" ht="99.95" customHeight="1" x14ac:dyDescent="0.25">
      <c r="A15" s="264">
        <v>3</v>
      </c>
      <c r="B15" s="193"/>
      <c r="C15" s="184"/>
      <c r="D15" s="184"/>
      <c r="E15" s="184"/>
      <c r="F15" s="184"/>
      <c r="G15" s="184"/>
      <c r="H15" s="185" t="s">
        <v>221</v>
      </c>
      <c r="I15" s="117" t="s">
        <v>52</v>
      </c>
      <c r="J15" s="186" t="s">
        <v>222</v>
      </c>
      <c r="K15" s="186" t="s">
        <v>223</v>
      </c>
      <c r="L15" s="185" t="s">
        <v>224</v>
      </c>
      <c r="M15" s="185">
        <v>1</v>
      </c>
      <c r="N15" s="185" t="s">
        <v>225</v>
      </c>
      <c r="O15" s="185" t="s">
        <v>226</v>
      </c>
      <c r="P15" s="184">
        <v>0</v>
      </c>
      <c r="Q15" s="184">
        <v>0</v>
      </c>
      <c r="R15" s="184">
        <v>0</v>
      </c>
      <c r="S15" s="184">
        <v>1</v>
      </c>
      <c r="T15" s="184">
        <v>0</v>
      </c>
      <c r="U15" s="184" t="s">
        <v>227</v>
      </c>
      <c r="V15" s="185" t="s">
        <v>228</v>
      </c>
      <c r="W15" s="184">
        <v>0</v>
      </c>
      <c r="X15" s="184">
        <v>0</v>
      </c>
      <c r="Y15" s="184">
        <v>0</v>
      </c>
      <c r="Z15" s="184">
        <v>0</v>
      </c>
      <c r="AA15" s="184">
        <v>0</v>
      </c>
      <c r="AB15" s="184">
        <v>0</v>
      </c>
      <c r="AC15" s="184">
        <v>0</v>
      </c>
      <c r="AD15" s="184">
        <v>1</v>
      </c>
      <c r="AE15" s="184">
        <v>0</v>
      </c>
      <c r="AF15" s="184">
        <v>0</v>
      </c>
      <c r="AG15" s="184">
        <v>0</v>
      </c>
      <c r="AH15" s="184">
        <v>0</v>
      </c>
      <c r="AI15" s="118">
        <v>0</v>
      </c>
      <c r="AJ15" s="118">
        <v>0</v>
      </c>
      <c r="AK15" s="118">
        <v>0</v>
      </c>
      <c r="AL15" s="118">
        <v>0</v>
      </c>
      <c r="AM15" s="118">
        <v>0</v>
      </c>
      <c r="AN15" s="118">
        <v>0</v>
      </c>
      <c r="AO15" s="118">
        <v>0</v>
      </c>
      <c r="AP15" s="118">
        <v>0.5</v>
      </c>
      <c r="AQ15" s="118">
        <v>0</v>
      </c>
      <c r="AR15" s="118">
        <v>0.5</v>
      </c>
      <c r="AS15" s="118">
        <v>0</v>
      </c>
      <c r="AT15" s="118">
        <v>0</v>
      </c>
      <c r="AU15" s="118">
        <f>SUM(AI15:AT15)</f>
        <v>1</v>
      </c>
      <c r="AV15" s="251">
        <f t="shared" si="0"/>
        <v>1</v>
      </c>
      <c r="AW15" s="252" t="s">
        <v>229</v>
      </c>
      <c r="AX15" s="197" t="s">
        <v>230</v>
      </c>
      <c r="AY15" s="215" t="s">
        <v>52</v>
      </c>
      <c r="AZ15" s="187" t="s">
        <v>52</v>
      </c>
    </row>
    <row r="16" spans="1:54" ht="119.1" customHeight="1" x14ac:dyDescent="0.25">
      <c r="A16" s="264">
        <v>4</v>
      </c>
      <c r="B16" s="190"/>
      <c r="C16" s="116"/>
      <c r="D16" s="116"/>
      <c r="E16" s="116"/>
      <c r="F16" s="116"/>
      <c r="G16" s="116"/>
      <c r="H16" s="185" t="s">
        <v>231</v>
      </c>
      <c r="I16" s="117" t="s">
        <v>52</v>
      </c>
      <c r="J16" s="186" t="s">
        <v>232</v>
      </c>
      <c r="K16" s="186" t="s">
        <v>233</v>
      </c>
      <c r="L16" s="185" t="s">
        <v>224</v>
      </c>
      <c r="M16" s="185" t="s">
        <v>52</v>
      </c>
      <c r="N16" s="185" t="s">
        <v>234</v>
      </c>
      <c r="O16" s="185" t="s">
        <v>235</v>
      </c>
      <c r="P16" s="181">
        <v>0</v>
      </c>
      <c r="Q16" s="181">
        <v>0</v>
      </c>
      <c r="R16" s="181">
        <v>0</v>
      </c>
      <c r="S16" s="181">
        <v>1</v>
      </c>
      <c r="T16" s="235">
        <v>0</v>
      </c>
      <c r="U16" s="185" t="s">
        <v>236</v>
      </c>
      <c r="V16" s="186" t="s">
        <v>237</v>
      </c>
      <c r="W16" s="181">
        <v>0</v>
      </c>
      <c r="X16" s="181">
        <v>0</v>
      </c>
      <c r="Y16" s="181">
        <v>0.25</v>
      </c>
      <c r="Z16" s="181">
        <v>0</v>
      </c>
      <c r="AA16" s="181">
        <v>0</v>
      </c>
      <c r="AB16" s="181">
        <v>0.25</v>
      </c>
      <c r="AC16" s="181">
        <v>0</v>
      </c>
      <c r="AD16" s="181">
        <v>0</v>
      </c>
      <c r="AE16" s="181">
        <v>0.25</v>
      </c>
      <c r="AF16" s="181">
        <v>0</v>
      </c>
      <c r="AG16" s="181">
        <v>0</v>
      </c>
      <c r="AH16" s="181">
        <v>0.25</v>
      </c>
      <c r="AI16" s="194">
        <v>0</v>
      </c>
      <c r="AJ16" s="194">
        <v>0</v>
      </c>
      <c r="AK16" s="208">
        <v>0.25</v>
      </c>
      <c r="AL16" s="194">
        <v>0</v>
      </c>
      <c r="AM16" s="194">
        <v>0</v>
      </c>
      <c r="AN16" s="181">
        <v>0.25</v>
      </c>
      <c r="AO16" s="194">
        <v>0</v>
      </c>
      <c r="AP16" s="194">
        <v>0</v>
      </c>
      <c r="AQ16" s="181">
        <v>0.25</v>
      </c>
      <c r="AR16" s="194">
        <v>0</v>
      </c>
      <c r="AS16" s="194">
        <v>0</v>
      </c>
      <c r="AT16" s="181">
        <v>0.25</v>
      </c>
      <c r="AU16" s="120">
        <f t="shared" ref="AU16:AU19" si="1">SUM(AI16:AT16)</f>
        <v>1</v>
      </c>
      <c r="AV16" s="120">
        <f t="shared" si="0"/>
        <v>1</v>
      </c>
      <c r="AW16" s="267" t="s">
        <v>238</v>
      </c>
      <c r="AX16" s="268" t="s">
        <v>239</v>
      </c>
      <c r="AY16" s="196" t="s">
        <v>52</v>
      </c>
      <c r="AZ16" s="196" t="s">
        <v>52</v>
      </c>
    </row>
    <row r="17" spans="1:52" ht="60.75" customHeight="1" x14ac:dyDescent="0.25">
      <c r="A17" s="264">
        <v>5</v>
      </c>
      <c r="B17" s="190"/>
      <c r="C17" s="116"/>
      <c r="D17" s="116"/>
      <c r="E17" s="116"/>
      <c r="F17" s="116"/>
      <c r="G17" s="116"/>
      <c r="H17" s="185" t="s">
        <v>231</v>
      </c>
      <c r="I17" s="117" t="s">
        <v>52</v>
      </c>
      <c r="J17" s="186" t="s">
        <v>240</v>
      </c>
      <c r="K17" s="186" t="s">
        <v>241</v>
      </c>
      <c r="L17" s="116" t="s">
        <v>242</v>
      </c>
      <c r="M17" s="185" t="s">
        <v>52</v>
      </c>
      <c r="N17" s="185" t="s">
        <v>234</v>
      </c>
      <c r="O17" s="185" t="s">
        <v>243</v>
      </c>
      <c r="P17" s="236">
        <v>0</v>
      </c>
      <c r="Q17" s="236">
        <v>0</v>
      </c>
      <c r="R17" s="188">
        <v>1</v>
      </c>
      <c r="S17" s="188">
        <v>1</v>
      </c>
      <c r="T17" s="188">
        <v>1</v>
      </c>
      <c r="U17" s="116" t="s">
        <v>236</v>
      </c>
      <c r="V17" s="186" t="s">
        <v>244</v>
      </c>
      <c r="W17" s="188">
        <v>0</v>
      </c>
      <c r="X17" s="188">
        <v>0</v>
      </c>
      <c r="Y17" s="188">
        <v>0.25</v>
      </c>
      <c r="Z17" s="188">
        <v>0</v>
      </c>
      <c r="AA17" s="188">
        <v>0</v>
      </c>
      <c r="AB17" s="188">
        <v>0.25</v>
      </c>
      <c r="AC17" s="188">
        <v>0</v>
      </c>
      <c r="AD17" s="188">
        <v>0</v>
      </c>
      <c r="AE17" s="188">
        <v>0.25</v>
      </c>
      <c r="AF17" s="188">
        <v>0</v>
      </c>
      <c r="AG17" s="188">
        <v>0</v>
      </c>
      <c r="AH17" s="188">
        <v>0.25</v>
      </c>
      <c r="AI17" s="188">
        <v>0</v>
      </c>
      <c r="AJ17" s="194">
        <v>0</v>
      </c>
      <c r="AK17" s="208">
        <v>0.25</v>
      </c>
      <c r="AL17" s="194">
        <v>0</v>
      </c>
      <c r="AM17" s="194">
        <v>0</v>
      </c>
      <c r="AN17" s="194">
        <v>0.25</v>
      </c>
      <c r="AO17" s="194">
        <v>0</v>
      </c>
      <c r="AP17" s="194">
        <v>0</v>
      </c>
      <c r="AQ17" s="194">
        <v>0.25</v>
      </c>
      <c r="AR17" s="194">
        <v>0</v>
      </c>
      <c r="AS17" s="194">
        <v>0</v>
      </c>
      <c r="AT17" s="118">
        <v>0.25</v>
      </c>
      <c r="AU17" s="220">
        <f t="shared" si="1"/>
        <v>1</v>
      </c>
      <c r="AV17" s="120">
        <f t="shared" si="0"/>
        <v>1</v>
      </c>
      <c r="AW17" s="237" t="s">
        <v>245</v>
      </c>
      <c r="AX17" s="230" t="s">
        <v>246</v>
      </c>
      <c r="AY17" s="196" t="s">
        <v>52</v>
      </c>
      <c r="AZ17" s="196" t="s">
        <v>52</v>
      </c>
    </row>
    <row r="18" spans="1:52" ht="102" customHeight="1" x14ac:dyDescent="0.25">
      <c r="A18" s="264">
        <v>6</v>
      </c>
      <c r="B18" s="190"/>
      <c r="C18" s="116"/>
      <c r="D18" s="116"/>
      <c r="E18" s="116"/>
      <c r="F18" s="116"/>
      <c r="G18" s="116"/>
      <c r="H18" s="185" t="s">
        <v>231</v>
      </c>
      <c r="I18" s="117" t="s">
        <v>52</v>
      </c>
      <c r="J18" s="233" t="s">
        <v>247</v>
      </c>
      <c r="K18" s="186" t="s">
        <v>248</v>
      </c>
      <c r="L18" s="116" t="s">
        <v>242</v>
      </c>
      <c r="M18" s="185" t="s">
        <v>52</v>
      </c>
      <c r="N18" s="116" t="s">
        <v>249</v>
      </c>
      <c r="O18" s="185" t="s">
        <v>250</v>
      </c>
      <c r="P18" s="116">
        <v>0</v>
      </c>
      <c r="Q18" s="116">
        <v>0</v>
      </c>
      <c r="R18" s="116">
        <v>3</v>
      </c>
      <c r="S18" s="116">
        <v>3</v>
      </c>
      <c r="T18" s="116">
        <v>3</v>
      </c>
      <c r="U18" s="185" t="s">
        <v>251</v>
      </c>
      <c r="V18" s="186" t="s">
        <v>252</v>
      </c>
      <c r="W18" s="116">
        <v>0</v>
      </c>
      <c r="X18" s="116">
        <v>0</v>
      </c>
      <c r="Y18" s="116">
        <v>0</v>
      </c>
      <c r="Z18" s="116">
        <v>1</v>
      </c>
      <c r="AA18" s="116">
        <v>0</v>
      </c>
      <c r="AB18" s="116">
        <v>0</v>
      </c>
      <c r="AC18" s="116">
        <v>1</v>
      </c>
      <c r="AD18" s="116">
        <v>0</v>
      </c>
      <c r="AE18" s="116">
        <v>0</v>
      </c>
      <c r="AF18" s="116">
        <v>1</v>
      </c>
      <c r="AG18" s="116">
        <v>0</v>
      </c>
      <c r="AH18" s="116">
        <v>1</v>
      </c>
      <c r="AI18" s="116">
        <v>0</v>
      </c>
      <c r="AJ18" s="118">
        <v>0</v>
      </c>
      <c r="AK18" s="118">
        <v>0</v>
      </c>
      <c r="AL18" s="118">
        <v>1</v>
      </c>
      <c r="AM18" s="118">
        <v>0</v>
      </c>
      <c r="AN18" s="118">
        <v>0</v>
      </c>
      <c r="AO18" s="118">
        <v>0</v>
      </c>
      <c r="AP18" s="118">
        <v>0</v>
      </c>
      <c r="AQ18" s="118">
        <v>0</v>
      </c>
      <c r="AR18" s="118">
        <v>1</v>
      </c>
      <c r="AS18" s="118">
        <v>0</v>
      </c>
      <c r="AT18" s="118">
        <v>1</v>
      </c>
      <c r="AU18" s="118">
        <f t="shared" si="1"/>
        <v>3</v>
      </c>
      <c r="AV18" s="120">
        <f t="shared" si="0"/>
        <v>1</v>
      </c>
      <c r="AW18" s="237" t="s">
        <v>253</v>
      </c>
      <c r="AX18" s="197" t="s">
        <v>254</v>
      </c>
      <c r="AY18" s="196" t="s">
        <v>52</v>
      </c>
      <c r="AZ18" s="118" t="s">
        <v>52</v>
      </c>
    </row>
    <row r="19" spans="1:52" ht="108" customHeight="1" x14ac:dyDescent="0.25">
      <c r="A19" s="264">
        <v>7</v>
      </c>
      <c r="B19" s="190"/>
      <c r="C19" s="116"/>
      <c r="D19" s="116"/>
      <c r="E19" s="116"/>
      <c r="F19" s="116"/>
      <c r="G19" s="116"/>
      <c r="H19" s="185" t="s">
        <v>231</v>
      </c>
      <c r="I19" s="117" t="s">
        <v>52</v>
      </c>
      <c r="J19" s="186" t="s">
        <v>255</v>
      </c>
      <c r="K19" s="186" t="s">
        <v>256</v>
      </c>
      <c r="L19" s="116" t="s">
        <v>224</v>
      </c>
      <c r="M19" s="185" t="s">
        <v>52</v>
      </c>
      <c r="N19" s="116" t="s">
        <v>249</v>
      </c>
      <c r="O19" s="185" t="s">
        <v>257</v>
      </c>
      <c r="P19" s="116">
        <v>0</v>
      </c>
      <c r="Q19" s="116">
        <v>0</v>
      </c>
      <c r="R19" s="116">
        <v>12</v>
      </c>
      <c r="S19" s="116">
        <v>12</v>
      </c>
      <c r="T19" s="116">
        <v>12</v>
      </c>
      <c r="U19" s="116" t="s">
        <v>211</v>
      </c>
      <c r="V19" s="186" t="s">
        <v>258</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v>1</v>
      </c>
      <c r="AO19" s="118">
        <v>1</v>
      </c>
      <c r="AP19" s="118">
        <v>1</v>
      </c>
      <c r="AQ19" s="118">
        <v>0</v>
      </c>
      <c r="AR19" s="118">
        <v>2</v>
      </c>
      <c r="AS19" s="118">
        <v>1</v>
      </c>
      <c r="AT19" s="118">
        <v>1</v>
      </c>
      <c r="AU19" s="219">
        <f t="shared" si="1"/>
        <v>12</v>
      </c>
      <c r="AV19" s="220">
        <f t="shared" si="0"/>
        <v>1</v>
      </c>
      <c r="AW19" s="197" t="s">
        <v>259</v>
      </c>
      <c r="AX19" s="263" t="s">
        <v>260</v>
      </c>
      <c r="AY19" s="196" t="s">
        <v>52</v>
      </c>
      <c r="AZ19" s="118" t="s">
        <v>52</v>
      </c>
    </row>
    <row r="20" spans="1:52" x14ac:dyDescent="0.25">
      <c r="B20" s="773" t="s">
        <v>113</v>
      </c>
      <c r="C20" s="774"/>
      <c r="D20" s="774"/>
      <c r="E20" s="77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c r="AH20" s="774"/>
      <c r="AI20" s="774"/>
      <c r="AJ20" s="774"/>
      <c r="AK20" s="774"/>
      <c r="AL20" s="774"/>
      <c r="AM20" s="774"/>
      <c r="AN20" s="774"/>
      <c r="AO20" s="774"/>
      <c r="AP20" s="774"/>
      <c r="AQ20" s="774"/>
      <c r="AR20" s="774"/>
      <c r="AS20" s="774"/>
      <c r="AT20" s="774"/>
      <c r="AU20" s="774"/>
      <c r="AV20" s="774"/>
      <c r="AW20" s="774"/>
      <c r="AX20" s="774"/>
      <c r="AY20" s="774"/>
      <c r="AZ20" s="775"/>
    </row>
    <row r="21" spans="1:52" x14ac:dyDescent="0.25">
      <c r="B21" s="766" t="s">
        <v>261</v>
      </c>
      <c r="C21" s="766"/>
      <c r="D21" s="766"/>
      <c r="E21" s="768" t="s">
        <v>262</v>
      </c>
      <c r="F21" s="768"/>
      <c r="G21" s="768"/>
      <c r="H21" s="768"/>
      <c r="I21" s="768"/>
      <c r="J21" s="768"/>
      <c r="K21" s="767" t="s">
        <v>263</v>
      </c>
      <c r="L21" s="767"/>
      <c r="M21" s="767"/>
      <c r="N21" s="767"/>
      <c r="O21" s="767"/>
      <c r="P21" s="767"/>
      <c r="Q21" s="768" t="s">
        <v>264</v>
      </c>
      <c r="R21" s="768"/>
      <c r="S21" s="768"/>
      <c r="T21" s="768"/>
      <c r="U21" s="768"/>
      <c r="V21" s="768"/>
      <c r="W21" s="768" t="s">
        <v>264</v>
      </c>
      <c r="X21" s="768"/>
      <c r="Y21" s="768"/>
      <c r="Z21" s="768"/>
      <c r="AA21" s="768"/>
      <c r="AB21" s="768"/>
      <c r="AC21" s="768"/>
      <c r="AD21" s="768"/>
      <c r="AE21" s="768" t="s">
        <v>264</v>
      </c>
      <c r="AF21" s="768"/>
      <c r="AG21" s="768"/>
      <c r="AH21" s="768"/>
      <c r="AI21" s="768"/>
      <c r="AJ21" s="768"/>
      <c r="AK21" s="768"/>
      <c r="AL21" s="768"/>
      <c r="AM21" s="768"/>
      <c r="AN21" s="768"/>
      <c r="AO21" s="768"/>
      <c r="AP21" s="768"/>
      <c r="AQ21" s="767" t="s">
        <v>265</v>
      </c>
      <c r="AR21" s="767"/>
      <c r="AS21" s="767"/>
      <c r="AT21" s="767"/>
      <c r="AU21" s="768" t="s">
        <v>266</v>
      </c>
      <c r="AV21" s="768"/>
      <c r="AW21" s="768"/>
      <c r="AX21" s="768"/>
      <c r="AY21" s="768"/>
      <c r="AZ21" s="768"/>
    </row>
    <row r="22" spans="1:52" ht="18.75" customHeight="1" x14ac:dyDescent="0.25">
      <c r="B22" s="766"/>
      <c r="C22" s="766"/>
      <c r="D22" s="766"/>
      <c r="E22" s="768" t="s">
        <v>267</v>
      </c>
      <c r="F22" s="768"/>
      <c r="G22" s="768"/>
      <c r="H22" s="768"/>
      <c r="I22" s="768"/>
      <c r="J22" s="768"/>
      <c r="K22" s="767"/>
      <c r="L22" s="767"/>
      <c r="M22" s="767"/>
      <c r="N22" s="767"/>
      <c r="O22" s="767"/>
      <c r="P22" s="767"/>
      <c r="Q22" s="768" t="s">
        <v>268</v>
      </c>
      <c r="R22" s="768"/>
      <c r="S22" s="768"/>
      <c r="T22" s="768"/>
      <c r="U22" s="768"/>
      <c r="V22" s="768"/>
      <c r="W22" s="768" t="s">
        <v>269</v>
      </c>
      <c r="X22" s="768"/>
      <c r="Y22" s="768"/>
      <c r="Z22" s="768"/>
      <c r="AA22" s="768"/>
      <c r="AB22" s="768"/>
      <c r="AC22" s="768"/>
      <c r="AD22" s="768"/>
      <c r="AE22" s="768" t="s">
        <v>270</v>
      </c>
      <c r="AF22" s="768"/>
      <c r="AG22" s="768"/>
      <c r="AH22" s="768"/>
      <c r="AI22" s="768"/>
      <c r="AJ22" s="768"/>
      <c r="AK22" s="768"/>
      <c r="AL22" s="768"/>
      <c r="AM22" s="768"/>
      <c r="AN22" s="768"/>
      <c r="AO22" s="768"/>
      <c r="AP22" s="768"/>
      <c r="AQ22" s="767"/>
      <c r="AR22" s="767"/>
      <c r="AS22" s="767"/>
      <c r="AT22" s="767"/>
      <c r="AU22" s="768" t="s">
        <v>271</v>
      </c>
      <c r="AV22" s="768"/>
      <c r="AW22" s="768"/>
      <c r="AX22" s="768"/>
      <c r="AY22" s="768"/>
      <c r="AZ22" s="768"/>
    </row>
    <row r="23" spans="1:52" ht="41.25" customHeight="1" x14ac:dyDescent="0.25">
      <c r="B23" s="766"/>
      <c r="C23" s="766"/>
      <c r="D23" s="766"/>
      <c r="E23" s="768" t="s">
        <v>272</v>
      </c>
      <c r="F23" s="768"/>
      <c r="G23" s="768"/>
      <c r="H23" s="768"/>
      <c r="I23" s="768"/>
      <c r="J23" s="768"/>
      <c r="K23" s="767"/>
      <c r="L23" s="767"/>
      <c r="M23" s="767"/>
      <c r="N23" s="767"/>
      <c r="O23" s="767"/>
      <c r="P23" s="767"/>
      <c r="Q23" s="768" t="s">
        <v>273</v>
      </c>
      <c r="R23" s="768"/>
      <c r="S23" s="768"/>
      <c r="T23" s="768"/>
      <c r="U23" s="768"/>
      <c r="V23" s="768"/>
      <c r="W23" s="768" t="s">
        <v>274</v>
      </c>
      <c r="X23" s="768"/>
      <c r="Y23" s="768"/>
      <c r="Z23" s="768"/>
      <c r="AA23" s="768"/>
      <c r="AB23" s="768"/>
      <c r="AC23" s="768"/>
      <c r="AD23" s="768"/>
      <c r="AE23" s="768" t="s">
        <v>275</v>
      </c>
      <c r="AF23" s="768"/>
      <c r="AG23" s="768"/>
      <c r="AH23" s="768"/>
      <c r="AI23" s="768"/>
      <c r="AJ23" s="768"/>
      <c r="AK23" s="768"/>
      <c r="AL23" s="768"/>
      <c r="AM23" s="768"/>
      <c r="AN23" s="768"/>
      <c r="AO23" s="768"/>
      <c r="AP23" s="768"/>
      <c r="AQ23" s="767"/>
      <c r="AR23" s="767"/>
      <c r="AS23" s="767"/>
      <c r="AT23" s="767"/>
      <c r="AU23" s="768" t="s">
        <v>276</v>
      </c>
      <c r="AV23" s="768"/>
      <c r="AW23" s="768"/>
      <c r="AX23" s="768"/>
      <c r="AY23" s="768"/>
      <c r="AZ23" s="768"/>
    </row>
  </sheetData>
  <mergeCells count="57">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AU21:AZ21"/>
    <mergeCell ref="AE23:AP23"/>
    <mergeCell ref="Q21:V21"/>
    <mergeCell ref="AE22:AP22"/>
    <mergeCell ref="W22:AD22"/>
    <mergeCell ref="AU23:AZ23"/>
    <mergeCell ref="AQ21:AT23"/>
    <mergeCell ref="W23:AD23"/>
    <mergeCell ref="AE21:AP21"/>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8"/>
  <sheetViews>
    <sheetView topLeftCell="A30" workbookViewId="0">
      <selection activeCell="B71" sqref="B71"/>
    </sheetView>
  </sheetViews>
  <sheetFormatPr baseColWidth="10" defaultColWidth="9.140625" defaultRowHeight="15" x14ac:dyDescent="0.25"/>
  <cols>
    <col min="2" max="2" width="71.85546875" customWidth="1"/>
  </cols>
  <sheetData>
    <row r="1" spans="1:2" x14ac:dyDescent="0.25">
      <c r="A1" s="231" t="s">
        <v>277</v>
      </c>
      <c r="B1" s="231" t="s">
        <v>278</v>
      </c>
    </row>
    <row r="2" spans="1:2" x14ac:dyDescent="0.25">
      <c r="A2" s="260" t="s">
        <v>279</v>
      </c>
      <c r="B2" s="260" t="s">
        <v>280</v>
      </c>
    </row>
    <row r="3" spans="1:2" x14ac:dyDescent="0.25">
      <c r="A3" s="234" t="s">
        <v>281</v>
      </c>
      <c r="B3" s="262" t="s">
        <v>282</v>
      </c>
    </row>
    <row r="4" spans="1:2" x14ac:dyDescent="0.25">
      <c r="A4" s="232" t="s">
        <v>283</v>
      </c>
      <c r="B4" s="232" t="s">
        <v>284</v>
      </c>
    </row>
    <row r="5" spans="1:2" x14ac:dyDescent="0.25">
      <c r="A5" s="232" t="s">
        <v>285</v>
      </c>
      <c r="B5" s="232" t="s">
        <v>286</v>
      </c>
    </row>
    <row r="6" spans="1:2" x14ac:dyDescent="0.25">
      <c r="A6" s="232" t="s">
        <v>287</v>
      </c>
      <c r="B6" s="232" t="s">
        <v>288</v>
      </c>
    </row>
    <row r="7" spans="1:2" x14ac:dyDescent="0.25">
      <c r="A7" s="232" t="s">
        <v>289</v>
      </c>
      <c r="B7" s="232" t="s">
        <v>290</v>
      </c>
    </row>
    <row r="8" spans="1:2" x14ac:dyDescent="0.25">
      <c r="A8" s="232" t="s">
        <v>291</v>
      </c>
      <c r="B8" s="232" t="s">
        <v>292</v>
      </c>
    </row>
    <row r="9" spans="1:2" x14ac:dyDescent="0.25">
      <c r="A9" s="232" t="s">
        <v>293</v>
      </c>
      <c r="B9" s="232" t="s">
        <v>294</v>
      </c>
    </row>
    <row r="10" spans="1:2" x14ac:dyDescent="0.25">
      <c r="A10" s="232" t="s">
        <v>295</v>
      </c>
      <c r="B10" s="232" t="s">
        <v>296</v>
      </c>
    </row>
    <row r="11" spans="1:2" x14ac:dyDescent="0.25">
      <c r="A11" s="232" t="s">
        <v>297</v>
      </c>
      <c r="B11" s="232" t="s">
        <v>298</v>
      </c>
    </row>
    <row r="12" spans="1:2" x14ac:dyDescent="0.25">
      <c r="A12" s="232" t="s">
        <v>299</v>
      </c>
      <c r="B12" s="232" t="s">
        <v>300</v>
      </c>
    </row>
    <row r="13" spans="1:2" x14ac:dyDescent="0.25">
      <c r="A13" s="232" t="s">
        <v>301</v>
      </c>
      <c r="B13" s="261" t="s">
        <v>302</v>
      </c>
    </row>
    <row r="14" spans="1:2" x14ac:dyDescent="0.25">
      <c r="A14" s="232" t="s">
        <v>303</v>
      </c>
      <c r="B14" s="261" t="s">
        <v>304</v>
      </c>
    </row>
    <row r="15" spans="1:2" x14ac:dyDescent="0.25">
      <c r="A15" s="232" t="s">
        <v>305</v>
      </c>
      <c r="B15" s="232" t="s">
        <v>306</v>
      </c>
    </row>
    <row r="16" spans="1:2" x14ac:dyDescent="0.25">
      <c r="A16" s="232" t="s">
        <v>307</v>
      </c>
      <c r="B16" s="232" t="s">
        <v>308</v>
      </c>
    </row>
    <row r="17" spans="1:2" x14ac:dyDescent="0.25">
      <c r="A17" s="232" t="s">
        <v>309</v>
      </c>
      <c r="B17" s="232" t="s">
        <v>310</v>
      </c>
    </row>
    <row r="18" spans="1:2" x14ac:dyDescent="0.25">
      <c r="A18" s="232" t="s">
        <v>311</v>
      </c>
      <c r="B18" s="261" t="s">
        <v>312</v>
      </c>
    </row>
    <row r="19" spans="1:2" x14ac:dyDescent="0.25">
      <c r="A19" s="232" t="s">
        <v>313</v>
      </c>
      <c r="B19" s="261" t="s">
        <v>314</v>
      </c>
    </row>
    <row r="20" spans="1:2" x14ac:dyDescent="0.25">
      <c r="A20" s="232" t="s">
        <v>315</v>
      </c>
      <c r="B20" s="232" t="s">
        <v>316</v>
      </c>
    </row>
    <row r="21" spans="1:2" x14ac:dyDescent="0.25">
      <c r="A21" s="232" t="s">
        <v>317</v>
      </c>
      <c r="B21" s="232" t="s">
        <v>318</v>
      </c>
    </row>
    <row r="22" spans="1:2" x14ac:dyDescent="0.25">
      <c r="A22" s="232" t="s">
        <v>319</v>
      </c>
      <c r="B22" s="232" t="s">
        <v>320</v>
      </c>
    </row>
    <row r="23" spans="1:2" x14ac:dyDescent="0.25">
      <c r="A23" s="232" t="s">
        <v>321</v>
      </c>
      <c r="B23" s="261" t="s">
        <v>322</v>
      </c>
    </row>
    <row r="24" spans="1:2" x14ac:dyDescent="0.25">
      <c r="A24" s="234" t="s">
        <v>323</v>
      </c>
      <c r="B24" s="234" t="s">
        <v>324</v>
      </c>
    </row>
    <row r="25" spans="1:2" x14ac:dyDescent="0.25">
      <c r="A25" s="234" t="s">
        <v>325</v>
      </c>
      <c r="B25" s="234" t="s">
        <v>326</v>
      </c>
    </row>
    <row r="26" spans="1:2" x14ac:dyDescent="0.25">
      <c r="A26" s="232" t="s">
        <v>327</v>
      </c>
      <c r="B26" s="261" t="s">
        <v>328</v>
      </c>
    </row>
    <row r="27" spans="1:2" x14ac:dyDescent="0.25">
      <c r="A27" s="232" t="s">
        <v>329</v>
      </c>
      <c r="B27" s="232" t="s">
        <v>330</v>
      </c>
    </row>
    <row r="28" spans="1:2" x14ac:dyDescent="0.25">
      <c r="A28" s="232" t="s">
        <v>331</v>
      </c>
      <c r="B28" s="261" t="s">
        <v>332</v>
      </c>
    </row>
    <row r="29" spans="1:2" x14ac:dyDescent="0.25">
      <c r="A29" s="232" t="s">
        <v>333</v>
      </c>
      <c r="B29" s="232" t="s">
        <v>334</v>
      </c>
    </row>
    <row r="30" spans="1:2" x14ac:dyDescent="0.25">
      <c r="A30" s="232" t="s">
        <v>335</v>
      </c>
      <c r="B30" s="261" t="s">
        <v>336</v>
      </c>
    </row>
    <row r="31" spans="1:2" x14ac:dyDescent="0.25">
      <c r="A31" s="232" t="s">
        <v>337</v>
      </c>
      <c r="B31" s="261" t="s">
        <v>338</v>
      </c>
    </row>
    <row r="32" spans="1:2" x14ac:dyDescent="0.25">
      <c r="A32" s="232" t="s">
        <v>339</v>
      </c>
      <c r="B32" s="232" t="s">
        <v>340</v>
      </c>
    </row>
    <row r="33" spans="1:2" x14ac:dyDescent="0.25">
      <c r="A33" s="232" t="s">
        <v>341</v>
      </c>
      <c r="B33" s="232" t="s">
        <v>342</v>
      </c>
    </row>
    <row r="34" spans="1:2" x14ac:dyDescent="0.25">
      <c r="A34" s="232" t="s">
        <v>343</v>
      </c>
      <c r="B34" s="232" t="s">
        <v>344</v>
      </c>
    </row>
    <row r="35" spans="1:2" x14ac:dyDescent="0.25">
      <c r="A35" s="232" t="s">
        <v>345</v>
      </c>
      <c r="B35" s="232" t="s">
        <v>346</v>
      </c>
    </row>
    <row r="36" spans="1:2" x14ac:dyDescent="0.25">
      <c r="A36" s="232" t="s">
        <v>347</v>
      </c>
      <c r="B36" s="232" t="s">
        <v>348</v>
      </c>
    </row>
    <row r="37" spans="1:2" x14ac:dyDescent="0.25">
      <c r="A37" s="232" t="s">
        <v>349</v>
      </c>
      <c r="B37" s="232" t="s">
        <v>350</v>
      </c>
    </row>
    <row r="38" spans="1:2" x14ac:dyDescent="0.25">
      <c r="A38" s="232" t="s">
        <v>351</v>
      </c>
      <c r="B38" s="261" t="s">
        <v>352</v>
      </c>
    </row>
    <row r="39" spans="1:2" x14ac:dyDescent="0.25">
      <c r="A39" s="232" t="s">
        <v>353</v>
      </c>
      <c r="B39" s="232" t="s">
        <v>354</v>
      </c>
    </row>
    <row r="40" spans="1:2" x14ac:dyDescent="0.25">
      <c r="A40" s="232" t="s">
        <v>355</v>
      </c>
      <c r="B40" s="232" t="s">
        <v>356</v>
      </c>
    </row>
    <row r="41" spans="1:2" x14ac:dyDescent="0.25">
      <c r="A41" s="232" t="s">
        <v>357</v>
      </c>
      <c r="B41" s="261" t="s">
        <v>358</v>
      </c>
    </row>
    <row r="42" spans="1:2" x14ac:dyDescent="0.25">
      <c r="A42" s="232" t="s">
        <v>359</v>
      </c>
      <c r="B42" s="232" t="s">
        <v>360</v>
      </c>
    </row>
    <row r="43" spans="1:2" x14ac:dyDescent="0.25">
      <c r="A43" s="232" t="s">
        <v>361</v>
      </c>
      <c r="B43" s="261" t="s">
        <v>362</v>
      </c>
    </row>
    <row r="44" spans="1:2" x14ac:dyDescent="0.25">
      <c r="A44" s="232" t="s">
        <v>363</v>
      </c>
      <c r="B44" s="261" t="s">
        <v>364</v>
      </c>
    </row>
    <row r="45" spans="1:2" x14ac:dyDescent="0.25">
      <c r="A45" s="232" t="s">
        <v>365</v>
      </c>
      <c r="B45" s="261" t="s">
        <v>366</v>
      </c>
    </row>
    <row r="46" spans="1:2" x14ac:dyDescent="0.25">
      <c r="A46" s="260" t="s">
        <v>367</v>
      </c>
      <c r="B46" s="260" t="s">
        <v>368</v>
      </c>
    </row>
    <row r="47" spans="1:2" x14ac:dyDescent="0.25">
      <c r="A47" s="232" t="s">
        <v>369</v>
      </c>
      <c r="B47" s="232" t="s">
        <v>370</v>
      </c>
    </row>
    <row r="48" spans="1:2" x14ac:dyDescent="0.25">
      <c r="A48" s="232" t="s">
        <v>371</v>
      </c>
      <c r="B48" s="232" t="s">
        <v>372</v>
      </c>
    </row>
    <row r="49" spans="1:2" x14ac:dyDescent="0.25">
      <c r="A49" s="232" t="s">
        <v>373</v>
      </c>
      <c r="B49" s="232" t="s">
        <v>374</v>
      </c>
    </row>
    <row r="50" spans="1:2" x14ac:dyDescent="0.25">
      <c r="A50" s="232" t="s">
        <v>375</v>
      </c>
      <c r="B50" s="232" t="s">
        <v>376</v>
      </c>
    </row>
    <row r="51" spans="1:2" x14ac:dyDescent="0.25">
      <c r="A51" s="232" t="s">
        <v>377</v>
      </c>
      <c r="B51" s="232" t="s">
        <v>378</v>
      </c>
    </row>
    <row r="52" spans="1:2" x14ac:dyDescent="0.25">
      <c r="A52" s="232" t="s">
        <v>379</v>
      </c>
      <c r="B52" s="232" t="s">
        <v>380</v>
      </c>
    </row>
    <row r="53" spans="1:2" x14ac:dyDescent="0.25">
      <c r="A53" s="232" t="s">
        <v>209</v>
      </c>
      <c r="B53" s="232" t="s">
        <v>381</v>
      </c>
    </row>
    <row r="54" spans="1:2" x14ac:dyDescent="0.25">
      <c r="A54" s="232" t="s">
        <v>382</v>
      </c>
      <c r="B54" s="232" t="s">
        <v>383</v>
      </c>
    </row>
    <row r="55" spans="1:2" x14ac:dyDescent="0.25">
      <c r="A55" s="232" t="s">
        <v>384</v>
      </c>
      <c r="B55" s="232" t="s">
        <v>385</v>
      </c>
    </row>
    <row r="56" spans="1:2" x14ac:dyDescent="0.25">
      <c r="A56" s="232" t="s">
        <v>386</v>
      </c>
      <c r="B56" s="261" t="s">
        <v>387</v>
      </c>
    </row>
    <row r="57" spans="1:2" x14ac:dyDescent="0.25">
      <c r="A57" s="232" t="s">
        <v>388</v>
      </c>
      <c r="B57" s="232" t="s">
        <v>389</v>
      </c>
    </row>
    <row r="58" spans="1:2" x14ac:dyDescent="0.25">
      <c r="A58" s="232" t="s">
        <v>390</v>
      </c>
      <c r="B58" s="261" t="s">
        <v>391</v>
      </c>
    </row>
    <row r="59" spans="1:2" x14ac:dyDescent="0.25">
      <c r="A59" s="232" t="s">
        <v>392</v>
      </c>
      <c r="B59" s="261" t="s">
        <v>393</v>
      </c>
    </row>
    <row r="60" spans="1:2" x14ac:dyDescent="0.25">
      <c r="A60" s="260" t="s">
        <v>394</v>
      </c>
      <c r="B60" s="260" t="s">
        <v>395</v>
      </c>
    </row>
    <row r="61" spans="1:2" x14ac:dyDescent="0.25">
      <c r="A61" s="232" t="s">
        <v>396</v>
      </c>
      <c r="B61" s="232" t="s">
        <v>397</v>
      </c>
    </row>
    <row r="62" spans="1:2" x14ac:dyDescent="0.25">
      <c r="A62" s="232" t="s">
        <v>398</v>
      </c>
      <c r="B62" s="232" t="s">
        <v>399</v>
      </c>
    </row>
    <row r="63" spans="1:2" x14ac:dyDescent="0.25">
      <c r="A63" s="232" t="s">
        <v>400</v>
      </c>
      <c r="B63" s="232" t="s">
        <v>401</v>
      </c>
    </row>
    <row r="64" spans="1:2" x14ac:dyDescent="0.25">
      <c r="A64" s="234" t="s">
        <v>402</v>
      </c>
      <c r="B64" s="234" t="s">
        <v>403</v>
      </c>
    </row>
    <row r="65" spans="1:2" x14ac:dyDescent="0.25">
      <c r="A65" s="234" t="s">
        <v>404</v>
      </c>
      <c r="B65" s="234" t="s">
        <v>405</v>
      </c>
    </row>
    <row r="66" spans="1:2" x14ac:dyDescent="0.25">
      <c r="A66" s="232" t="s">
        <v>406</v>
      </c>
      <c r="B66" s="232" t="s">
        <v>407</v>
      </c>
    </row>
    <row r="67" spans="1:2" x14ac:dyDescent="0.25">
      <c r="A67" s="234" t="s">
        <v>408</v>
      </c>
      <c r="B67" s="234" t="s">
        <v>409</v>
      </c>
    </row>
    <row r="68" spans="1:2" x14ac:dyDescent="0.25">
      <c r="A68" s="232" t="s">
        <v>410</v>
      </c>
      <c r="B68" s="232" t="s">
        <v>411</v>
      </c>
    </row>
  </sheetData>
  <sortState xmlns:xlrd2="http://schemas.microsoft.com/office/spreadsheetml/2017/richdata2" ref="A2:B68">
    <sortCondition ref="A2:A6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zoomScale="60" zoomScaleNormal="60" workbookViewId="0">
      <selection activeCell="B71" sqref="B71"/>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821" t="s">
        <v>0</v>
      </c>
      <c r="B1" s="821"/>
      <c r="C1" s="821"/>
      <c r="D1" s="821"/>
      <c r="E1" s="821"/>
      <c r="F1" s="821"/>
      <c r="G1" s="821"/>
      <c r="H1" s="821"/>
      <c r="I1" s="821"/>
      <c r="J1" s="821"/>
      <c r="K1" s="821"/>
      <c r="L1" s="821"/>
      <c r="M1" s="821"/>
      <c r="N1" s="821"/>
      <c r="O1" s="821"/>
      <c r="P1" s="821"/>
      <c r="Q1" s="821"/>
      <c r="R1" s="821"/>
      <c r="S1" s="821"/>
      <c r="T1" s="821"/>
      <c r="U1" s="821"/>
      <c r="V1" s="821"/>
      <c r="W1" s="821"/>
      <c r="X1" s="821"/>
      <c r="Y1" s="821"/>
      <c r="Z1" s="821"/>
      <c r="AA1" s="821"/>
      <c r="AB1" s="821"/>
      <c r="AC1" s="821"/>
      <c r="AD1" s="821"/>
      <c r="AE1" s="821"/>
      <c r="AF1" s="821"/>
      <c r="AG1" s="821"/>
      <c r="AH1" s="821"/>
      <c r="AI1" s="821"/>
      <c r="AJ1" s="821"/>
      <c r="AK1" s="821"/>
      <c r="AL1" s="821"/>
      <c r="AM1" s="821"/>
      <c r="AN1" s="821"/>
      <c r="AO1" s="821"/>
      <c r="AP1" s="821"/>
      <c r="AQ1" s="821"/>
      <c r="AR1" s="821"/>
      <c r="AS1" s="821"/>
      <c r="AT1" s="821"/>
      <c r="AU1" s="821"/>
      <c r="AV1" s="821"/>
      <c r="AW1" s="821"/>
      <c r="AX1" s="821"/>
      <c r="AY1" s="821"/>
      <c r="AZ1" s="821"/>
      <c r="BA1" s="821"/>
      <c r="BB1" s="821"/>
      <c r="BC1" s="821"/>
      <c r="BD1" s="821"/>
      <c r="BE1" s="821"/>
      <c r="BF1" s="821"/>
      <c r="BG1" s="821"/>
      <c r="BH1" s="821"/>
      <c r="BI1" s="825" t="s">
        <v>140</v>
      </c>
      <c r="BJ1" s="825"/>
      <c r="BK1" s="825"/>
    </row>
    <row r="2" spans="1:63" ht="15.95" customHeight="1" x14ac:dyDescent="0.25">
      <c r="A2" s="821" t="s">
        <v>2</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c r="AW2" s="821"/>
      <c r="AX2" s="821"/>
      <c r="AY2" s="821"/>
      <c r="AZ2" s="821"/>
      <c r="BA2" s="821"/>
      <c r="BB2" s="821"/>
      <c r="BC2" s="821"/>
      <c r="BD2" s="821"/>
      <c r="BE2" s="821"/>
      <c r="BF2" s="821"/>
      <c r="BG2" s="821"/>
      <c r="BH2" s="821"/>
      <c r="BI2" s="825" t="s">
        <v>3</v>
      </c>
      <c r="BJ2" s="825"/>
      <c r="BK2" s="825"/>
    </row>
    <row r="3" spans="1:63" ht="26.25" customHeight="1" x14ac:dyDescent="0.25">
      <c r="A3" s="821" t="s">
        <v>412</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1"/>
      <c r="AB3" s="821"/>
      <c r="AC3" s="821"/>
      <c r="AD3" s="821"/>
      <c r="AE3" s="821"/>
      <c r="AF3" s="821"/>
      <c r="AG3" s="821"/>
      <c r="AH3" s="821"/>
      <c r="AI3" s="821"/>
      <c r="AJ3" s="821"/>
      <c r="AK3" s="821"/>
      <c r="AL3" s="821"/>
      <c r="AM3" s="821"/>
      <c r="AN3" s="821"/>
      <c r="AO3" s="821"/>
      <c r="AP3" s="821"/>
      <c r="AQ3" s="821"/>
      <c r="AR3" s="821"/>
      <c r="AS3" s="821"/>
      <c r="AT3" s="821"/>
      <c r="AU3" s="821"/>
      <c r="AV3" s="821"/>
      <c r="AW3" s="821"/>
      <c r="AX3" s="821"/>
      <c r="AY3" s="821"/>
      <c r="AZ3" s="821"/>
      <c r="BA3" s="821"/>
      <c r="BB3" s="821"/>
      <c r="BC3" s="821"/>
      <c r="BD3" s="821"/>
      <c r="BE3" s="821"/>
      <c r="BF3" s="821"/>
      <c r="BG3" s="821"/>
      <c r="BH3" s="821"/>
      <c r="BI3" s="825" t="s">
        <v>5</v>
      </c>
      <c r="BJ3" s="825"/>
      <c r="BK3" s="825"/>
    </row>
    <row r="4" spans="1:63" ht="15.95" customHeight="1" x14ac:dyDescent="0.25">
      <c r="A4" s="821" t="s">
        <v>413</v>
      </c>
      <c r="B4" s="821"/>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18" t="s">
        <v>414</v>
      </c>
      <c r="BJ4" s="819"/>
      <c r="BK4" s="820"/>
    </row>
    <row r="5" spans="1:63" ht="26.25" customHeight="1" x14ac:dyDescent="0.25">
      <c r="A5" s="822" t="s">
        <v>415</v>
      </c>
      <c r="B5" s="822"/>
      <c r="C5" s="822"/>
      <c r="D5" s="822"/>
      <c r="E5" s="822"/>
      <c r="F5" s="822"/>
      <c r="G5" s="822"/>
      <c r="H5" s="822"/>
      <c r="I5" s="822"/>
      <c r="J5" s="822"/>
      <c r="K5" s="822"/>
      <c r="L5" s="822"/>
      <c r="M5" s="822"/>
      <c r="N5" s="822"/>
      <c r="O5" s="822"/>
      <c r="P5" s="822"/>
      <c r="Q5" s="822"/>
      <c r="R5" s="822"/>
      <c r="S5" s="822"/>
      <c r="T5" s="822"/>
      <c r="U5" s="822"/>
      <c r="V5" s="822"/>
      <c r="W5" s="822"/>
      <c r="X5" s="822"/>
      <c r="Y5" s="822"/>
      <c r="Z5" s="822"/>
      <c r="AA5" s="822"/>
      <c r="AB5" s="822"/>
      <c r="AC5" s="822"/>
      <c r="AD5" s="822"/>
      <c r="AE5" s="822"/>
      <c r="AG5" s="822" t="s">
        <v>416</v>
      </c>
      <c r="AH5" s="822"/>
      <c r="AI5" s="822"/>
      <c r="AJ5" s="822"/>
      <c r="AK5" s="822"/>
      <c r="AL5" s="822"/>
      <c r="AM5" s="822"/>
      <c r="AN5" s="822"/>
      <c r="AO5" s="822"/>
      <c r="AP5" s="822"/>
      <c r="AQ5" s="822"/>
      <c r="AR5" s="822"/>
      <c r="AS5" s="822"/>
      <c r="AT5" s="822"/>
      <c r="AU5" s="822"/>
      <c r="AV5" s="822"/>
      <c r="AW5" s="822"/>
      <c r="AX5" s="822"/>
      <c r="AY5" s="822"/>
      <c r="AZ5" s="822"/>
      <c r="BA5" s="822"/>
      <c r="BB5" s="822"/>
      <c r="BC5" s="822"/>
      <c r="BD5" s="822"/>
      <c r="BE5" s="822"/>
      <c r="BF5" s="822"/>
      <c r="BG5" s="822"/>
      <c r="BH5" s="822"/>
      <c r="BI5" s="823"/>
      <c r="BJ5" s="823"/>
      <c r="BK5" s="823"/>
    </row>
    <row r="6" spans="1:63" ht="31.5" customHeight="1" x14ac:dyDescent="0.25">
      <c r="A6" s="156" t="s">
        <v>417</v>
      </c>
      <c r="B6" s="824"/>
      <c r="C6" s="824"/>
      <c r="D6" s="824"/>
      <c r="E6" s="824"/>
      <c r="F6" s="824"/>
      <c r="G6" s="824"/>
      <c r="H6" s="824"/>
      <c r="I6" s="824"/>
      <c r="J6" s="824"/>
      <c r="K6" s="824"/>
      <c r="L6" s="824"/>
      <c r="M6" s="824"/>
      <c r="N6" s="824"/>
      <c r="O6" s="824"/>
      <c r="P6" s="824"/>
      <c r="Q6" s="824"/>
      <c r="R6" s="824"/>
      <c r="S6" s="824"/>
      <c r="T6" s="824"/>
      <c r="U6" s="824"/>
      <c r="V6" s="824"/>
      <c r="W6" s="824"/>
      <c r="X6" s="824"/>
      <c r="Y6" s="824"/>
      <c r="Z6" s="824"/>
      <c r="AA6" s="824"/>
      <c r="AB6" s="824"/>
      <c r="AC6" s="824"/>
      <c r="AD6" s="824"/>
      <c r="AE6" s="824"/>
      <c r="AF6" s="824"/>
      <c r="AG6" s="824"/>
      <c r="AH6" s="824"/>
      <c r="AI6" s="824"/>
      <c r="AJ6" s="824"/>
      <c r="AK6" s="824"/>
      <c r="AL6" s="824"/>
      <c r="AM6" s="824"/>
      <c r="AN6" s="824"/>
      <c r="AO6" s="824"/>
      <c r="AP6" s="824"/>
      <c r="AQ6" s="824"/>
      <c r="AR6" s="824"/>
      <c r="AS6" s="824"/>
      <c r="AT6" s="824"/>
      <c r="AU6" s="824"/>
      <c r="AV6" s="824"/>
      <c r="AW6" s="824"/>
      <c r="AX6" s="824"/>
      <c r="AY6" s="824"/>
      <c r="AZ6" s="824"/>
      <c r="BA6" s="824"/>
      <c r="BB6" s="824"/>
      <c r="BC6" s="824"/>
      <c r="BD6" s="824"/>
      <c r="BE6" s="824"/>
      <c r="BF6" s="824"/>
      <c r="BG6" s="824"/>
      <c r="BH6" s="824"/>
      <c r="BI6" s="824"/>
      <c r="BJ6" s="824"/>
      <c r="BK6" s="824"/>
    </row>
    <row r="7" spans="1:63" ht="31.5" customHeight="1" x14ac:dyDescent="0.25">
      <c r="A7" s="157" t="s">
        <v>418</v>
      </c>
      <c r="B7" s="813"/>
      <c r="C7" s="815"/>
      <c r="D7" s="815"/>
      <c r="E7" s="815"/>
      <c r="F7" s="815"/>
      <c r="G7" s="815"/>
      <c r="H7" s="815"/>
      <c r="I7" s="815"/>
      <c r="J7" s="815"/>
      <c r="K7" s="815"/>
      <c r="L7" s="815"/>
      <c r="M7" s="815"/>
      <c r="N7" s="815"/>
      <c r="O7" s="815"/>
      <c r="P7" s="815"/>
      <c r="Q7" s="815"/>
      <c r="R7" s="815"/>
      <c r="S7" s="815"/>
      <c r="T7" s="815"/>
      <c r="U7" s="815"/>
      <c r="V7" s="815"/>
      <c r="W7" s="815"/>
      <c r="X7" s="815"/>
      <c r="Y7" s="815"/>
      <c r="Z7" s="815"/>
      <c r="AA7" s="815"/>
      <c r="AB7" s="815"/>
      <c r="AC7" s="815"/>
      <c r="AD7" s="815"/>
      <c r="AE7" s="815"/>
      <c r="AF7" s="815"/>
      <c r="AG7" s="815"/>
      <c r="AH7" s="815"/>
      <c r="AI7" s="815"/>
      <c r="AJ7" s="815"/>
      <c r="AK7" s="815"/>
      <c r="AL7" s="815"/>
      <c r="AM7" s="815"/>
      <c r="AN7" s="815"/>
      <c r="AO7" s="815"/>
      <c r="AP7" s="815"/>
      <c r="AQ7" s="815"/>
      <c r="AR7" s="815"/>
      <c r="AS7" s="815"/>
      <c r="AT7" s="815"/>
      <c r="AU7" s="815"/>
      <c r="AV7" s="815"/>
      <c r="AW7" s="815"/>
      <c r="AX7" s="815"/>
      <c r="AY7" s="815"/>
      <c r="AZ7" s="815"/>
      <c r="BA7" s="815"/>
      <c r="BB7" s="815"/>
      <c r="BC7" s="815"/>
      <c r="BD7" s="815"/>
      <c r="BE7" s="815"/>
      <c r="BF7" s="815"/>
      <c r="BG7" s="815"/>
      <c r="BH7" s="815"/>
      <c r="BI7" s="815"/>
      <c r="BJ7" s="815"/>
      <c r="BK7" s="814"/>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816" t="s">
        <v>419</v>
      </c>
      <c r="B9" s="172" t="s">
        <v>30</v>
      </c>
      <c r="C9" s="172" t="s">
        <v>31</v>
      </c>
      <c r="D9" s="813" t="s">
        <v>32</v>
      </c>
      <c r="E9" s="814"/>
      <c r="F9" s="172" t="s">
        <v>33</v>
      </c>
      <c r="G9" s="172" t="s">
        <v>34</v>
      </c>
      <c r="H9" s="813" t="s">
        <v>35</v>
      </c>
      <c r="I9" s="814"/>
      <c r="J9" s="172" t="s">
        <v>36</v>
      </c>
      <c r="K9" s="172" t="s">
        <v>37</v>
      </c>
      <c r="L9" s="813" t="s">
        <v>38</v>
      </c>
      <c r="M9" s="814"/>
      <c r="N9" s="172" t="s">
        <v>39</v>
      </c>
      <c r="O9" s="172" t="s">
        <v>40</v>
      </c>
      <c r="P9" s="813" t="s">
        <v>8</v>
      </c>
      <c r="Q9" s="814"/>
      <c r="R9" s="813" t="s">
        <v>420</v>
      </c>
      <c r="S9" s="814"/>
      <c r="T9" s="813" t="s">
        <v>421</v>
      </c>
      <c r="U9" s="815"/>
      <c r="V9" s="815"/>
      <c r="W9" s="815"/>
      <c r="X9" s="815"/>
      <c r="Y9" s="814"/>
      <c r="Z9" s="813" t="s">
        <v>422</v>
      </c>
      <c r="AA9" s="815"/>
      <c r="AB9" s="815"/>
      <c r="AC9" s="815"/>
      <c r="AD9" s="815"/>
      <c r="AE9" s="814"/>
      <c r="AG9" s="816" t="s">
        <v>419</v>
      </c>
      <c r="AH9" s="172" t="s">
        <v>30</v>
      </c>
      <c r="AI9" s="172" t="s">
        <v>31</v>
      </c>
      <c r="AJ9" s="813" t="s">
        <v>32</v>
      </c>
      <c r="AK9" s="814"/>
      <c r="AL9" s="172" t="s">
        <v>33</v>
      </c>
      <c r="AM9" s="172" t="s">
        <v>34</v>
      </c>
      <c r="AN9" s="813" t="s">
        <v>35</v>
      </c>
      <c r="AO9" s="814"/>
      <c r="AP9" s="172" t="s">
        <v>36</v>
      </c>
      <c r="AQ9" s="172" t="s">
        <v>37</v>
      </c>
      <c r="AR9" s="813" t="s">
        <v>38</v>
      </c>
      <c r="AS9" s="814"/>
      <c r="AT9" s="172" t="s">
        <v>39</v>
      </c>
      <c r="AU9" s="172" t="s">
        <v>40</v>
      </c>
      <c r="AV9" s="813" t="s">
        <v>8</v>
      </c>
      <c r="AW9" s="814"/>
      <c r="AX9" s="813" t="s">
        <v>420</v>
      </c>
      <c r="AY9" s="814"/>
      <c r="AZ9" s="813" t="s">
        <v>421</v>
      </c>
      <c r="BA9" s="815"/>
      <c r="BB9" s="815"/>
      <c r="BC9" s="815"/>
      <c r="BD9" s="815"/>
      <c r="BE9" s="814"/>
      <c r="BF9" s="813" t="s">
        <v>422</v>
      </c>
      <c r="BG9" s="815"/>
      <c r="BH9" s="815"/>
      <c r="BI9" s="815"/>
      <c r="BJ9" s="815"/>
      <c r="BK9" s="814"/>
    </row>
    <row r="10" spans="1:63" ht="36" customHeight="1" x14ac:dyDescent="0.25">
      <c r="A10" s="817"/>
      <c r="B10" s="121" t="s">
        <v>423</v>
      </c>
      <c r="C10" s="121" t="s">
        <v>423</v>
      </c>
      <c r="D10" s="121" t="s">
        <v>423</v>
      </c>
      <c r="E10" s="121" t="s">
        <v>424</v>
      </c>
      <c r="F10" s="121" t="s">
        <v>423</v>
      </c>
      <c r="G10" s="121" t="s">
        <v>423</v>
      </c>
      <c r="H10" s="121" t="s">
        <v>423</v>
      </c>
      <c r="I10" s="121" t="s">
        <v>424</v>
      </c>
      <c r="J10" s="121" t="s">
        <v>423</v>
      </c>
      <c r="K10" s="121" t="s">
        <v>423</v>
      </c>
      <c r="L10" s="121" t="s">
        <v>423</v>
      </c>
      <c r="M10" s="121" t="s">
        <v>424</v>
      </c>
      <c r="N10" s="121" t="s">
        <v>423</v>
      </c>
      <c r="O10" s="121" t="s">
        <v>423</v>
      </c>
      <c r="P10" s="121" t="s">
        <v>423</v>
      </c>
      <c r="Q10" s="121" t="s">
        <v>424</v>
      </c>
      <c r="R10" s="121" t="s">
        <v>423</v>
      </c>
      <c r="S10" s="121" t="s">
        <v>424</v>
      </c>
      <c r="T10" s="167" t="s">
        <v>425</v>
      </c>
      <c r="U10" s="167" t="s">
        <v>426</v>
      </c>
      <c r="V10" s="167" t="s">
        <v>427</v>
      </c>
      <c r="W10" s="167" t="s">
        <v>428</v>
      </c>
      <c r="X10" s="168" t="s">
        <v>429</v>
      </c>
      <c r="Y10" s="167" t="s">
        <v>430</v>
      </c>
      <c r="Z10" s="121" t="s">
        <v>431</v>
      </c>
      <c r="AA10" s="150" t="s">
        <v>432</v>
      </c>
      <c r="AB10" s="121" t="s">
        <v>433</v>
      </c>
      <c r="AC10" s="121" t="s">
        <v>434</v>
      </c>
      <c r="AD10" s="121" t="s">
        <v>435</v>
      </c>
      <c r="AE10" s="121" t="s">
        <v>436</v>
      </c>
      <c r="AG10" s="817"/>
      <c r="AH10" s="121" t="s">
        <v>423</v>
      </c>
      <c r="AI10" s="121" t="s">
        <v>423</v>
      </c>
      <c r="AJ10" s="121" t="s">
        <v>423</v>
      </c>
      <c r="AK10" s="121" t="s">
        <v>424</v>
      </c>
      <c r="AL10" s="121" t="s">
        <v>423</v>
      </c>
      <c r="AM10" s="121" t="s">
        <v>423</v>
      </c>
      <c r="AN10" s="121" t="s">
        <v>423</v>
      </c>
      <c r="AO10" s="121" t="s">
        <v>424</v>
      </c>
      <c r="AP10" s="121" t="s">
        <v>423</v>
      </c>
      <c r="AQ10" s="121" t="s">
        <v>423</v>
      </c>
      <c r="AR10" s="121" t="s">
        <v>423</v>
      </c>
      <c r="AS10" s="121" t="s">
        <v>424</v>
      </c>
      <c r="AT10" s="121" t="s">
        <v>423</v>
      </c>
      <c r="AU10" s="121" t="s">
        <v>423</v>
      </c>
      <c r="AV10" s="121" t="s">
        <v>423</v>
      </c>
      <c r="AW10" s="121" t="s">
        <v>424</v>
      </c>
      <c r="AX10" s="121" t="s">
        <v>423</v>
      </c>
      <c r="AY10" s="121" t="s">
        <v>424</v>
      </c>
      <c r="AZ10" s="167" t="s">
        <v>425</v>
      </c>
      <c r="BA10" s="167" t="s">
        <v>426</v>
      </c>
      <c r="BB10" s="167" t="s">
        <v>427</v>
      </c>
      <c r="BC10" s="167" t="s">
        <v>428</v>
      </c>
      <c r="BD10" s="168" t="s">
        <v>429</v>
      </c>
      <c r="BE10" s="167" t="s">
        <v>430</v>
      </c>
      <c r="BF10" s="165" t="s">
        <v>431</v>
      </c>
      <c r="BG10" s="166" t="s">
        <v>432</v>
      </c>
      <c r="BH10" s="165" t="s">
        <v>433</v>
      </c>
      <c r="BI10" s="165" t="s">
        <v>434</v>
      </c>
      <c r="BJ10" s="165" t="s">
        <v>435</v>
      </c>
      <c r="BK10" s="165" t="s">
        <v>436</v>
      </c>
    </row>
    <row r="11" spans="1:63" x14ac:dyDescent="0.25">
      <c r="A11" s="151" t="s">
        <v>437</v>
      </c>
      <c r="B11" s="151"/>
      <c r="C11" s="151"/>
      <c r="D11" s="151"/>
      <c r="E11" s="178"/>
      <c r="F11" s="151"/>
      <c r="G11" s="151"/>
      <c r="H11" s="151"/>
      <c r="I11" s="178"/>
      <c r="J11" s="151"/>
      <c r="K11" s="151"/>
      <c r="L11" s="151"/>
      <c r="M11" s="178"/>
      <c r="N11" s="151"/>
      <c r="O11" s="151"/>
      <c r="P11" s="151"/>
      <c r="Q11" s="178"/>
      <c r="R11" s="170">
        <f t="shared" ref="R11:R31" si="0">B11+C11+D11+F11+G11+H11+J11+K11+L11+N11+O11+P11</f>
        <v>0</v>
      </c>
      <c r="S11" s="158">
        <f>+E11+I11+M11+Q11</f>
        <v>0</v>
      </c>
      <c r="T11" s="169"/>
      <c r="U11" s="169"/>
      <c r="V11" s="169"/>
      <c r="W11" s="169"/>
      <c r="X11" s="169"/>
      <c r="Y11" s="153"/>
      <c r="Z11" s="153"/>
      <c r="AA11" s="153"/>
      <c r="AB11" s="153"/>
      <c r="AC11" s="153"/>
      <c r="AD11" s="153"/>
      <c r="AE11" s="154"/>
      <c r="AG11" s="151" t="s">
        <v>437</v>
      </c>
      <c r="AH11" s="151"/>
      <c r="AI11" s="151"/>
      <c r="AJ11" s="151"/>
      <c r="AK11" s="178"/>
      <c r="AL11" s="151"/>
      <c r="AM11" s="151"/>
      <c r="AN11" s="151"/>
      <c r="AO11" s="178"/>
      <c r="AP11" s="151"/>
      <c r="AQ11" s="151"/>
      <c r="AR11" s="151"/>
      <c r="AS11" s="178"/>
      <c r="AT11" s="151"/>
      <c r="AU11" s="151"/>
      <c r="AV11" s="151"/>
      <c r="AW11" s="178"/>
      <c r="AX11" s="170">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438</v>
      </c>
      <c r="B12" s="151"/>
      <c r="C12" s="151"/>
      <c r="D12" s="151"/>
      <c r="E12" s="178"/>
      <c r="F12" s="151"/>
      <c r="G12" s="151"/>
      <c r="H12" s="151"/>
      <c r="I12" s="178"/>
      <c r="J12" s="151"/>
      <c r="K12" s="151"/>
      <c r="L12" s="151"/>
      <c r="M12" s="178"/>
      <c r="N12" s="151"/>
      <c r="O12" s="151"/>
      <c r="P12" s="151"/>
      <c r="Q12" s="178"/>
      <c r="R12" s="170">
        <f t="shared" si="0"/>
        <v>0</v>
      </c>
      <c r="S12" s="158">
        <f t="shared" ref="S12:S31" si="2">+E12+I12+M12+Q12</f>
        <v>0</v>
      </c>
      <c r="T12" s="169"/>
      <c r="U12" s="169"/>
      <c r="V12" s="169"/>
      <c r="W12" s="169"/>
      <c r="X12" s="169"/>
      <c r="Y12" s="153"/>
      <c r="Z12" s="153"/>
      <c r="AA12" s="153"/>
      <c r="AB12" s="153"/>
      <c r="AC12" s="153"/>
      <c r="AD12" s="153"/>
      <c r="AE12" s="153"/>
      <c r="AG12" s="151" t="s">
        <v>438</v>
      </c>
      <c r="AH12" s="151"/>
      <c r="AI12" s="151"/>
      <c r="AJ12" s="151"/>
      <c r="AK12" s="178"/>
      <c r="AL12" s="151"/>
      <c r="AM12" s="151"/>
      <c r="AN12" s="151"/>
      <c r="AO12" s="178"/>
      <c r="AP12" s="151"/>
      <c r="AQ12" s="151"/>
      <c r="AR12" s="151"/>
      <c r="AS12" s="178"/>
      <c r="AT12" s="151"/>
      <c r="AU12" s="151"/>
      <c r="AV12" s="151"/>
      <c r="AW12" s="178"/>
      <c r="AX12" s="170">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439</v>
      </c>
      <c r="B13" s="151"/>
      <c r="C13" s="151"/>
      <c r="D13" s="151"/>
      <c r="E13" s="178"/>
      <c r="F13" s="151"/>
      <c r="G13" s="151"/>
      <c r="H13" s="151"/>
      <c r="I13" s="178"/>
      <c r="J13" s="151"/>
      <c r="K13" s="151"/>
      <c r="L13" s="151"/>
      <c r="M13" s="178"/>
      <c r="N13" s="151"/>
      <c r="O13" s="151"/>
      <c r="P13" s="151"/>
      <c r="Q13" s="178"/>
      <c r="R13" s="170">
        <f t="shared" si="0"/>
        <v>0</v>
      </c>
      <c r="S13" s="158">
        <f t="shared" si="2"/>
        <v>0</v>
      </c>
      <c r="T13" s="169"/>
      <c r="U13" s="169"/>
      <c r="V13" s="169"/>
      <c r="W13" s="169"/>
      <c r="X13" s="169"/>
      <c r="Y13" s="153"/>
      <c r="Z13" s="153"/>
      <c r="AA13" s="153"/>
      <c r="AB13" s="153"/>
      <c r="AC13" s="153"/>
      <c r="AD13" s="153"/>
      <c r="AE13" s="153"/>
      <c r="AG13" s="151" t="s">
        <v>439</v>
      </c>
      <c r="AH13" s="151"/>
      <c r="AI13" s="151"/>
      <c r="AJ13" s="151"/>
      <c r="AK13" s="178"/>
      <c r="AL13" s="151"/>
      <c r="AM13" s="151"/>
      <c r="AN13" s="151"/>
      <c r="AO13" s="178"/>
      <c r="AP13" s="151"/>
      <c r="AQ13" s="151"/>
      <c r="AR13" s="151"/>
      <c r="AS13" s="178"/>
      <c r="AT13" s="151"/>
      <c r="AU13" s="151"/>
      <c r="AV13" s="151"/>
      <c r="AW13" s="178"/>
      <c r="AX13" s="170">
        <f t="shared" si="1"/>
        <v>0</v>
      </c>
      <c r="AY13" s="158">
        <f t="shared" si="3"/>
        <v>0</v>
      </c>
      <c r="AZ13" s="153"/>
      <c r="BA13" s="153"/>
      <c r="BB13" s="153"/>
      <c r="BC13" s="153"/>
      <c r="BD13" s="153"/>
      <c r="BE13" s="153"/>
      <c r="BF13" s="153"/>
      <c r="BG13" s="153"/>
      <c r="BH13" s="153"/>
      <c r="BI13" s="153"/>
      <c r="BJ13" s="153"/>
      <c r="BK13" s="153"/>
    </row>
    <row r="14" spans="1:63" x14ac:dyDescent="0.25">
      <c r="A14" s="151" t="s">
        <v>440</v>
      </c>
      <c r="B14" s="151"/>
      <c r="C14" s="151"/>
      <c r="D14" s="151"/>
      <c r="E14" s="178"/>
      <c r="F14" s="151"/>
      <c r="G14" s="151"/>
      <c r="H14" s="151"/>
      <c r="I14" s="178"/>
      <c r="J14" s="151"/>
      <c r="K14" s="151"/>
      <c r="L14" s="151"/>
      <c r="M14" s="178"/>
      <c r="N14" s="151"/>
      <c r="O14" s="151"/>
      <c r="P14" s="151"/>
      <c r="Q14" s="178"/>
      <c r="R14" s="170">
        <f t="shared" si="0"/>
        <v>0</v>
      </c>
      <c r="S14" s="158">
        <f t="shared" si="2"/>
        <v>0</v>
      </c>
      <c r="T14" s="169"/>
      <c r="U14" s="169"/>
      <c r="V14" s="169"/>
      <c r="W14" s="169"/>
      <c r="X14" s="169"/>
      <c r="Y14" s="153"/>
      <c r="Z14" s="153"/>
      <c r="AA14" s="153"/>
      <c r="AB14" s="153"/>
      <c r="AC14" s="153"/>
      <c r="AD14" s="153"/>
      <c r="AE14" s="153"/>
      <c r="AG14" s="151" t="s">
        <v>440</v>
      </c>
      <c r="AH14" s="151"/>
      <c r="AI14" s="151"/>
      <c r="AJ14" s="151"/>
      <c r="AK14" s="178"/>
      <c r="AL14" s="151"/>
      <c r="AM14" s="151"/>
      <c r="AN14" s="151"/>
      <c r="AO14" s="178"/>
      <c r="AP14" s="151"/>
      <c r="AQ14" s="151"/>
      <c r="AR14" s="151"/>
      <c r="AS14" s="178"/>
      <c r="AT14" s="151"/>
      <c r="AU14" s="151"/>
      <c r="AV14" s="151"/>
      <c r="AW14" s="178"/>
      <c r="AX14" s="170">
        <f t="shared" si="1"/>
        <v>0</v>
      </c>
      <c r="AY14" s="158">
        <f t="shared" si="3"/>
        <v>0</v>
      </c>
      <c r="AZ14" s="153"/>
      <c r="BA14" s="153"/>
      <c r="BB14" s="153"/>
      <c r="BC14" s="153"/>
      <c r="BD14" s="153"/>
      <c r="BE14" s="153"/>
      <c r="BF14" s="153"/>
      <c r="BG14" s="153"/>
      <c r="BH14" s="153"/>
      <c r="BI14" s="153"/>
      <c r="BJ14" s="153"/>
      <c r="BK14" s="153"/>
    </row>
    <row r="15" spans="1:63" x14ac:dyDescent="0.25">
      <c r="A15" s="151" t="s">
        <v>441</v>
      </c>
      <c r="B15" s="151"/>
      <c r="C15" s="151"/>
      <c r="D15" s="151"/>
      <c r="E15" s="178"/>
      <c r="F15" s="151"/>
      <c r="G15" s="151"/>
      <c r="H15" s="151"/>
      <c r="I15" s="178"/>
      <c r="J15" s="151"/>
      <c r="K15" s="151"/>
      <c r="L15" s="151"/>
      <c r="M15" s="178"/>
      <c r="N15" s="151"/>
      <c r="O15" s="151"/>
      <c r="P15" s="151"/>
      <c r="Q15" s="178"/>
      <c r="R15" s="170">
        <f t="shared" si="0"/>
        <v>0</v>
      </c>
      <c r="S15" s="158">
        <f t="shared" si="2"/>
        <v>0</v>
      </c>
      <c r="T15" s="169"/>
      <c r="U15" s="169"/>
      <c r="V15" s="169"/>
      <c r="W15" s="169"/>
      <c r="X15" s="169"/>
      <c r="Y15" s="153"/>
      <c r="Z15" s="153"/>
      <c r="AA15" s="153"/>
      <c r="AB15" s="153"/>
      <c r="AC15" s="153"/>
      <c r="AD15" s="153"/>
      <c r="AE15" s="153"/>
      <c r="AG15" s="151" t="s">
        <v>441</v>
      </c>
      <c r="AH15" s="151"/>
      <c r="AI15" s="151"/>
      <c r="AJ15" s="151"/>
      <c r="AK15" s="178"/>
      <c r="AL15" s="151"/>
      <c r="AM15" s="151"/>
      <c r="AN15" s="151"/>
      <c r="AO15" s="178"/>
      <c r="AP15" s="151"/>
      <c r="AQ15" s="151"/>
      <c r="AR15" s="151"/>
      <c r="AS15" s="178"/>
      <c r="AT15" s="151"/>
      <c r="AU15" s="151"/>
      <c r="AV15" s="151"/>
      <c r="AW15" s="178"/>
      <c r="AX15" s="170">
        <f t="shared" si="1"/>
        <v>0</v>
      </c>
      <c r="AY15" s="158">
        <f t="shared" si="3"/>
        <v>0</v>
      </c>
      <c r="AZ15" s="153"/>
      <c r="BA15" s="153"/>
      <c r="BB15" s="153"/>
      <c r="BC15" s="153"/>
      <c r="BD15" s="153"/>
      <c r="BE15" s="153"/>
      <c r="BF15" s="153"/>
      <c r="BG15" s="153"/>
      <c r="BH15" s="153"/>
      <c r="BI15" s="153"/>
      <c r="BJ15" s="153"/>
      <c r="BK15" s="153"/>
    </row>
    <row r="16" spans="1:63" x14ac:dyDescent="0.25">
      <c r="A16" s="151" t="s">
        <v>442</v>
      </c>
      <c r="B16" s="151"/>
      <c r="C16" s="151"/>
      <c r="D16" s="151"/>
      <c r="E16" s="178"/>
      <c r="F16" s="151"/>
      <c r="G16" s="151"/>
      <c r="H16" s="151"/>
      <c r="I16" s="178"/>
      <c r="J16" s="151"/>
      <c r="K16" s="151"/>
      <c r="L16" s="151"/>
      <c r="M16" s="178"/>
      <c r="N16" s="151"/>
      <c r="O16" s="151"/>
      <c r="P16" s="151"/>
      <c r="Q16" s="178"/>
      <c r="R16" s="170">
        <f t="shared" si="0"/>
        <v>0</v>
      </c>
      <c r="S16" s="158">
        <f t="shared" si="2"/>
        <v>0</v>
      </c>
      <c r="T16" s="169"/>
      <c r="U16" s="169"/>
      <c r="V16" s="169"/>
      <c r="W16" s="169"/>
      <c r="X16" s="169"/>
      <c r="Y16" s="153"/>
      <c r="Z16" s="153"/>
      <c r="AA16" s="153"/>
      <c r="AB16" s="153"/>
      <c r="AC16" s="153"/>
      <c r="AD16" s="153"/>
      <c r="AE16" s="153"/>
      <c r="AG16" s="151" t="s">
        <v>442</v>
      </c>
      <c r="AH16" s="151"/>
      <c r="AI16" s="151"/>
      <c r="AJ16" s="151"/>
      <c r="AK16" s="178"/>
      <c r="AL16" s="151"/>
      <c r="AM16" s="151"/>
      <c r="AN16" s="151"/>
      <c r="AO16" s="178"/>
      <c r="AP16" s="151"/>
      <c r="AQ16" s="151"/>
      <c r="AR16" s="151"/>
      <c r="AS16" s="178"/>
      <c r="AT16" s="151"/>
      <c r="AU16" s="151"/>
      <c r="AV16" s="151"/>
      <c r="AW16" s="178"/>
      <c r="AX16" s="170">
        <f t="shared" si="1"/>
        <v>0</v>
      </c>
      <c r="AY16" s="158">
        <f t="shared" si="3"/>
        <v>0</v>
      </c>
      <c r="AZ16" s="153"/>
      <c r="BA16" s="153"/>
      <c r="BB16" s="153"/>
      <c r="BC16" s="153"/>
      <c r="BD16" s="153"/>
      <c r="BE16" s="153"/>
      <c r="BF16" s="153"/>
      <c r="BG16" s="153"/>
      <c r="BH16" s="153"/>
      <c r="BI16" s="153"/>
      <c r="BJ16" s="153"/>
      <c r="BK16" s="153"/>
    </row>
    <row r="17" spans="1:63" x14ac:dyDescent="0.25">
      <c r="A17" s="151" t="s">
        <v>443</v>
      </c>
      <c r="B17" s="151"/>
      <c r="C17" s="151"/>
      <c r="D17" s="151"/>
      <c r="E17" s="178"/>
      <c r="F17" s="151"/>
      <c r="G17" s="151"/>
      <c r="H17" s="151"/>
      <c r="I17" s="178"/>
      <c r="J17" s="151"/>
      <c r="K17" s="151"/>
      <c r="L17" s="151"/>
      <c r="M17" s="178"/>
      <c r="N17" s="151"/>
      <c r="O17" s="151"/>
      <c r="P17" s="151"/>
      <c r="Q17" s="178"/>
      <c r="R17" s="170">
        <f t="shared" si="0"/>
        <v>0</v>
      </c>
      <c r="S17" s="158">
        <f t="shared" si="2"/>
        <v>0</v>
      </c>
      <c r="T17" s="169"/>
      <c r="U17" s="169"/>
      <c r="V17" s="169"/>
      <c r="W17" s="169"/>
      <c r="X17" s="169"/>
      <c r="Y17" s="153"/>
      <c r="Z17" s="153"/>
      <c r="AA17" s="153"/>
      <c r="AB17" s="153"/>
      <c r="AC17" s="153"/>
      <c r="AD17" s="153"/>
      <c r="AE17" s="153"/>
      <c r="AG17" s="151" t="s">
        <v>443</v>
      </c>
      <c r="AH17" s="151"/>
      <c r="AI17" s="151"/>
      <c r="AJ17" s="151"/>
      <c r="AK17" s="178"/>
      <c r="AL17" s="151"/>
      <c r="AM17" s="151"/>
      <c r="AN17" s="151"/>
      <c r="AO17" s="178"/>
      <c r="AP17" s="151"/>
      <c r="AQ17" s="151"/>
      <c r="AR17" s="151"/>
      <c r="AS17" s="178"/>
      <c r="AT17" s="151"/>
      <c r="AU17" s="151"/>
      <c r="AV17" s="151"/>
      <c r="AW17" s="178"/>
      <c r="AX17" s="170">
        <f t="shared" si="1"/>
        <v>0</v>
      </c>
      <c r="AY17" s="158">
        <f t="shared" si="3"/>
        <v>0</v>
      </c>
      <c r="AZ17" s="153"/>
      <c r="BA17" s="153"/>
      <c r="BB17" s="153"/>
      <c r="BC17" s="153"/>
      <c r="BD17" s="153"/>
      <c r="BE17" s="153"/>
      <c r="BF17" s="153"/>
      <c r="BG17" s="153"/>
      <c r="BH17" s="153"/>
      <c r="BI17" s="153"/>
      <c r="BJ17" s="153"/>
      <c r="BK17" s="153"/>
    </row>
    <row r="18" spans="1:63" x14ac:dyDescent="0.25">
      <c r="A18" s="151" t="s">
        <v>444</v>
      </c>
      <c r="B18" s="151"/>
      <c r="C18" s="151"/>
      <c r="D18" s="151"/>
      <c r="E18" s="178"/>
      <c r="F18" s="151"/>
      <c r="G18" s="151"/>
      <c r="H18" s="151"/>
      <c r="I18" s="178"/>
      <c r="J18" s="151"/>
      <c r="K18" s="151"/>
      <c r="L18" s="151"/>
      <c r="M18" s="178"/>
      <c r="N18" s="151"/>
      <c r="O18" s="151"/>
      <c r="P18" s="151"/>
      <c r="Q18" s="178"/>
      <c r="R18" s="170">
        <f t="shared" si="0"/>
        <v>0</v>
      </c>
      <c r="S18" s="158">
        <f t="shared" si="2"/>
        <v>0</v>
      </c>
      <c r="T18" s="169"/>
      <c r="U18" s="169"/>
      <c r="V18" s="169"/>
      <c r="W18" s="169"/>
      <c r="X18" s="169"/>
      <c r="Y18" s="153"/>
      <c r="Z18" s="153"/>
      <c r="AA18" s="153"/>
      <c r="AB18" s="153"/>
      <c r="AC18" s="153"/>
      <c r="AD18" s="153"/>
      <c r="AE18" s="153"/>
      <c r="AG18" s="151" t="s">
        <v>444</v>
      </c>
      <c r="AH18" s="151"/>
      <c r="AI18" s="151"/>
      <c r="AJ18" s="151"/>
      <c r="AK18" s="178"/>
      <c r="AL18" s="151"/>
      <c r="AM18" s="151"/>
      <c r="AN18" s="151"/>
      <c r="AO18" s="178"/>
      <c r="AP18" s="151"/>
      <c r="AQ18" s="151"/>
      <c r="AR18" s="151"/>
      <c r="AS18" s="178"/>
      <c r="AT18" s="151"/>
      <c r="AU18" s="151"/>
      <c r="AV18" s="151"/>
      <c r="AW18" s="178"/>
      <c r="AX18" s="170">
        <f t="shared" si="1"/>
        <v>0</v>
      </c>
      <c r="AY18" s="158">
        <f t="shared" si="3"/>
        <v>0</v>
      </c>
      <c r="AZ18" s="153"/>
      <c r="BA18" s="153"/>
      <c r="BB18" s="153"/>
      <c r="BC18" s="153"/>
      <c r="BD18" s="153"/>
      <c r="BE18" s="153"/>
      <c r="BF18" s="153"/>
      <c r="BG18" s="153"/>
      <c r="BH18" s="153"/>
      <c r="BI18" s="153"/>
      <c r="BJ18" s="153"/>
      <c r="BK18" s="153"/>
    </row>
    <row r="19" spans="1:63" x14ac:dyDescent="0.25">
      <c r="A19" s="151" t="s">
        <v>445</v>
      </c>
      <c r="B19" s="151"/>
      <c r="C19" s="151"/>
      <c r="D19" s="151"/>
      <c r="E19" s="178"/>
      <c r="F19" s="151"/>
      <c r="G19" s="151"/>
      <c r="H19" s="151"/>
      <c r="I19" s="178"/>
      <c r="J19" s="151"/>
      <c r="K19" s="151"/>
      <c r="L19" s="151"/>
      <c r="M19" s="178"/>
      <c r="N19" s="151"/>
      <c r="O19" s="151"/>
      <c r="P19" s="151"/>
      <c r="Q19" s="178"/>
      <c r="R19" s="170">
        <f t="shared" si="0"/>
        <v>0</v>
      </c>
      <c r="S19" s="158">
        <f t="shared" si="2"/>
        <v>0</v>
      </c>
      <c r="T19" s="169"/>
      <c r="U19" s="169"/>
      <c r="V19" s="169"/>
      <c r="W19" s="169"/>
      <c r="X19" s="169"/>
      <c r="Y19" s="153"/>
      <c r="Z19" s="153"/>
      <c r="AA19" s="153"/>
      <c r="AB19" s="153"/>
      <c r="AC19" s="153"/>
      <c r="AD19" s="153"/>
      <c r="AE19" s="153"/>
      <c r="AG19" s="151" t="s">
        <v>445</v>
      </c>
      <c r="AH19" s="151"/>
      <c r="AI19" s="151"/>
      <c r="AJ19" s="151"/>
      <c r="AK19" s="178"/>
      <c r="AL19" s="151"/>
      <c r="AM19" s="151"/>
      <c r="AN19" s="151"/>
      <c r="AO19" s="178"/>
      <c r="AP19" s="151"/>
      <c r="AQ19" s="151"/>
      <c r="AR19" s="151"/>
      <c r="AS19" s="178"/>
      <c r="AT19" s="151"/>
      <c r="AU19" s="151"/>
      <c r="AV19" s="151"/>
      <c r="AW19" s="178"/>
      <c r="AX19" s="170">
        <f t="shared" si="1"/>
        <v>0</v>
      </c>
      <c r="AY19" s="158">
        <f t="shared" si="3"/>
        <v>0</v>
      </c>
      <c r="AZ19" s="153"/>
      <c r="BA19" s="153"/>
      <c r="BB19" s="153"/>
      <c r="BC19" s="153"/>
      <c r="BD19" s="153"/>
      <c r="BE19" s="153"/>
      <c r="BF19" s="153"/>
      <c r="BG19" s="153"/>
      <c r="BH19" s="153"/>
      <c r="BI19" s="151"/>
      <c r="BJ19" s="151"/>
      <c r="BK19" s="151"/>
    </row>
    <row r="20" spans="1:63" x14ac:dyDescent="0.25">
      <c r="A20" s="151" t="s">
        <v>446</v>
      </c>
      <c r="B20" s="151"/>
      <c r="C20" s="151"/>
      <c r="D20" s="151"/>
      <c r="E20" s="178"/>
      <c r="F20" s="151"/>
      <c r="G20" s="151"/>
      <c r="H20" s="151"/>
      <c r="I20" s="178"/>
      <c r="J20" s="151"/>
      <c r="K20" s="151"/>
      <c r="L20" s="151"/>
      <c r="M20" s="178"/>
      <c r="N20" s="151"/>
      <c r="O20" s="151"/>
      <c r="P20" s="151"/>
      <c r="Q20" s="178"/>
      <c r="R20" s="170">
        <f t="shared" si="0"/>
        <v>0</v>
      </c>
      <c r="S20" s="158">
        <f t="shared" si="2"/>
        <v>0</v>
      </c>
      <c r="T20" s="169"/>
      <c r="U20" s="169"/>
      <c r="V20" s="169"/>
      <c r="W20" s="169"/>
      <c r="X20" s="169"/>
      <c r="Y20" s="153"/>
      <c r="Z20" s="153"/>
      <c r="AA20" s="153"/>
      <c r="AB20" s="153"/>
      <c r="AC20" s="153"/>
      <c r="AD20" s="153"/>
      <c r="AE20" s="153"/>
      <c r="AG20" s="151" t="s">
        <v>446</v>
      </c>
      <c r="AH20" s="151"/>
      <c r="AI20" s="151"/>
      <c r="AJ20" s="151"/>
      <c r="AK20" s="178"/>
      <c r="AL20" s="151"/>
      <c r="AM20" s="151"/>
      <c r="AN20" s="151"/>
      <c r="AO20" s="178"/>
      <c r="AP20" s="151"/>
      <c r="AQ20" s="151"/>
      <c r="AR20" s="151"/>
      <c r="AS20" s="178"/>
      <c r="AT20" s="151"/>
      <c r="AU20" s="151"/>
      <c r="AV20" s="151"/>
      <c r="AW20" s="178"/>
      <c r="AX20" s="170">
        <f t="shared" si="1"/>
        <v>0</v>
      </c>
      <c r="AY20" s="158">
        <f t="shared" si="3"/>
        <v>0</v>
      </c>
      <c r="AZ20" s="153"/>
      <c r="BA20" s="153"/>
      <c r="BB20" s="153"/>
      <c r="BC20" s="153"/>
      <c r="BD20" s="153"/>
      <c r="BE20" s="153"/>
      <c r="BF20" s="153"/>
      <c r="BG20" s="153"/>
      <c r="BH20" s="153"/>
      <c r="BI20" s="151"/>
      <c r="BJ20" s="151"/>
      <c r="BK20" s="151"/>
    </row>
    <row r="21" spans="1:63" x14ac:dyDescent="0.25">
      <c r="A21" s="151" t="s">
        <v>447</v>
      </c>
      <c r="B21" s="151"/>
      <c r="C21" s="151"/>
      <c r="D21" s="151"/>
      <c r="E21" s="178"/>
      <c r="F21" s="151"/>
      <c r="G21" s="151"/>
      <c r="H21" s="151"/>
      <c r="I21" s="178"/>
      <c r="J21" s="151"/>
      <c r="K21" s="151"/>
      <c r="L21" s="151"/>
      <c r="M21" s="178"/>
      <c r="N21" s="151"/>
      <c r="O21" s="151"/>
      <c r="P21" s="151"/>
      <c r="Q21" s="178"/>
      <c r="R21" s="170">
        <f t="shared" si="0"/>
        <v>0</v>
      </c>
      <c r="S21" s="158">
        <f t="shared" si="2"/>
        <v>0</v>
      </c>
      <c r="T21" s="169"/>
      <c r="U21" s="169"/>
      <c r="V21" s="169"/>
      <c r="W21" s="169"/>
      <c r="X21" s="169"/>
      <c r="Y21" s="153"/>
      <c r="Z21" s="153"/>
      <c r="AA21" s="153"/>
      <c r="AB21" s="153"/>
      <c r="AC21" s="153"/>
      <c r="AD21" s="153"/>
      <c r="AE21" s="153"/>
      <c r="AG21" s="151" t="s">
        <v>447</v>
      </c>
      <c r="AH21" s="151"/>
      <c r="AI21" s="151"/>
      <c r="AJ21" s="151"/>
      <c r="AK21" s="178"/>
      <c r="AL21" s="151"/>
      <c r="AM21" s="151"/>
      <c r="AN21" s="151"/>
      <c r="AO21" s="178"/>
      <c r="AP21" s="151"/>
      <c r="AQ21" s="151"/>
      <c r="AR21" s="151"/>
      <c r="AS21" s="178"/>
      <c r="AT21" s="151"/>
      <c r="AU21" s="151"/>
      <c r="AV21" s="151"/>
      <c r="AW21" s="178"/>
      <c r="AX21" s="170">
        <f t="shared" si="1"/>
        <v>0</v>
      </c>
      <c r="AY21" s="158">
        <f t="shared" si="3"/>
        <v>0</v>
      </c>
      <c r="AZ21" s="153"/>
      <c r="BA21" s="153"/>
      <c r="BB21" s="153"/>
      <c r="BC21" s="153"/>
      <c r="BD21" s="153"/>
      <c r="BE21" s="153"/>
      <c r="BF21" s="153"/>
      <c r="BG21" s="153"/>
      <c r="BH21" s="153"/>
      <c r="BI21" s="151"/>
      <c r="BJ21" s="151"/>
      <c r="BK21" s="151"/>
    </row>
    <row r="22" spans="1:63" x14ac:dyDescent="0.25">
      <c r="A22" s="151" t="s">
        <v>448</v>
      </c>
      <c r="B22" s="151"/>
      <c r="C22" s="151"/>
      <c r="D22" s="151"/>
      <c r="E22" s="178"/>
      <c r="F22" s="151"/>
      <c r="G22" s="151"/>
      <c r="H22" s="151"/>
      <c r="I22" s="178"/>
      <c r="J22" s="151"/>
      <c r="K22" s="151"/>
      <c r="L22" s="151"/>
      <c r="M22" s="178"/>
      <c r="N22" s="151"/>
      <c r="O22" s="151"/>
      <c r="P22" s="151"/>
      <c r="Q22" s="178"/>
      <c r="R22" s="170">
        <f t="shared" si="0"/>
        <v>0</v>
      </c>
      <c r="S22" s="158">
        <f t="shared" si="2"/>
        <v>0</v>
      </c>
      <c r="T22" s="169"/>
      <c r="U22" s="169"/>
      <c r="V22" s="169"/>
      <c r="W22" s="169"/>
      <c r="X22" s="169"/>
      <c r="Y22" s="153"/>
      <c r="Z22" s="153"/>
      <c r="AA22" s="153"/>
      <c r="AB22" s="153"/>
      <c r="AC22" s="153"/>
      <c r="AD22" s="153"/>
      <c r="AE22" s="153"/>
      <c r="AG22" s="151" t="s">
        <v>448</v>
      </c>
      <c r="AH22" s="151"/>
      <c r="AI22" s="151"/>
      <c r="AJ22" s="151"/>
      <c r="AK22" s="178"/>
      <c r="AL22" s="151"/>
      <c r="AM22" s="151"/>
      <c r="AN22" s="151"/>
      <c r="AO22" s="178"/>
      <c r="AP22" s="151"/>
      <c r="AQ22" s="151"/>
      <c r="AR22" s="151"/>
      <c r="AS22" s="178"/>
      <c r="AT22" s="151"/>
      <c r="AU22" s="151"/>
      <c r="AV22" s="151"/>
      <c r="AW22" s="178"/>
      <c r="AX22" s="170">
        <f t="shared" si="1"/>
        <v>0</v>
      </c>
      <c r="AY22" s="158">
        <f t="shared" si="3"/>
        <v>0</v>
      </c>
      <c r="AZ22" s="153"/>
      <c r="BA22" s="153"/>
      <c r="BB22" s="153"/>
      <c r="BC22" s="153"/>
      <c r="BD22" s="153"/>
      <c r="BE22" s="153"/>
      <c r="BF22" s="153"/>
      <c r="BG22" s="153"/>
      <c r="BH22" s="153"/>
      <c r="BI22" s="153"/>
      <c r="BJ22" s="153"/>
      <c r="BK22" s="153"/>
    </row>
    <row r="23" spans="1:63" x14ac:dyDescent="0.25">
      <c r="A23" s="151" t="s">
        <v>449</v>
      </c>
      <c r="B23" s="151"/>
      <c r="C23" s="151"/>
      <c r="D23" s="151"/>
      <c r="E23" s="178"/>
      <c r="F23" s="151"/>
      <c r="G23" s="151"/>
      <c r="H23" s="151"/>
      <c r="I23" s="178"/>
      <c r="J23" s="151"/>
      <c r="K23" s="151"/>
      <c r="L23" s="151"/>
      <c r="M23" s="178"/>
      <c r="N23" s="151"/>
      <c r="O23" s="151"/>
      <c r="P23" s="151"/>
      <c r="Q23" s="178"/>
      <c r="R23" s="170">
        <f t="shared" si="0"/>
        <v>0</v>
      </c>
      <c r="S23" s="158">
        <f t="shared" si="2"/>
        <v>0</v>
      </c>
      <c r="T23" s="169"/>
      <c r="U23" s="169"/>
      <c r="V23" s="169"/>
      <c r="W23" s="169"/>
      <c r="X23" s="169"/>
      <c r="Y23" s="153"/>
      <c r="Z23" s="153"/>
      <c r="AA23" s="153"/>
      <c r="AB23" s="153"/>
      <c r="AC23" s="153"/>
      <c r="AD23" s="153"/>
      <c r="AE23" s="153"/>
      <c r="AG23" s="151" t="s">
        <v>449</v>
      </c>
      <c r="AH23" s="151"/>
      <c r="AI23" s="151"/>
      <c r="AJ23" s="151"/>
      <c r="AK23" s="178"/>
      <c r="AL23" s="151"/>
      <c r="AM23" s="151"/>
      <c r="AN23" s="151"/>
      <c r="AO23" s="178"/>
      <c r="AP23" s="151"/>
      <c r="AQ23" s="151"/>
      <c r="AR23" s="151"/>
      <c r="AS23" s="178"/>
      <c r="AT23" s="151"/>
      <c r="AU23" s="151"/>
      <c r="AV23" s="151"/>
      <c r="AW23" s="178"/>
      <c r="AX23" s="170">
        <f t="shared" si="1"/>
        <v>0</v>
      </c>
      <c r="AY23" s="158">
        <f t="shared" si="3"/>
        <v>0</v>
      </c>
      <c r="AZ23" s="153"/>
      <c r="BA23" s="153"/>
      <c r="BB23" s="153"/>
      <c r="BC23" s="153"/>
      <c r="BD23" s="153"/>
      <c r="BE23" s="153"/>
      <c r="BF23" s="153"/>
      <c r="BG23" s="153"/>
      <c r="BH23" s="153"/>
      <c r="BI23" s="153"/>
      <c r="BJ23" s="153"/>
      <c r="BK23" s="153"/>
    </row>
    <row r="24" spans="1:63" x14ac:dyDescent="0.25">
      <c r="A24" s="151" t="s">
        <v>450</v>
      </c>
      <c r="B24" s="151"/>
      <c r="C24" s="151"/>
      <c r="D24" s="151"/>
      <c r="E24" s="178"/>
      <c r="F24" s="151"/>
      <c r="G24" s="151"/>
      <c r="H24" s="151"/>
      <c r="I24" s="178"/>
      <c r="J24" s="151"/>
      <c r="K24" s="151"/>
      <c r="L24" s="151"/>
      <c r="M24" s="178"/>
      <c r="N24" s="151"/>
      <c r="O24" s="151"/>
      <c r="P24" s="151"/>
      <c r="Q24" s="178"/>
      <c r="R24" s="170">
        <f t="shared" si="0"/>
        <v>0</v>
      </c>
      <c r="S24" s="158">
        <f t="shared" si="2"/>
        <v>0</v>
      </c>
      <c r="T24" s="169"/>
      <c r="U24" s="169"/>
      <c r="V24" s="169"/>
      <c r="W24" s="169"/>
      <c r="X24" s="169"/>
      <c r="Y24" s="153"/>
      <c r="Z24" s="153"/>
      <c r="AA24" s="153"/>
      <c r="AB24" s="153"/>
      <c r="AC24" s="153"/>
      <c r="AD24" s="153"/>
      <c r="AE24" s="153"/>
      <c r="AG24" s="151" t="s">
        <v>450</v>
      </c>
      <c r="AH24" s="151"/>
      <c r="AI24" s="151"/>
      <c r="AJ24" s="151"/>
      <c r="AK24" s="178"/>
      <c r="AL24" s="151"/>
      <c r="AM24" s="151"/>
      <c r="AN24" s="151"/>
      <c r="AO24" s="178"/>
      <c r="AP24" s="151"/>
      <c r="AQ24" s="151"/>
      <c r="AR24" s="151"/>
      <c r="AS24" s="178"/>
      <c r="AT24" s="151"/>
      <c r="AU24" s="151"/>
      <c r="AV24" s="151"/>
      <c r="AW24" s="178"/>
      <c r="AX24" s="170">
        <f t="shared" si="1"/>
        <v>0</v>
      </c>
      <c r="AY24" s="158">
        <f t="shared" si="3"/>
        <v>0</v>
      </c>
      <c r="AZ24" s="153"/>
      <c r="BA24" s="153"/>
      <c r="BB24" s="153"/>
      <c r="BC24" s="153"/>
      <c r="BD24" s="153"/>
      <c r="BE24" s="153"/>
      <c r="BF24" s="153"/>
      <c r="BG24" s="153"/>
      <c r="BH24" s="153"/>
      <c r="BI24" s="153"/>
      <c r="BJ24" s="153"/>
      <c r="BK24" s="153"/>
    </row>
    <row r="25" spans="1:63" x14ac:dyDescent="0.25">
      <c r="A25" s="151" t="s">
        <v>451</v>
      </c>
      <c r="B25" s="151"/>
      <c r="C25" s="151"/>
      <c r="D25" s="151"/>
      <c r="E25" s="178"/>
      <c r="F25" s="151"/>
      <c r="G25" s="151"/>
      <c r="H25" s="151"/>
      <c r="I25" s="178"/>
      <c r="J25" s="151"/>
      <c r="K25" s="151"/>
      <c r="L25" s="151"/>
      <c r="M25" s="178"/>
      <c r="N25" s="151"/>
      <c r="O25" s="151"/>
      <c r="P25" s="151"/>
      <c r="Q25" s="178"/>
      <c r="R25" s="170">
        <f t="shared" si="0"/>
        <v>0</v>
      </c>
      <c r="S25" s="158">
        <f t="shared" si="2"/>
        <v>0</v>
      </c>
      <c r="T25" s="169"/>
      <c r="U25" s="169"/>
      <c r="V25" s="169"/>
      <c r="W25" s="169"/>
      <c r="X25" s="169"/>
      <c r="Y25" s="153"/>
      <c r="Z25" s="153"/>
      <c r="AA25" s="153"/>
      <c r="AB25" s="153"/>
      <c r="AC25" s="153"/>
      <c r="AD25" s="153"/>
      <c r="AE25" s="153"/>
      <c r="AG25" s="151" t="s">
        <v>451</v>
      </c>
      <c r="AH25" s="151"/>
      <c r="AI25" s="151"/>
      <c r="AJ25" s="151"/>
      <c r="AK25" s="178"/>
      <c r="AL25" s="151"/>
      <c r="AM25" s="151"/>
      <c r="AN25" s="151"/>
      <c r="AO25" s="178"/>
      <c r="AP25" s="151"/>
      <c r="AQ25" s="151"/>
      <c r="AR25" s="151"/>
      <c r="AS25" s="178"/>
      <c r="AT25" s="151"/>
      <c r="AU25" s="151"/>
      <c r="AV25" s="151"/>
      <c r="AW25" s="178"/>
      <c r="AX25" s="170">
        <f t="shared" si="1"/>
        <v>0</v>
      </c>
      <c r="AY25" s="158">
        <f t="shared" si="3"/>
        <v>0</v>
      </c>
      <c r="AZ25" s="153"/>
      <c r="BA25" s="153"/>
      <c r="BB25" s="153"/>
      <c r="BC25" s="153"/>
      <c r="BD25" s="153"/>
      <c r="BE25" s="153"/>
      <c r="BF25" s="153"/>
      <c r="BG25" s="153"/>
      <c r="BH25" s="153"/>
      <c r="BI25" s="153"/>
      <c r="BJ25" s="153"/>
      <c r="BK25" s="153"/>
    </row>
    <row r="26" spans="1:63" x14ac:dyDescent="0.25">
      <c r="A26" s="151" t="s">
        <v>452</v>
      </c>
      <c r="B26" s="151"/>
      <c r="C26" s="151"/>
      <c r="D26" s="151"/>
      <c r="E26" s="178"/>
      <c r="F26" s="151"/>
      <c r="G26" s="151"/>
      <c r="H26" s="151"/>
      <c r="I26" s="178"/>
      <c r="J26" s="151"/>
      <c r="K26" s="151"/>
      <c r="L26" s="151"/>
      <c r="M26" s="178"/>
      <c r="N26" s="151"/>
      <c r="O26" s="151"/>
      <c r="P26" s="151"/>
      <c r="Q26" s="178"/>
      <c r="R26" s="170">
        <f t="shared" si="0"/>
        <v>0</v>
      </c>
      <c r="S26" s="158">
        <f t="shared" si="2"/>
        <v>0</v>
      </c>
      <c r="T26" s="169"/>
      <c r="U26" s="169"/>
      <c r="V26" s="169"/>
      <c r="W26" s="169"/>
      <c r="X26" s="169"/>
      <c r="Y26" s="153"/>
      <c r="Z26" s="153"/>
      <c r="AA26" s="153"/>
      <c r="AB26" s="153"/>
      <c r="AC26" s="153"/>
      <c r="AD26" s="153"/>
      <c r="AE26" s="153"/>
      <c r="AG26" s="151" t="s">
        <v>452</v>
      </c>
      <c r="AH26" s="151"/>
      <c r="AI26" s="151"/>
      <c r="AJ26" s="151"/>
      <c r="AK26" s="178"/>
      <c r="AL26" s="151"/>
      <c r="AM26" s="151"/>
      <c r="AN26" s="151"/>
      <c r="AO26" s="178"/>
      <c r="AP26" s="151"/>
      <c r="AQ26" s="151"/>
      <c r="AR26" s="151"/>
      <c r="AS26" s="178"/>
      <c r="AT26" s="151"/>
      <c r="AU26" s="151"/>
      <c r="AV26" s="151"/>
      <c r="AW26" s="178"/>
      <c r="AX26" s="170">
        <f t="shared" si="1"/>
        <v>0</v>
      </c>
      <c r="AY26" s="158">
        <f t="shared" si="3"/>
        <v>0</v>
      </c>
      <c r="AZ26" s="153"/>
      <c r="BA26" s="153"/>
      <c r="BB26" s="153"/>
      <c r="BC26" s="153"/>
      <c r="BD26" s="153"/>
      <c r="BE26" s="153"/>
      <c r="BF26" s="153"/>
      <c r="BG26" s="153"/>
      <c r="BH26" s="153"/>
      <c r="BI26" s="153"/>
      <c r="BJ26" s="153"/>
      <c r="BK26" s="153"/>
    </row>
    <row r="27" spans="1:63" x14ac:dyDescent="0.25">
      <c r="A27" s="151" t="s">
        <v>453</v>
      </c>
      <c r="B27" s="151"/>
      <c r="C27" s="151"/>
      <c r="D27" s="151"/>
      <c r="E27" s="178"/>
      <c r="F27" s="151"/>
      <c r="G27" s="151"/>
      <c r="H27" s="151"/>
      <c r="I27" s="178"/>
      <c r="J27" s="151"/>
      <c r="K27" s="151"/>
      <c r="L27" s="151"/>
      <c r="M27" s="178"/>
      <c r="N27" s="151"/>
      <c r="O27" s="151"/>
      <c r="P27" s="151"/>
      <c r="Q27" s="178"/>
      <c r="R27" s="170">
        <f t="shared" si="0"/>
        <v>0</v>
      </c>
      <c r="S27" s="158">
        <f t="shared" si="2"/>
        <v>0</v>
      </c>
      <c r="T27" s="169"/>
      <c r="U27" s="169"/>
      <c r="V27" s="169"/>
      <c r="W27" s="169"/>
      <c r="X27" s="169"/>
      <c r="Y27" s="153"/>
      <c r="Z27" s="153"/>
      <c r="AA27" s="153"/>
      <c r="AB27" s="153"/>
      <c r="AC27" s="153"/>
      <c r="AD27" s="153"/>
      <c r="AE27" s="153"/>
      <c r="AG27" s="151" t="s">
        <v>453</v>
      </c>
      <c r="AH27" s="151"/>
      <c r="AI27" s="151"/>
      <c r="AJ27" s="151"/>
      <c r="AK27" s="178"/>
      <c r="AL27" s="151"/>
      <c r="AM27" s="151"/>
      <c r="AN27" s="151"/>
      <c r="AO27" s="178"/>
      <c r="AP27" s="151"/>
      <c r="AQ27" s="151"/>
      <c r="AR27" s="151"/>
      <c r="AS27" s="178"/>
      <c r="AT27" s="151"/>
      <c r="AU27" s="151"/>
      <c r="AV27" s="151"/>
      <c r="AW27" s="178"/>
      <c r="AX27" s="170">
        <f t="shared" si="1"/>
        <v>0</v>
      </c>
      <c r="AY27" s="158">
        <f t="shared" si="3"/>
        <v>0</v>
      </c>
      <c r="AZ27" s="153"/>
      <c r="BA27" s="153"/>
      <c r="BB27" s="153"/>
      <c r="BC27" s="153"/>
      <c r="BD27" s="153"/>
      <c r="BE27" s="153"/>
      <c r="BF27" s="153"/>
      <c r="BG27" s="153"/>
      <c r="BH27" s="153"/>
      <c r="BI27" s="153"/>
      <c r="BJ27" s="153"/>
      <c r="BK27" s="153"/>
    </row>
    <row r="28" spans="1:63" x14ac:dyDescent="0.25">
      <c r="A28" s="151" t="s">
        <v>454</v>
      </c>
      <c r="B28" s="151"/>
      <c r="C28" s="151"/>
      <c r="D28" s="151"/>
      <c r="E28" s="178"/>
      <c r="F28" s="151"/>
      <c r="G28" s="151"/>
      <c r="H28" s="151"/>
      <c r="I28" s="178"/>
      <c r="J28" s="151"/>
      <c r="K28" s="151"/>
      <c r="L28" s="151"/>
      <c r="M28" s="178"/>
      <c r="N28" s="151"/>
      <c r="O28" s="151"/>
      <c r="P28" s="151"/>
      <c r="Q28" s="178"/>
      <c r="R28" s="170">
        <f t="shared" si="0"/>
        <v>0</v>
      </c>
      <c r="S28" s="158">
        <f t="shared" si="2"/>
        <v>0</v>
      </c>
      <c r="T28" s="169"/>
      <c r="U28" s="169"/>
      <c r="V28" s="169"/>
      <c r="W28" s="169"/>
      <c r="X28" s="169"/>
      <c r="Y28" s="153"/>
      <c r="Z28" s="153"/>
      <c r="AA28" s="153"/>
      <c r="AB28" s="153"/>
      <c r="AC28" s="153"/>
      <c r="AD28" s="153"/>
      <c r="AE28" s="153"/>
      <c r="AG28" s="151" t="s">
        <v>454</v>
      </c>
      <c r="AH28" s="151"/>
      <c r="AI28" s="151"/>
      <c r="AJ28" s="151"/>
      <c r="AK28" s="178"/>
      <c r="AL28" s="151"/>
      <c r="AM28" s="151"/>
      <c r="AN28" s="151"/>
      <c r="AO28" s="178"/>
      <c r="AP28" s="151"/>
      <c r="AQ28" s="151"/>
      <c r="AR28" s="151"/>
      <c r="AS28" s="178"/>
      <c r="AT28" s="151"/>
      <c r="AU28" s="151"/>
      <c r="AV28" s="151"/>
      <c r="AW28" s="178"/>
      <c r="AX28" s="170">
        <f t="shared" si="1"/>
        <v>0</v>
      </c>
      <c r="AY28" s="158">
        <f t="shared" si="3"/>
        <v>0</v>
      </c>
      <c r="AZ28" s="153"/>
      <c r="BA28" s="153"/>
      <c r="BB28" s="153"/>
      <c r="BC28" s="153"/>
      <c r="BD28" s="153"/>
      <c r="BE28" s="153"/>
      <c r="BF28" s="153"/>
      <c r="BG28" s="153"/>
      <c r="BH28" s="153"/>
      <c r="BI28" s="153"/>
      <c r="BJ28" s="153"/>
      <c r="BK28" s="153"/>
    </row>
    <row r="29" spans="1:63" x14ac:dyDescent="0.25">
      <c r="A29" s="151" t="s">
        <v>455</v>
      </c>
      <c r="B29" s="151"/>
      <c r="C29" s="151"/>
      <c r="D29" s="151"/>
      <c r="E29" s="178"/>
      <c r="F29" s="151"/>
      <c r="G29" s="151"/>
      <c r="H29" s="151"/>
      <c r="I29" s="178"/>
      <c r="J29" s="151"/>
      <c r="K29" s="151"/>
      <c r="L29" s="151"/>
      <c r="M29" s="178"/>
      <c r="N29" s="151"/>
      <c r="O29" s="151"/>
      <c r="P29" s="151"/>
      <c r="Q29" s="178"/>
      <c r="R29" s="170">
        <f t="shared" si="0"/>
        <v>0</v>
      </c>
      <c r="S29" s="158">
        <f t="shared" si="2"/>
        <v>0</v>
      </c>
      <c r="T29" s="169"/>
      <c r="U29" s="169"/>
      <c r="V29" s="169"/>
      <c r="W29" s="169"/>
      <c r="X29" s="169"/>
      <c r="Y29" s="153"/>
      <c r="Z29" s="153"/>
      <c r="AA29" s="153"/>
      <c r="AB29" s="153"/>
      <c r="AC29" s="153"/>
      <c r="AD29" s="153"/>
      <c r="AE29" s="153"/>
      <c r="AG29" s="151" t="s">
        <v>455</v>
      </c>
      <c r="AH29" s="151"/>
      <c r="AI29" s="151"/>
      <c r="AJ29" s="151"/>
      <c r="AK29" s="178"/>
      <c r="AL29" s="151"/>
      <c r="AM29" s="151"/>
      <c r="AN29" s="151"/>
      <c r="AO29" s="178"/>
      <c r="AP29" s="151"/>
      <c r="AQ29" s="151"/>
      <c r="AR29" s="151"/>
      <c r="AS29" s="178"/>
      <c r="AT29" s="151"/>
      <c r="AU29" s="151"/>
      <c r="AV29" s="151"/>
      <c r="AW29" s="178"/>
      <c r="AX29" s="170">
        <f t="shared" si="1"/>
        <v>0</v>
      </c>
      <c r="AY29" s="158">
        <f t="shared" si="3"/>
        <v>0</v>
      </c>
      <c r="AZ29" s="153"/>
      <c r="BA29" s="153"/>
      <c r="BB29" s="153"/>
      <c r="BC29" s="153"/>
      <c r="BD29" s="153"/>
      <c r="BE29" s="153"/>
      <c r="BF29" s="153"/>
      <c r="BG29" s="153"/>
      <c r="BH29" s="153"/>
      <c r="BI29" s="153"/>
      <c r="BJ29" s="153"/>
      <c r="BK29" s="153"/>
    </row>
    <row r="30" spans="1:63" x14ac:dyDescent="0.25">
      <c r="A30" s="151" t="s">
        <v>456</v>
      </c>
      <c r="B30" s="151"/>
      <c r="C30" s="151"/>
      <c r="D30" s="151"/>
      <c r="E30" s="178"/>
      <c r="F30" s="151"/>
      <c r="G30" s="151"/>
      <c r="H30" s="151"/>
      <c r="I30" s="178"/>
      <c r="J30" s="151"/>
      <c r="K30" s="151"/>
      <c r="L30" s="151"/>
      <c r="M30" s="178"/>
      <c r="N30" s="151"/>
      <c r="O30" s="151"/>
      <c r="P30" s="151"/>
      <c r="Q30" s="178"/>
      <c r="R30" s="170">
        <f t="shared" si="0"/>
        <v>0</v>
      </c>
      <c r="S30" s="158">
        <f t="shared" si="2"/>
        <v>0</v>
      </c>
      <c r="T30" s="169"/>
      <c r="U30" s="169"/>
      <c r="V30" s="169"/>
      <c r="W30" s="169"/>
      <c r="X30" s="169"/>
      <c r="Y30" s="153"/>
      <c r="Z30" s="153"/>
      <c r="AA30" s="153"/>
      <c r="AB30" s="153"/>
      <c r="AC30" s="153"/>
      <c r="AD30" s="153"/>
      <c r="AE30" s="153"/>
      <c r="AG30" s="151" t="s">
        <v>456</v>
      </c>
      <c r="AH30" s="151"/>
      <c r="AI30" s="151"/>
      <c r="AJ30" s="151"/>
      <c r="AK30" s="178"/>
      <c r="AL30" s="151"/>
      <c r="AM30" s="151"/>
      <c r="AN30" s="151"/>
      <c r="AO30" s="178"/>
      <c r="AP30" s="151"/>
      <c r="AQ30" s="151"/>
      <c r="AR30" s="151"/>
      <c r="AS30" s="178"/>
      <c r="AT30" s="151"/>
      <c r="AU30" s="151"/>
      <c r="AV30" s="151"/>
      <c r="AW30" s="178"/>
      <c r="AX30" s="170">
        <f t="shared" si="1"/>
        <v>0</v>
      </c>
      <c r="AY30" s="158">
        <f t="shared" si="3"/>
        <v>0</v>
      </c>
      <c r="AZ30" s="153"/>
      <c r="BA30" s="153"/>
      <c r="BB30" s="153"/>
      <c r="BC30" s="153"/>
      <c r="BD30" s="153"/>
      <c r="BE30" s="153"/>
      <c r="BF30" s="153"/>
      <c r="BG30" s="153"/>
      <c r="BH30" s="153"/>
      <c r="BI30" s="153"/>
      <c r="BJ30" s="153"/>
      <c r="BK30" s="153"/>
    </row>
    <row r="31" spans="1:63" x14ac:dyDescent="0.25">
      <c r="A31" s="151" t="s">
        <v>457</v>
      </c>
      <c r="B31" s="151"/>
      <c r="C31" s="151"/>
      <c r="D31" s="151"/>
      <c r="E31" s="178"/>
      <c r="F31" s="151"/>
      <c r="G31" s="151"/>
      <c r="H31" s="151"/>
      <c r="I31" s="178"/>
      <c r="J31" s="151"/>
      <c r="K31" s="151"/>
      <c r="L31" s="151"/>
      <c r="M31" s="178"/>
      <c r="N31" s="151"/>
      <c r="O31" s="151"/>
      <c r="P31" s="151"/>
      <c r="Q31" s="178"/>
      <c r="R31" s="170">
        <f t="shared" si="0"/>
        <v>0</v>
      </c>
      <c r="S31" s="158">
        <f t="shared" si="2"/>
        <v>0</v>
      </c>
      <c r="T31" s="169"/>
      <c r="U31" s="169"/>
      <c r="V31" s="169"/>
      <c r="W31" s="169"/>
      <c r="X31" s="169"/>
      <c r="Y31" s="153"/>
      <c r="Z31" s="153"/>
      <c r="AA31" s="153"/>
      <c r="AB31" s="153"/>
      <c r="AC31" s="153"/>
      <c r="AD31" s="153"/>
      <c r="AE31" s="153"/>
      <c r="AG31" s="151" t="s">
        <v>457</v>
      </c>
      <c r="AH31" s="151"/>
      <c r="AI31" s="151"/>
      <c r="AJ31" s="151"/>
      <c r="AK31" s="178"/>
      <c r="AL31" s="151"/>
      <c r="AM31" s="151"/>
      <c r="AN31" s="151"/>
      <c r="AO31" s="178"/>
      <c r="AP31" s="151"/>
      <c r="AQ31" s="151"/>
      <c r="AR31" s="151"/>
      <c r="AS31" s="178"/>
      <c r="AT31" s="151"/>
      <c r="AU31" s="151"/>
      <c r="AV31" s="151"/>
      <c r="AW31" s="178"/>
      <c r="AX31" s="170">
        <f t="shared" si="1"/>
        <v>0</v>
      </c>
      <c r="AY31" s="158">
        <f t="shared" si="3"/>
        <v>0</v>
      </c>
      <c r="AZ31" s="153"/>
      <c r="BA31" s="153"/>
      <c r="BB31" s="153"/>
      <c r="BC31" s="153"/>
      <c r="BD31" s="153"/>
      <c r="BE31" s="153"/>
      <c r="BF31" s="153"/>
      <c r="BG31" s="153"/>
      <c r="BH31" s="153"/>
      <c r="BI31" s="153"/>
      <c r="BJ31" s="153"/>
      <c r="BK31" s="153"/>
    </row>
    <row r="32" spans="1:63" x14ac:dyDescent="0.25">
      <c r="A32" s="155" t="s">
        <v>458</v>
      </c>
      <c r="B32" s="152">
        <f>SUM(B11:B31)</f>
        <v>0</v>
      </c>
      <c r="C32" s="152">
        <f t="shared" ref="C32:AE32" si="4">SUM(C11:C31)</f>
        <v>0</v>
      </c>
      <c r="D32" s="152">
        <f t="shared" si="4"/>
        <v>0</v>
      </c>
      <c r="E32" s="179">
        <f>SUM(E11:E31)</f>
        <v>0</v>
      </c>
      <c r="F32" s="152">
        <f t="shared" si="4"/>
        <v>0</v>
      </c>
      <c r="G32" s="152">
        <f t="shared" si="4"/>
        <v>0</v>
      </c>
      <c r="H32" s="152">
        <f t="shared" si="4"/>
        <v>0</v>
      </c>
      <c r="I32" s="179">
        <f>SUM(I11:I31)</f>
        <v>0</v>
      </c>
      <c r="J32" s="152">
        <f t="shared" si="4"/>
        <v>0</v>
      </c>
      <c r="K32" s="152">
        <f t="shared" si="4"/>
        <v>0</v>
      </c>
      <c r="L32" s="152">
        <f t="shared" si="4"/>
        <v>0</v>
      </c>
      <c r="M32" s="179">
        <f>SUM(M11:M31)</f>
        <v>0</v>
      </c>
      <c r="N32" s="152">
        <f t="shared" si="4"/>
        <v>0</v>
      </c>
      <c r="O32" s="152">
        <f t="shared" si="4"/>
        <v>0</v>
      </c>
      <c r="P32" s="152">
        <f t="shared" si="4"/>
        <v>0</v>
      </c>
      <c r="Q32" s="179">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458</v>
      </c>
      <c r="AH32" s="152">
        <f t="shared" ref="AH32:AW32" si="5">SUM(AH11:AH31)</f>
        <v>0</v>
      </c>
      <c r="AI32" s="152">
        <f t="shared" si="5"/>
        <v>0</v>
      </c>
      <c r="AJ32" s="152">
        <f t="shared" si="5"/>
        <v>0</v>
      </c>
      <c r="AK32" s="179">
        <f t="shared" si="5"/>
        <v>0</v>
      </c>
      <c r="AL32" s="152">
        <f t="shared" si="5"/>
        <v>0</v>
      </c>
      <c r="AM32" s="152">
        <f t="shared" si="5"/>
        <v>0</v>
      </c>
      <c r="AN32" s="152">
        <f t="shared" si="5"/>
        <v>0</v>
      </c>
      <c r="AO32" s="179">
        <f t="shared" si="5"/>
        <v>0</v>
      </c>
      <c r="AP32" s="152">
        <f t="shared" si="5"/>
        <v>0</v>
      </c>
      <c r="AQ32" s="152">
        <f t="shared" si="5"/>
        <v>0</v>
      </c>
      <c r="AR32" s="152">
        <f t="shared" si="5"/>
        <v>0</v>
      </c>
      <c r="AS32" s="179">
        <f t="shared" si="5"/>
        <v>0</v>
      </c>
      <c r="AT32" s="152">
        <f t="shared" si="5"/>
        <v>0</v>
      </c>
      <c r="AU32" s="152">
        <f t="shared" si="5"/>
        <v>0</v>
      </c>
      <c r="AV32" s="152">
        <f t="shared" si="5"/>
        <v>0</v>
      </c>
      <c r="AW32" s="179">
        <f t="shared" si="5"/>
        <v>0</v>
      </c>
      <c r="AX32" s="171">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816" t="s">
        <v>419</v>
      </c>
      <c r="B35" s="172" t="s">
        <v>30</v>
      </c>
      <c r="C35" s="172" t="s">
        <v>31</v>
      </c>
      <c r="D35" s="813" t="s">
        <v>32</v>
      </c>
      <c r="E35" s="814"/>
      <c r="F35" s="172" t="s">
        <v>33</v>
      </c>
      <c r="G35" s="172" t="s">
        <v>34</v>
      </c>
      <c r="H35" s="813" t="s">
        <v>35</v>
      </c>
      <c r="I35" s="814"/>
      <c r="J35" s="172" t="s">
        <v>36</v>
      </c>
      <c r="K35" s="172" t="s">
        <v>37</v>
      </c>
      <c r="L35" s="813" t="s">
        <v>38</v>
      </c>
      <c r="M35" s="814"/>
      <c r="N35" s="172" t="s">
        <v>39</v>
      </c>
      <c r="O35" s="172" t="s">
        <v>40</v>
      </c>
      <c r="P35" s="813" t="s">
        <v>8</v>
      </c>
      <c r="Q35" s="814"/>
      <c r="R35" s="813" t="s">
        <v>420</v>
      </c>
      <c r="S35" s="814"/>
      <c r="T35" s="813" t="s">
        <v>421</v>
      </c>
      <c r="U35" s="815"/>
      <c r="V35" s="815"/>
      <c r="W35" s="815"/>
      <c r="X35" s="815"/>
      <c r="Y35" s="814"/>
      <c r="Z35" s="813" t="s">
        <v>422</v>
      </c>
      <c r="AA35" s="815"/>
      <c r="AB35" s="815"/>
      <c r="AC35" s="815"/>
      <c r="AD35" s="815"/>
      <c r="AE35" s="814"/>
      <c r="AG35" s="816" t="s">
        <v>419</v>
      </c>
      <c r="AH35" s="172" t="s">
        <v>30</v>
      </c>
      <c r="AI35" s="172" t="s">
        <v>31</v>
      </c>
      <c r="AJ35" s="813" t="s">
        <v>32</v>
      </c>
      <c r="AK35" s="814"/>
      <c r="AL35" s="172" t="s">
        <v>33</v>
      </c>
      <c r="AM35" s="172" t="s">
        <v>34</v>
      </c>
      <c r="AN35" s="813" t="s">
        <v>35</v>
      </c>
      <c r="AO35" s="814"/>
      <c r="AP35" s="172" t="s">
        <v>36</v>
      </c>
      <c r="AQ35" s="172" t="s">
        <v>37</v>
      </c>
      <c r="AR35" s="813" t="s">
        <v>38</v>
      </c>
      <c r="AS35" s="814"/>
      <c r="AT35" s="172" t="s">
        <v>39</v>
      </c>
      <c r="AU35" s="172" t="s">
        <v>40</v>
      </c>
      <c r="AV35" s="813" t="s">
        <v>8</v>
      </c>
      <c r="AW35" s="814"/>
      <c r="AX35" s="813" t="s">
        <v>420</v>
      </c>
      <c r="AY35" s="814"/>
      <c r="AZ35" s="813" t="s">
        <v>421</v>
      </c>
      <c r="BA35" s="815"/>
      <c r="BB35" s="815"/>
      <c r="BC35" s="815"/>
      <c r="BD35" s="815"/>
      <c r="BE35" s="814"/>
      <c r="BF35" s="813" t="s">
        <v>422</v>
      </c>
      <c r="BG35" s="815"/>
      <c r="BH35" s="815"/>
      <c r="BI35" s="815"/>
      <c r="BJ35" s="815"/>
      <c r="BK35" s="814"/>
    </row>
    <row r="36" spans="1:63" ht="36" customHeight="1" x14ac:dyDescent="0.25">
      <c r="A36" s="817"/>
      <c r="B36" s="121" t="s">
        <v>423</v>
      </c>
      <c r="C36" s="121" t="s">
        <v>423</v>
      </c>
      <c r="D36" s="121" t="s">
        <v>423</v>
      </c>
      <c r="E36" s="121" t="s">
        <v>424</v>
      </c>
      <c r="F36" s="121" t="s">
        <v>423</v>
      </c>
      <c r="G36" s="121" t="s">
        <v>423</v>
      </c>
      <c r="H36" s="121" t="s">
        <v>423</v>
      </c>
      <c r="I36" s="121" t="s">
        <v>424</v>
      </c>
      <c r="J36" s="121" t="s">
        <v>423</v>
      </c>
      <c r="K36" s="121" t="s">
        <v>423</v>
      </c>
      <c r="L36" s="121" t="s">
        <v>423</v>
      </c>
      <c r="M36" s="121" t="s">
        <v>424</v>
      </c>
      <c r="N36" s="121" t="s">
        <v>423</v>
      </c>
      <c r="O36" s="121" t="s">
        <v>423</v>
      </c>
      <c r="P36" s="121" t="s">
        <v>423</v>
      </c>
      <c r="Q36" s="121" t="s">
        <v>424</v>
      </c>
      <c r="R36" s="121" t="s">
        <v>423</v>
      </c>
      <c r="S36" s="121" t="s">
        <v>424</v>
      </c>
      <c r="T36" s="167" t="s">
        <v>425</v>
      </c>
      <c r="U36" s="167" t="s">
        <v>426</v>
      </c>
      <c r="V36" s="167" t="s">
        <v>427</v>
      </c>
      <c r="W36" s="167" t="s">
        <v>428</v>
      </c>
      <c r="X36" s="168" t="s">
        <v>429</v>
      </c>
      <c r="Y36" s="167" t="s">
        <v>430</v>
      </c>
      <c r="Z36" s="121" t="s">
        <v>431</v>
      </c>
      <c r="AA36" s="150" t="s">
        <v>432</v>
      </c>
      <c r="AB36" s="121" t="s">
        <v>433</v>
      </c>
      <c r="AC36" s="121" t="s">
        <v>434</v>
      </c>
      <c r="AD36" s="121" t="s">
        <v>435</v>
      </c>
      <c r="AE36" s="121" t="s">
        <v>436</v>
      </c>
      <c r="AG36" s="817"/>
      <c r="AH36" s="121" t="s">
        <v>423</v>
      </c>
      <c r="AI36" s="121" t="s">
        <v>423</v>
      </c>
      <c r="AJ36" s="121" t="s">
        <v>423</v>
      </c>
      <c r="AK36" s="121" t="s">
        <v>424</v>
      </c>
      <c r="AL36" s="121" t="s">
        <v>423</v>
      </c>
      <c r="AM36" s="121" t="s">
        <v>423</v>
      </c>
      <c r="AN36" s="121" t="s">
        <v>423</v>
      </c>
      <c r="AO36" s="121" t="s">
        <v>424</v>
      </c>
      <c r="AP36" s="121" t="s">
        <v>423</v>
      </c>
      <c r="AQ36" s="121" t="s">
        <v>423</v>
      </c>
      <c r="AR36" s="121" t="s">
        <v>423</v>
      </c>
      <c r="AS36" s="121" t="s">
        <v>424</v>
      </c>
      <c r="AT36" s="121" t="s">
        <v>423</v>
      </c>
      <c r="AU36" s="121" t="s">
        <v>423</v>
      </c>
      <c r="AV36" s="121" t="s">
        <v>423</v>
      </c>
      <c r="AW36" s="121" t="s">
        <v>424</v>
      </c>
      <c r="AX36" s="121" t="s">
        <v>423</v>
      </c>
      <c r="AY36" s="121" t="s">
        <v>424</v>
      </c>
      <c r="AZ36" s="167" t="s">
        <v>425</v>
      </c>
      <c r="BA36" s="167" t="s">
        <v>426</v>
      </c>
      <c r="BB36" s="167" t="s">
        <v>427</v>
      </c>
      <c r="BC36" s="167" t="s">
        <v>428</v>
      </c>
      <c r="BD36" s="168" t="s">
        <v>429</v>
      </c>
      <c r="BE36" s="167" t="s">
        <v>430</v>
      </c>
      <c r="BF36" s="165" t="s">
        <v>431</v>
      </c>
      <c r="BG36" s="166" t="s">
        <v>432</v>
      </c>
      <c r="BH36" s="165" t="s">
        <v>433</v>
      </c>
      <c r="BI36" s="165" t="s">
        <v>434</v>
      </c>
      <c r="BJ36" s="165" t="s">
        <v>435</v>
      </c>
      <c r="BK36" s="165" t="s">
        <v>436</v>
      </c>
    </row>
    <row r="37" spans="1:63" x14ac:dyDescent="0.25">
      <c r="A37" s="151" t="s">
        <v>437</v>
      </c>
      <c r="B37" s="151"/>
      <c r="C37" s="151"/>
      <c r="D37" s="151"/>
      <c r="E37" s="178"/>
      <c r="F37" s="151"/>
      <c r="G37" s="151"/>
      <c r="H37" s="151"/>
      <c r="I37" s="178"/>
      <c r="J37" s="151"/>
      <c r="K37" s="151"/>
      <c r="L37" s="151"/>
      <c r="M37" s="178"/>
      <c r="N37" s="151"/>
      <c r="O37" s="151"/>
      <c r="P37" s="151"/>
      <c r="Q37" s="178"/>
      <c r="R37" s="170">
        <f t="shared" ref="R37:R57" si="7">B37+C37+D37+F37+G37+H37+J37+K37+L37+N37+O37+P37</f>
        <v>0</v>
      </c>
      <c r="S37" s="158">
        <f>+E37+I37+M37+Q37</f>
        <v>0</v>
      </c>
      <c r="T37" s="169"/>
      <c r="U37" s="169"/>
      <c r="V37" s="169"/>
      <c r="W37" s="169"/>
      <c r="X37" s="169"/>
      <c r="Y37" s="153"/>
      <c r="Z37" s="153"/>
      <c r="AA37" s="153"/>
      <c r="AB37" s="153"/>
      <c r="AC37" s="153"/>
      <c r="AD37" s="153"/>
      <c r="AE37" s="154"/>
      <c r="AG37" s="151" t="s">
        <v>437</v>
      </c>
      <c r="AH37" s="151"/>
      <c r="AI37" s="151"/>
      <c r="AJ37" s="151"/>
      <c r="AK37" s="178"/>
      <c r="AL37" s="151"/>
      <c r="AM37" s="151"/>
      <c r="AN37" s="151"/>
      <c r="AO37" s="178"/>
      <c r="AP37" s="151"/>
      <c r="AQ37" s="151"/>
      <c r="AR37" s="151"/>
      <c r="AS37" s="178"/>
      <c r="AT37" s="151"/>
      <c r="AU37" s="151"/>
      <c r="AV37" s="151"/>
      <c r="AW37" s="178"/>
      <c r="AX37" s="170">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438</v>
      </c>
      <c r="B38" s="151"/>
      <c r="C38" s="151"/>
      <c r="D38" s="151"/>
      <c r="E38" s="178"/>
      <c r="F38" s="151"/>
      <c r="G38" s="151"/>
      <c r="H38" s="151"/>
      <c r="I38" s="178"/>
      <c r="J38" s="151"/>
      <c r="K38" s="151"/>
      <c r="L38" s="151"/>
      <c r="M38" s="178"/>
      <c r="N38" s="151"/>
      <c r="O38" s="151"/>
      <c r="P38" s="151"/>
      <c r="Q38" s="178"/>
      <c r="R38" s="170">
        <f t="shared" si="7"/>
        <v>0</v>
      </c>
      <c r="S38" s="158">
        <f t="shared" ref="S38:S57" si="9">+E38+I38+M38+Q38</f>
        <v>0</v>
      </c>
      <c r="T38" s="169"/>
      <c r="U38" s="169"/>
      <c r="V38" s="169"/>
      <c r="W38" s="169"/>
      <c r="X38" s="169"/>
      <c r="Y38" s="153"/>
      <c r="Z38" s="153"/>
      <c r="AA38" s="153"/>
      <c r="AB38" s="153"/>
      <c r="AC38" s="153"/>
      <c r="AD38" s="153"/>
      <c r="AE38" s="153"/>
      <c r="AG38" s="151" t="s">
        <v>438</v>
      </c>
      <c r="AH38" s="151"/>
      <c r="AI38" s="151"/>
      <c r="AJ38" s="151"/>
      <c r="AK38" s="178"/>
      <c r="AL38" s="151"/>
      <c r="AM38" s="151"/>
      <c r="AN38" s="151"/>
      <c r="AO38" s="178"/>
      <c r="AP38" s="151"/>
      <c r="AQ38" s="151"/>
      <c r="AR38" s="151"/>
      <c r="AS38" s="178"/>
      <c r="AT38" s="151"/>
      <c r="AU38" s="151"/>
      <c r="AV38" s="151"/>
      <c r="AW38" s="178"/>
      <c r="AX38" s="170">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439</v>
      </c>
      <c r="B39" s="151"/>
      <c r="C39" s="151"/>
      <c r="D39" s="151"/>
      <c r="E39" s="178"/>
      <c r="F39" s="151"/>
      <c r="G39" s="151"/>
      <c r="H39" s="151"/>
      <c r="I39" s="178"/>
      <c r="J39" s="151"/>
      <c r="K39" s="151"/>
      <c r="L39" s="151"/>
      <c r="M39" s="178"/>
      <c r="N39" s="151"/>
      <c r="O39" s="151"/>
      <c r="P39" s="151"/>
      <c r="Q39" s="178"/>
      <c r="R39" s="170">
        <f t="shared" si="7"/>
        <v>0</v>
      </c>
      <c r="S39" s="158">
        <f t="shared" si="9"/>
        <v>0</v>
      </c>
      <c r="T39" s="169"/>
      <c r="U39" s="169"/>
      <c r="V39" s="169"/>
      <c r="W39" s="169"/>
      <c r="X39" s="169"/>
      <c r="Y39" s="153"/>
      <c r="Z39" s="153"/>
      <c r="AA39" s="153"/>
      <c r="AB39" s="153"/>
      <c r="AC39" s="153"/>
      <c r="AD39" s="153"/>
      <c r="AE39" s="153"/>
      <c r="AG39" s="151" t="s">
        <v>439</v>
      </c>
      <c r="AH39" s="151"/>
      <c r="AI39" s="151"/>
      <c r="AJ39" s="151"/>
      <c r="AK39" s="178"/>
      <c r="AL39" s="151"/>
      <c r="AM39" s="151"/>
      <c r="AN39" s="151"/>
      <c r="AO39" s="178"/>
      <c r="AP39" s="151"/>
      <c r="AQ39" s="151"/>
      <c r="AR39" s="151"/>
      <c r="AS39" s="178"/>
      <c r="AT39" s="151"/>
      <c r="AU39" s="151"/>
      <c r="AV39" s="151"/>
      <c r="AW39" s="178"/>
      <c r="AX39" s="170">
        <f t="shared" si="8"/>
        <v>0</v>
      </c>
      <c r="AY39" s="158">
        <f t="shared" si="10"/>
        <v>0</v>
      </c>
      <c r="AZ39" s="153"/>
      <c r="BA39" s="153"/>
      <c r="BB39" s="153"/>
      <c r="BC39" s="153"/>
      <c r="BD39" s="153"/>
      <c r="BE39" s="153"/>
      <c r="BF39" s="153"/>
      <c r="BG39" s="153"/>
      <c r="BH39" s="153"/>
      <c r="BI39" s="153"/>
      <c r="BJ39" s="153"/>
      <c r="BK39" s="153"/>
    </row>
    <row r="40" spans="1:63" x14ac:dyDescent="0.25">
      <c r="A40" s="151" t="s">
        <v>440</v>
      </c>
      <c r="B40" s="151"/>
      <c r="C40" s="151"/>
      <c r="D40" s="151"/>
      <c r="E40" s="178"/>
      <c r="F40" s="151"/>
      <c r="G40" s="151"/>
      <c r="H40" s="151"/>
      <c r="I40" s="178"/>
      <c r="J40" s="151"/>
      <c r="K40" s="151"/>
      <c r="L40" s="151"/>
      <c r="M40" s="178"/>
      <c r="N40" s="151"/>
      <c r="O40" s="151"/>
      <c r="P40" s="151"/>
      <c r="Q40" s="178"/>
      <c r="R40" s="170">
        <f t="shared" si="7"/>
        <v>0</v>
      </c>
      <c r="S40" s="158">
        <f t="shared" si="9"/>
        <v>0</v>
      </c>
      <c r="T40" s="169"/>
      <c r="U40" s="169"/>
      <c r="V40" s="169"/>
      <c r="W40" s="169"/>
      <c r="X40" s="169"/>
      <c r="Y40" s="153"/>
      <c r="Z40" s="153"/>
      <c r="AA40" s="153"/>
      <c r="AB40" s="153"/>
      <c r="AC40" s="153"/>
      <c r="AD40" s="153"/>
      <c r="AE40" s="153"/>
      <c r="AG40" s="151" t="s">
        <v>440</v>
      </c>
      <c r="AH40" s="151"/>
      <c r="AI40" s="151"/>
      <c r="AJ40" s="151"/>
      <c r="AK40" s="178"/>
      <c r="AL40" s="151"/>
      <c r="AM40" s="151"/>
      <c r="AN40" s="151"/>
      <c r="AO40" s="178"/>
      <c r="AP40" s="151"/>
      <c r="AQ40" s="151"/>
      <c r="AR40" s="151"/>
      <c r="AS40" s="178"/>
      <c r="AT40" s="151"/>
      <c r="AU40" s="151"/>
      <c r="AV40" s="151"/>
      <c r="AW40" s="178"/>
      <c r="AX40" s="170">
        <f t="shared" si="8"/>
        <v>0</v>
      </c>
      <c r="AY40" s="158">
        <f t="shared" si="10"/>
        <v>0</v>
      </c>
      <c r="AZ40" s="153"/>
      <c r="BA40" s="153"/>
      <c r="BB40" s="153"/>
      <c r="BC40" s="153"/>
      <c r="BD40" s="153"/>
      <c r="BE40" s="153"/>
      <c r="BF40" s="153"/>
      <c r="BG40" s="153"/>
      <c r="BH40" s="153"/>
      <c r="BI40" s="153"/>
      <c r="BJ40" s="153"/>
      <c r="BK40" s="153"/>
    </row>
    <row r="41" spans="1:63" x14ac:dyDescent="0.25">
      <c r="A41" s="151" t="s">
        <v>441</v>
      </c>
      <c r="B41" s="151"/>
      <c r="C41" s="151"/>
      <c r="D41" s="151"/>
      <c r="E41" s="178"/>
      <c r="F41" s="151"/>
      <c r="G41" s="151"/>
      <c r="H41" s="151"/>
      <c r="I41" s="178"/>
      <c r="J41" s="151"/>
      <c r="K41" s="151"/>
      <c r="L41" s="151"/>
      <c r="M41" s="178"/>
      <c r="N41" s="151"/>
      <c r="O41" s="151"/>
      <c r="P41" s="151"/>
      <c r="Q41" s="178"/>
      <c r="R41" s="170">
        <f t="shared" si="7"/>
        <v>0</v>
      </c>
      <c r="S41" s="158">
        <f t="shared" si="9"/>
        <v>0</v>
      </c>
      <c r="T41" s="169"/>
      <c r="U41" s="169"/>
      <c r="V41" s="169"/>
      <c r="W41" s="169"/>
      <c r="X41" s="169"/>
      <c r="Y41" s="153"/>
      <c r="Z41" s="153"/>
      <c r="AA41" s="153"/>
      <c r="AB41" s="153"/>
      <c r="AC41" s="153"/>
      <c r="AD41" s="153"/>
      <c r="AE41" s="153"/>
      <c r="AG41" s="151" t="s">
        <v>441</v>
      </c>
      <c r="AH41" s="151"/>
      <c r="AI41" s="151"/>
      <c r="AJ41" s="151"/>
      <c r="AK41" s="178"/>
      <c r="AL41" s="151"/>
      <c r="AM41" s="151"/>
      <c r="AN41" s="151"/>
      <c r="AO41" s="178"/>
      <c r="AP41" s="151"/>
      <c r="AQ41" s="151"/>
      <c r="AR41" s="151"/>
      <c r="AS41" s="178"/>
      <c r="AT41" s="151"/>
      <c r="AU41" s="151"/>
      <c r="AV41" s="151"/>
      <c r="AW41" s="178"/>
      <c r="AX41" s="170">
        <f t="shared" si="8"/>
        <v>0</v>
      </c>
      <c r="AY41" s="158">
        <f t="shared" si="10"/>
        <v>0</v>
      </c>
      <c r="AZ41" s="153"/>
      <c r="BA41" s="153"/>
      <c r="BB41" s="153"/>
      <c r="BC41" s="153"/>
      <c r="BD41" s="153"/>
      <c r="BE41" s="153"/>
      <c r="BF41" s="153"/>
      <c r="BG41" s="153"/>
      <c r="BH41" s="153"/>
      <c r="BI41" s="153"/>
      <c r="BJ41" s="153"/>
      <c r="BK41" s="153"/>
    </row>
    <row r="42" spans="1:63" x14ac:dyDescent="0.25">
      <c r="A42" s="151" t="s">
        <v>442</v>
      </c>
      <c r="B42" s="151"/>
      <c r="C42" s="151"/>
      <c r="D42" s="151"/>
      <c r="E42" s="178"/>
      <c r="F42" s="151"/>
      <c r="G42" s="151"/>
      <c r="H42" s="151"/>
      <c r="I42" s="178"/>
      <c r="J42" s="151"/>
      <c r="K42" s="151"/>
      <c r="L42" s="151"/>
      <c r="M42" s="178"/>
      <c r="N42" s="151"/>
      <c r="O42" s="151"/>
      <c r="P42" s="151"/>
      <c r="Q42" s="178"/>
      <c r="R42" s="170">
        <f t="shared" si="7"/>
        <v>0</v>
      </c>
      <c r="S42" s="158">
        <f t="shared" si="9"/>
        <v>0</v>
      </c>
      <c r="T42" s="169"/>
      <c r="U42" s="169"/>
      <c r="V42" s="169"/>
      <c r="W42" s="169"/>
      <c r="X42" s="169"/>
      <c r="Y42" s="153"/>
      <c r="Z42" s="153"/>
      <c r="AA42" s="153"/>
      <c r="AB42" s="153"/>
      <c r="AC42" s="153"/>
      <c r="AD42" s="153"/>
      <c r="AE42" s="153"/>
      <c r="AG42" s="151" t="s">
        <v>442</v>
      </c>
      <c r="AH42" s="151"/>
      <c r="AI42" s="151"/>
      <c r="AJ42" s="151"/>
      <c r="AK42" s="178"/>
      <c r="AL42" s="151"/>
      <c r="AM42" s="151"/>
      <c r="AN42" s="151"/>
      <c r="AO42" s="178"/>
      <c r="AP42" s="151"/>
      <c r="AQ42" s="151"/>
      <c r="AR42" s="151"/>
      <c r="AS42" s="178"/>
      <c r="AT42" s="151"/>
      <c r="AU42" s="151"/>
      <c r="AV42" s="151"/>
      <c r="AW42" s="178"/>
      <c r="AX42" s="170">
        <f t="shared" si="8"/>
        <v>0</v>
      </c>
      <c r="AY42" s="158">
        <f t="shared" si="10"/>
        <v>0</v>
      </c>
      <c r="AZ42" s="153"/>
      <c r="BA42" s="153"/>
      <c r="BB42" s="153"/>
      <c r="BC42" s="153"/>
      <c r="BD42" s="153"/>
      <c r="BE42" s="153"/>
      <c r="BF42" s="153"/>
      <c r="BG42" s="153"/>
      <c r="BH42" s="153"/>
      <c r="BI42" s="153"/>
      <c r="BJ42" s="153"/>
      <c r="BK42" s="153"/>
    </row>
    <row r="43" spans="1:63" x14ac:dyDescent="0.25">
      <c r="A43" s="151" t="s">
        <v>443</v>
      </c>
      <c r="B43" s="151"/>
      <c r="C43" s="151"/>
      <c r="D43" s="151"/>
      <c r="E43" s="178"/>
      <c r="F43" s="151"/>
      <c r="G43" s="151"/>
      <c r="H43" s="151"/>
      <c r="I43" s="178"/>
      <c r="J43" s="151"/>
      <c r="K43" s="151"/>
      <c r="L43" s="151"/>
      <c r="M43" s="178"/>
      <c r="N43" s="151"/>
      <c r="O43" s="151"/>
      <c r="P43" s="151"/>
      <c r="Q43" s="178"/>
      <c r="R43" s="170">
        <f t="shared" si="7"/>
        <v>0</v>
      </c>
      <c r="S43" s="158">
        <f t="shared" si="9"/>
        <v>0</v>
      </c>
      <c r="T43" s="169"/>
      <c r="U43" s="169"/>
      <c r="V43" s="169"/>
      <c r="W43" s="169"/>
      <c r="X43" s="169"/>
      <c r="Y43" s="153"/>
      <c r="Z43" s="153"/>
      <c r="AA43" s="153"/>
      <c r="AB43" s="153"/>
      <c r="AC43" s="153"/>
      <c r="AD43" s="153"/>
      <c r="AE43" s="153"/>
      <c r="AG43" s="151" t="s">
        <v>443</v>
      </c>
      <c r="AH43" s="151"/>
      <c r="AI43" s="151"/>
      <c r="AJ43" s="151"/>
      <c r="AK43" s="178"/>
      <c r="AL43" s="151"/>
      <c r="AM43" s="151"/>
      <c r="AN43" s="151"/>
      <c r="AO43" s="178"/>
      <c r="AP43" s="151"/>
      <c r="AQ43" s="151"/>
      <c r="AR43" s="151"/>
      <c r="AS43" s="178"/>
      <c r="AT43" s="151"/>
      <c r="AU43" s="151"/>
      <c r="AV43" s="151"/>
      <c r="AW43" s="178"/>
      <c r="AX43" s="170">
        <f t="shared" si="8"/>
        <v>0</v>
      </c>
      <c r="AY43" s="158">
        <f t="shared" si="10"/>
        <v>0</v>
      </c>
      <c r="AZ43" s="153"/>
      <c r="BA43" s="153"/>
      <c r="BB43" s="153"/>
      <c r="BC43" s="153"/>
      <c r="BD43" s="153"/>
      <c r="BE43" s="153"/>
      <c r="BF43" s="153"/>
      <c r="BG43" s="153"/>
      <c r="BH43" s="153"/>
      <c r="BI43" s="153"/>
      <c r="BJ43" s="153"/>
      <c r="BK43" s="153"/>
    </row>
    <row r="44" spans="1:63" x14ac:dyDescent="0.25">
      <c r="A44" s="151" t="s">
        <v>444</v>
      </c>
      <c r="B44" s="151"/>
      <c r="C44" s="151"/>
      <c r="D44" s="151"/>
      <c r="E44" s="178"/>
      <c r="F44" s="151"/>
      <c r="G44" s="151"/>
      <c r="H44" s="151"/>
      <c r="I44" s="178"/>
      <c r="J44" s="151"/>
      <c r="K44" s="151"/>
      <c r="L44" s="151"/>
      <c r="M44" s="178"/>
      <c r="N44" s="151"/>
      <c r="O44" s="151"/>
      <c r="P44" s="151"/>
      <c r="Q44" s="178"/>
      <c r="R44" s="170">
        <f t="shared" si="7"/>
        <v>0</v>
      </c>
      <c r="S44" s="158">
        <f t="shared" si="9"/>
        <v>0</v>
      </c>
      <c r="T44" s="169"/>
      <c r="U44" s="169"/>
      <c r="V44" s="169"/>
      <c r="W44" s="169"/>
      <c r="X44" s="169"/>
      <c r="Y44" s="153"/>
      <c r="Z44" s="153"/>
      <c r="AA44" s="153"/>
      <c r="AB44" s="153"/>
      <c r="AC44" s="153"/>
      <c r="AD44" s="153"/>
      <c r="AE44" s="153"/>
      <c r="AG44" s="151" t="s">
        <v>444</v>
      </c>
      <c r="AH44" s="151"/>
      <c r="AI44" s="151"/>
      <c r="AJ44" s="151"/>
      <c r="AK44" s="178"/>
      <c r="AL44" s="151"/>
      <c r="AM44" s="151"/>
      <c r="AN44" s="151"/>
      <c r="AO44" s="178"/>
      <c r="AP44" s="151"/>
      <c r="AQ44" s="151"/>
      <c r="AR44" s="151"/>
      <c r="AS44" s="178"/>
      <c r="AT44" s="151"/>
      <c r="AU44" s="151"/>
      <c r="AV44" s="151"/>
      <c r="AW44" s="178"/>
      <c r="AX44" s="170">
        <f t="shared" si="8"/>
        <v>0</v>
      </c>
      <c r="AY44" s="158">
        <f t="shared" si="10"/>
        <v>0</v>
      </c>
      <c r="AZ44" s="153"/>
      <c r="BA44" s="153"/>
      <c r="BB44" s="153"/>
      <c r="BC44" s="153"/>
      <c r="BD44" s="153"/>
      <c r="BE44" s="153"/>
      <c r="BF44" s="153"/>
      <c r="BG44" s="153"/>
      <c r="BH44" s="153"/>
      <c r="BI44" s="153"/>
      <c r="BJ44" s="153"/>
      <c r="BK44" s="153"/>
    </row>
    <row r="45" spans="1:63" x14ac:dyDescent="0.25">
      <c r="A45" s="151" t="s">
        <v>445</v>
      </c>
      <c r="B45" s="151"/>
      <c r="C45" s="151"/>
      <c r="D45" s="151"/>
      <c r="E45" s="178"/>
      <c r="F45" s="151"/>
      <c r="G45" s="151"/>
      <c r="H45" s="151"/>
      <c r="I45" s="178"/>
      <c r="J45" s="151"/>
      <c r="K45" s="151"/>
      <c r="L45" s="151"/>
      <c r="M45" s="178"/>
      <c r="N45" s="151"/>
      <c r="O45" s="151"/>
      <c r="P45" s="151"/>
      <c r="Q45" s="178"/>
      <c r="R45" s="170">
        <f t="shared" si="7"/>
        <v>0</v>
      </c>
      <c r="S45" s="158">
        <f t="shared" si="9"/>
        <v>0</v>
      </c>
      <c r="T45" s="169"/>
      <c r="U45" s="169"/>
      <c r="V45" s="169"/>
      <c r="W45" s="169"/>
      <c r="X45" s="169"/>
      <c r="Y45" s="153"/>
      <c r="Z45" s="153"/>
      <c r="AA45" s="153"/>
      <c r="AB45" s="153"/>
      <c r="AC45" s="153"/>
      <c r="AD45" s="153"/>
      <c r="AE45" s="153"/>
      <c r="AG45" s="151" t="s">
        <v>445</v>
      </c>
      <c r="AH45" s="151"/>
      <c r="AI45" s="151"/>
      <c r="AJ45" s="151"/>
      <c r="AK45" s="178"/>
      <c r="AL45" s="151"/>
      <c r="AM45" s="151"/>
      <c r="AN45" s="151"/>
      <c r="AO45" s="178"/>
      <c r="AP45" s="151"/>
      <c r="AQ45" s="151"/>
      <c r="AR45" s="151"/>
      <c r="AS45" s="178"/>
      <c r="AT45" s="151"/>
      <c r="AU45" s="151"/>
      <c r="AV45" s="151"/>
      <c r="AW45" s="178"/>
      <c r="AX45" s="170">
        <f t="shared" si="8"/>
        <v>0</v>
      </c>
      <c r="AY45" s="158">
        <f t="shared" si="10"/>
        <v>0</v>
      </c>
      <c r="AZ45" s="153"/>
      <c r="BA45" s="153"/>
      <c r="BB45" s="153"/>
      <c r="BC45" s="153"/>
      <c r="BD45" s="153"/>
      <c r="BE45" s="153"/>
      <c r="BF45" s="153"/>
      <c r="BG45" s="153"/>
      <c r="BH45" s="153"/>
      <c r="BI45" s="151"/>
      <c r="BJ45" s="151"/>
      <c r="BK45" s="151"/>
    </row>
    <row r="46" spans="1:63" x14ac:dyDescent="0.25">
      <c r="A46" s="151" t="s">
        <v>446</v>
      </c>
      <c r="B46" s="151"/>
      <c r="C46" s="151"/>
      <c r="D46" s="151"/>
      <c r="E46" s="178"/>
      <c r="F46" s="151"/>
      <c r="G46" s="151"/>
      <c r="H46" s="151"/>
      <c r="I46" s="178"/>
      <c r="J46" s="151"/>
      <c r="K46" s="151"/>
      <c r="L46" s="151"/>
      <c r="M46" s="178"/>
      <c r="N46" s="151"/>
      <c r="O46" s="151"/>
      <c r="P46" s="151"/>
      <c r="Q46" s="178"/>
      <c r="R46" s="170">
        <f t="shared" si="7"/>
        <v>0</v>
      </c>
      <c r="S46" s="158">
        <f t="shared" si="9"/>
        <v>0</v>
      </c>
      <c r="T46" s="169"/>
      <c r="U46" s="169"/>
      <c r="V46" s="169"/>
      <c r="W46" s="169"/>
      <c r="X46" s="169"/>
      <c r="Y46" s="153"/>
      <c r="Z46" s="153"/>
      <c r="AA46" s="153"/>
      <c r="AB46" s="153"/>
      <c r="AC46" s="153"/>
      <c r="AD46" s="153"/>
      <c r="AE46" s="153"/>
      <c r="AG46" s="151" t="s">
        <v>446</v>
      </c>
      <c r="AH46" s="151"/>
      <c r="AI46" s="151"/>
      <c r="AJ46" s="151"/>
      <c r="AK46" s="178"/>
      <c r="AL46" s="151"/>
      <c r="AM46" s="151"/>
      <c r="AN46" s="151"/>
      <c r="AO46" s="178"/>
      <c r="AP46" s="151"/>
      <c r="AQ46" s="151"/>
      <c r="AR46" s="151"/>
      <c r="AS46" s="178"/>
      <c r="AT46" s="151"/>
      <c r="AU46" s="151"/>
      <c r="AV46" s="151"/>
      <c r="AW46" s="178"/>
      <c r="AX46" s="170">
        <f t="shared" si="8"/>
        <v>0</v>
      </c>
      <c r="AY46" s="158">
        <f t="shared" si="10"/>
        <v>0</v>
      </c>
      <c r="AZ46" s="153"/>
      <c r="BA46" s="153"/>
      <c r="BB46" s="153"/>
      <c r="BC46" s="153"/>
      <c r="BD46" s="153"/>
      <c r="BE46" s="153"/>
      <c r="BF46" s="153"/>
      <c r="BG46" s="153"/>
      <c r="BH46" s="153"/>
      <c r="BI46" s="151"/>
      <c r="BJ46" s="151"/>
      <c r="BK46" s="151"/>
    </row>
    <row r="47" spans="1:63" x14ac:dyDescent="0.25">
      <c r="A47" s="151" t="s">
        <v>447</v>
      </c>
      <c r="B47" s="151"/>
      <c r="C47" s="151"/>
      <c r="D47" s="151"/>
      <c r="E47" s="178"/>
      <c r="F47" s="151"/>
      <c r="G47" s="151"/>
      <c r="H47" s="151"/>
      <c r="I47" s="178"/>
      <c r="J47" s="151"/>
      <c r="K47" s="151"/>
      <c r="L47" s="151"/>
      <c r="M47" s="178"/>
      <c r="N47" s="151"/>
      <c r="O47" s="151"/>
      <c r="P47" s="151"/>
      <c r="Q47" s="178"/>
      <c r="R47" s="170">
        <f t="shared" si="7"/>
        <v>0</v>
      </c>
      <c r="S47" s="158">
        <f t="shared" si="9"/>
        <v>0</v>
      </c>
      <c r="T47" s="169"/>
      <c r="U47" s="169"/>
      <c r="V47" s="169"/>
      <c r="W47" s="169"/>
      <c r="X47" s="169"/>
      <c r="Y47" s="153"/>
      <c r="Z47" s="153"/>
      <c r="AA47" s="153"/>
      <c r="AB47" s="153"/>
      <c r="AC47" s="153"/>
      <c r="AD47" s="153"/>
      <c r="AE47" s="153"/>
      <c r="AG47" s="151" t="s">
        <v>447</v>
      </c>
      <c r="AH47" s="151"/>
      <c r="AI47" s="151"/>
      <c r="AJ47" s="151"/>
      <c r="AK47" s="178"/>
      <c r="AL47" s="151"/>
      <c r="AM47" s="151"/>
      <c r="AN47" s="151"/>
      <c r="AO47" s="178"/>
      <c r="AP47" s="151"/>
      <c r="AQ47" s="151"/>
      <c r="AR47" s="151"/>
      <c r="AS47" s="178"/>
      <c r="AT47" s="151"/>
      <c r="AU47" s="151"/>
      <c r="AV47" s="151"/>
      <c r="AW47" s="178"/>
      <c r="AX47" s="170">
        <f t="shared" si="8"/>
        <v>0</v>
      </c>
      <c r="AY47" s="158">
        <f t="shared" si="10"/>
        <v>0</v>
      </c>
      <c r="AZ47" s="153"/>
      <c r="BA47" s="153"/>
      <c r="BB47" s="153"/>
      <c r="BC47" s="153"/>
      <c r="BD47" s="153"/>
      <c r="BE47" s="153"/>
      <c r="BF47" s="153"/>
      <c r="BG47" s="153"/>
      <c r="BH47" s="153"/>
      <c r="BI47" s="151"/>
      <c r="BJ47" s="151"/>
      <c r="BK47" s="151"/>
    </row>
    <row r="48" spans="1:63" x14ac:dyDescent="0.25">
      <c r="A48" s="151" t="s">
        <v>448</v>
      </c>
      <c r="B48" s="151"/>
      <c r="C48" s="151"/>
      <c r="D48" s="151"/>
      <c r="E48" s="178"/>
      <c r="F48" s="151"/>
      <c r="G48" s="151"/>
      <c r="H48" s="151"/>
      <c r="I48" s="178"/>
      <c r="J48" s="151"/>
      <c r="K48" s="151"/>
      <c r="L48" s="151"/>
      <c r="M48" s="178"/>
      <c r="N48" s="151"/>
      <c r="O48" s="151"/>
      <c r="P48" s="151"/>
      <c r="Q48" s="178"/>
      <c r="R48" s="170">
        <f t="shared" si="7"/>
        <v>0</v>
      </c>
      <c r="S48" s="158">
        <f t="shared" si="9"/>
        <v>0</v>
      </c>
      <c r="T48" s="169"/>
      <c r="U48" s="169"/>
      <c r="V48" s="169"/>
      <c r="W48" s="169"/>
      <c r="X48" s="169"/>
      <c r="Y48" s="153"/>
      <c r="Z48" s="153"/>
      <c r="AA48" s="153"/>
      <c r="AB48" s="153"/>
      <c r="AC48" s="153"/>
      <c r="AD48" s="153"/>
      <c r="AE48" s="153"/>
      <c r="AG48" s="151" t="s">
        <v>448</v>
      </c>
      <c r="AH48" s="151"/>
      <c r="AI48" s="151"/>
      <c r="AJ48" s="151"/>
      <c r="AK48" s="178"/>
      <c r="AL48" s="151"/>
      <c r="AM48" s="151"/>
      <c r="AN48" s="151"/>
      <c r="AO48" s="178"/>
      <c r="AP48" s="151"/>
      <c r="AQ48" s="151"/>
      <c r="AR48" s="151"/>
      <c r="AS48" s="178"/>
      <c r="AT48" s="151"/>
      <c r="AU48" s="151"/>
      <c r="AV48" s="151"/>
      <c r="AW48" s="178"/>
      <c r="AX48" s="170">
        <f t="shared" si="8"/>
        <v>0</v>
      </c>
      <c r="AY48" s="158">
        <f t="shared" si="10"/>
        <v>0</v>
      </c>
      <c r="AZ48" s="153"/>
      <c r="BA48" s="153"/>
      <c r="BB48" s="153"/>
      <c r="BC48" s="153"/>
      <c r="BD48" s="153"/>
      <c r="BE48" s="153"/>
      <c r="BF48" s="153"/>
      <c r="BG48" s="153"/>
      <c r="BH48" s="153"/>
      <c r="BI48" s="153"/>
      <c r="BJ48" s="153"/>
      <c r="BK48" s="153"/>
    </row>
    <row r="49" spans="1:63" x14ac:dyDescent="0.25">
      <c r="A49" s="151" t="s">
        <v>449</v>
      </c>
      <c r="B49" s="151"/>
      <c r="C49" s="151"/>
      <c r="D49" s="151"/>
      <c r="E49" s="178"/>
      <c r="F49" s="151"/>
      <c r="G49" s="151"/>
      <c r="H49" s="151"/>
      <c r="I49" s="178"/>
      <c r="J49" s="151"/>
      <c r="K49" s="151"/>
      <c r="L49" s="151"/>
      <c r="M49" s="178"/>
      <c r="N49" s="151"/>
      <c r="O49" s="151"/>
      <c r="P49" s="151"/>
      <c r="Q49" s="178"/>
      <c r="R49" s="170">
        <f t="shared" si="7"/>
        <v>0</v>
      </c>
      <c r="S49" s="158">
        <f t="shared" si="9"/>
        <v>0</v>
      </c>
      <c r="T49" s="169"/>
      <c r="U49" s="169"/>
      <c r="V49" s="169"/>
      <c r="W49" s="169"/>
      <c r="X49" s="169"/>
      <c r="Y49" s="153"/>
      <c r="Z49" s="153"/>
      <c r="AA49" s="153"/>
      <c r="AB49" s="153"/>
      <c r="AC49" s="153"/>
      <c r="AD49" s="153"/>
      <c r="AE49" s="153"/>
      <c r="AG49" s="151" t="s">
        <v>449</v>
      </c>
      <c r="AH49" s="151"/>
      <c r="AI49" s="151"/>
      <c r="AJ49" s="151"/>
      <c r="AK49" s="178"/>
      <c r="AL49" s="151"/>
      <c r="AM49" s="151"/>
      <c r="AN49" s="151"/>
      <c r="AO49" s="178"/>
      <c r="AP49" s="151"/>
      <c r="AQ49" s="151"/>
      <c r="AR49" s="151"/>
      <c r="AS49" s="178"/>
      <c r="AT49" s="151"/>
      <c r="AU49" s="151"/>
      <c r="AV49" s="151"/>
      <c r="AW49" s="178"/>
      <c r="AX49" s="170">
        <f t="shared" si="8"/>
        <v>0</v>
      </c>
      <c r="AY49" s="158">
        <f t="shared" si="10"/>
        <v>0</v>
      </c>
      <c r="AZ49" s="153"/>
      <c r="BA49" s="153"/>
      <c r="BB49" s="153"/>
      <c r="BC49" s="153"/>
      <c r="BD49" s="153"/>
      <c r="BE49" s="153"/>
      <c r="BF49" s="153"/>
      <c r="BG49" s="153"/>
      <c r="BH49" s="153"/>
      <c r="BI49" s="153"/>
      <c r="BJ49" s="153"/>
      <c r="BK49" s="153"/>
    </row>
    <row r="50" spans="1:63" x14ac:dyDescent="0.25">
      <c r="A50" s="151" t="s">
        <v>450</v>
      </c>
      <c r="B50" s="151"/>
      <c r="C50" s="151"/>
      <c r="D50" s="151"/>
      <c r="E50" s="178"/>
      <c r="F50" s="151"/>
      <c r="G50" s="151"/>
      <c r="H50" s="151"/>
      <c r="I50" s="178"/>
      <c r="J50" s="151"/>
      <c r="K50" s="151"/>
      <c r="L50" s="151"/>
      <c r="M50" s="178"/>
      <c r="N50" s="151"/>
      <c r="O50" s="151"/>
      <c r="P50" s="151"/>
      <c r="Q50" s="178"/>
      <c r="R50" s="170">
        <f t="shared" si="7"/>
        <v>0</v>
      </c>
      <c r="S50" s="158">
        <f t="shared" si="9"/>
        <v>0</v>
      </c>
      <c r="T50" s="169"/>
      <c r="U50" s="169"/>
      <c r="V50" s="169"/>
      <c r="W50" s="169"/>
      <c r="X50" s="169"/>
      <c r="Y50" s="153"/>
      <c r="Z50" s="153"/>
      <c r="AA50" s="153"/>
      <c r="AB50" s="153"/>
      <c r="AC50" s="153"/>
      <c r="AD50" s="153"/>
      <c r="AE50" s="153"/>
      <c r="AG50" s="151" t="s">
        <v>450</v>
      </c>
      <c r="AH50" s="151"/>
      <c r="AI50" s="151"/>
      <c r="AJ50" s="151"/>
      <c r="AK50" s="178"/>
      <c r="AL50" s="151"/>
      <c r="AM50" s="151"/>
      <c r="AN50" s="151"/>
      <c r="AO50" s="178"/>
      <c r="AP50" s="151"/>
      <c r="AQ50" s="151"/>
      <c r="AR50" s="151"/>
      <c r="AS50" s="178"/>
      <c r="AT50" s="151"/>
      <c r="AU50" s="151"/>
      <c r="AV50" s="151"/>
      <c r="AW50" s="178"/>
      <c r="AX50" s="170">
        <f t="shared" si="8"/>
        <v>0</v>
      </c>
      <c r="AY50" s="158">
        <f t="shared" si="10"/>
        <v>0</v>
      </c>
      <c r="AZ50" s="153"/>
      <c r="BA50" s="153"/>
      <c r="BB50" s="153"/>
      <c r="BC50" s="153"/>
      <c r="BD50" s="153"/>
      <c r="BE50" s="153"/>
      <c r="BF50" s="153"/>
      <c r="BG50" s="153"/>
      <c r="BH50" s="153"/>
      <c r="BI50" s="153"/>
      <c r="BJ50" s="153"/>
      <c r="BK50" s="153"/>
    </row>
    <row r="51" spans="1:63" x14ac:dyDescent="0.25">
      <c r="A51" s="151" t="s">
        <v>451</v>
      </c>
      <c r="B51" s="151"/>
      <c r="C51" s="151"/>
      <c r="D51" s="151"/>
      <c r="E51" s="178"/>
      <c r="F51" s="151"/>
      <c r="G51" s="151"/>
      <c r="H51" s="151"/>
      <c r="I51" s="178"/>
      <c r="J51" s="151"/>
      <c r="K51" s="151"/>
      <c r="L51" s="151"/>
      <c r="M51" s="178"/>
      <c r="N51" s="151"/>
      <c r="O51" s="151"/>
      <c r="P51" s="151"/>
      <c r="Q51" s="178"/>
      <c r="R51" s="170">
        <f t="shared" si="7"/>
        <v>0</v>
      </c>
      <c r="S51" s="158">
        <f t="shared" si="9"/>
        <v>0</v>
      </c>
      <c r="T51" s="169"/>
      <c r="U51" s="169"/>
      <c r="V51" s="169"/>
      <c r="W51" s="169"/>
      <c r="X51" s="169"/>
      <c r="Y51" s="153"/>
      <c r="Z51" s="153"/>
      <c r="AA51" s="153"/>
      <c r="AB51" s="153"/>
      <c r="AC51" s="153"/>
      <c r="AD51" s="153"/>
      <c r="AE51" s="153"/>
      <c r="AG51" s="151" t="s">
        <v>451</v>
      </c>
      <c r="AH51" s="151"/>
      <c r="AI51" s="151"/>
      <c r="AJ51" s="151"/>
      <c r="AK51" s="178"/>
      <c r="AL51" s="151"/>
      <c r="AM51" s="151"/>
      <c r="AN51" s="151"/>
      <c r="AO51" s="178"/>
      <c r="AP51" s="151"/>
      <c r="AQ51" s="151"/>
      <c r="AR51" s="151"/>
      <c r="AS51" s="178"/>
      <c r="AT51" s="151"/>
      <c r="AU51" s="151"/>
      <c r="AV51" s="151"/>
      <c r="AW51" s="178"/>
      <c r="AX51" s="170">
        <f t="shared" si="8"/>
        <v>0</v>
      </c>
      <c r="AY51" s="158">
        <f t="shared" si="10"/>
        <v>0</v>
      </c>
      <c r="AZ51" s="153"/>
      <c r="BA51" s="153"/>
      <c r="BB51" s="153"/>
      <c r="BC51" s="153"/>
      <c r="BD51" s="153"/>
      <c r="BE51" s="153"/>
      <c r="BF51" s="153"/>
      <c r="BG51" s="153"/>
      <c r="BH51" s="153"/>
      <c r="BI51" s="153"/>
      <c r="BJ51" s="153"/>
      <c r="BK51" s="153"/>
    </row>
    <row r="52" spans="1:63" x14ac:dyDescent="0.25">
      <c r="A52" s="151" t="s">
        <v>452</v>
      </c>
      <c r="B52" s="151"/>
      <c r="C52" s="151"/>
      <c r="D52" s="151"/>
      <c r="E52" s="178"/>
      <c r="F52" s="151"/>
      <c r="G52" s="151"/>
      <c r="H52" s="151"/>
      <c r="I52" s="178"/>
      <c r="J52" s="151"/>
      <c r="K52" s="151"/>
      <c r="L52" s="151"/>
      <c r="M52" s="178"/>
      <c r="N52" s="151"/>
      <c r="O52" s="151"/>
      <c r="P52" s="151"/>
      <c r="Q52" s="178"/>
      <c r="R52" s="170">
        <f t="shared" si="7"/>
        <v>0</v>
      </c>
      <c r="S52" s="158">
        <f t="shared" si="9"/>
        <v>0</v>
      </c>
      <c r="T52" s="169"/>
      <c r="U52" s="169"/>
      <c r="V52" s="169"/>
      <c r="W52" s="169"/>
      <c r="X52" s="169"/>
      <c r="Y52" s="153"/>
      <c r="Z52" s="153"/>
      <c r="AA52" s="153"/>
      <c r="AB52" s="153"/>
      <c r="AC52" s="153"/>
      <c r="AD52" s="153"/>
      <c r="AE52" s="153"/>
      <c r="AG52" s="151" t="s">
        <v>452</v>
      </c>
      <c r="AH52" s="151"/>
      <c r="AI52" s="151"/>
      <c r="AJ52" s="151"/>
      <c r="AK52" s="178"/>
      <c r="AL52" s="151"/>
      <c r="AM52" s="151"/>
      <c r="AN52" s="151"/>
      <c r="AO52" s="178"/>
      <c r="AP52" s="151"/>
      <c r="AQ52" s="151"/>
      <c r="AR52" s="151"/>
      <c r="AS52" s="178"/>
      <c r="AT52" s="151"/>
      <c r="AU52" s="151"/>
      <c r="AV52" s="151"/>
      <c r="AW52" s="178"/>
      <c r="AX52" s="170">
        <f t="shared" si="8"/>
        <v>0</v>
      </c>
      <c r="AY52" s="158">
        <f t="shared" si="10"/>
        <v>0</v>
      </c>
      <c r="AZ52" s="153"/>
      <c r="BA52" s="153"/>
      <c r="BB52" s="153"/>
      <c r="BC52" s="153"/>
      <c r="BD52" s="153"/>
      <c r="BE52" s="153"/>
      <c r="BF52" s="153"/>
      <c r="BG52" s="153"/>
      <c r="BH52" s="153"/>
      <c r="BI52" s="153"/>
      <c r="BJ52" s="153"/>
      <c r="BK52" s="153"/>
    </row>
    <row r="53" spans="1:63" x14ac:dyDescent="0.25">
      <c r="A53" s="151" t="s">
        <v>453</v>
      </c>
      <c r="B53" s="151"/>
      <c r="C53" s="151"/>
      <c r="D53" s="151"/>
      <c r="E53" s="178"/>
      <c r="F53" s="151"/>
      <c r="G53" s="151"/>
      <c r="H53" s="151"/>
      <c r="I53" s="178"/>
      <c r="J53" s="151"/>
      <c r="K53" s="151"/>
      <c r="L53" s="151"/>
      <c r="M53" s="178"/>
      <c r="N53" s="151"/>
      <c r="O53" s="151"/>
      <c r="P53" s="151"/>
      <c r="Q53" s="178"/>
      <c r="R53" s="170">
        <f t="shared" si="7"/>
        <v>0</v>
      </c>
      <c r="S53" s="158">
        <f t="shared" si="9"/>
        <v>0</v>
      </c>
      <c r="T53" s="169"/>
      <c r="U53" s="169"/>
      <c r="V53" s="169"/>
      <c r="W53" s="169"/>
      <c r="X53" s="169"/>
      <c r="Y53" s="153"/>
      <c r="Z53" s="153"/>
      <c r="AA53" s="153"/>
      <c r="AB53" s="153"/>
      <c r="AC53" s="153"/>
      <c r="AD53" s="153"/>
      <c r="AE53" s="153"/>
      <c r="AG53" s="151" t="s">
        <v>453</v>
      </c>
      <c r="AH53" s="151"/>
      <c r="AI53" s="151"/>
      <c r="AJ53" s="151"/>
      <c r="AK53" s="178"/>
      <c r="AL53" s="151"/>
      <c r="AM53" s="151"/>
      <c r="AN53" s="151"/>
      <c r="AO53" s="178"/>
      <c r="AP53" s="151"/>
      <c r="AQ53" s="151"/>
      <c r="AR53" s="151"/>
      <c r="AS53" s="178"/>
      <c r="AT53" s="151"/>
      <c r="AU53" s="151"/>
      <c r="AV53" s="151"/>
      <c r="AW53" s="178"/>
      <c r="AX53" s="170">
        <f t="shared" si="8"/>
        <v>0</v>
      </c>
      <c r="AY53" s="158">
        <f t="shared" si="10"/>
        <v>0</v>
      </c>
      <c r="AZ53" s="153"/>
      <c r="BA53" s="153"/>
      <c r="BB53" s="153"/>
      <c r="BC53" s="153"/>
      <c r="BD53" s="153"/>
      <c r="BE53" s="153"/>
      <c r="BF53" s="153"/>
      <c r="BG53" s="153"/>
      <c r="BH53" s="153"/>
      <c r="BI53" s="153"/>
      <c r="BJ53" s="153"/>
      <c r="BK53" s="153"/>
    </row>
    <row r="54" spans="1:63" x14ac:dyDescent="0.25">
      <c r="A54" s="151" t="s">
        <v>454</v>
      </c>
      <c r="B54" s="151"/>
      <c r="C54" s="151"/>
      <c r="D54" s="151"/>
      <c r="E54" s="178"/>
      <c r="F54" s="151"/>
      <c r="G54" s="151"/>
      <c r="H54" s="151"/>
      <c r="I54" s="178"/>
      <c r="J54" s="151"/>
      <c r="K54" s="151"/>
      <c r="L54" s="151"/>
      <c r="M54" s="178"/>
      <c r="N54" s="151"/>
      <c r="O54" s="151"/>
      <c r="P54" s="151"/>
      <c r="Q54" s="178"/>
      <c r="R54" s="170">
        <f t="shared" si="7"/>
        <v>0</v>
      </c>
      <c r="S54" s="158">
        <f t="shared" si="9"/>
        <v>0</v>
      </c>
      <c r="T54" s="169"/>
      <c r="U54" s="169"/>
      <c r="V54" s="169"/>
      <c r="W54" s="169"/>
      <c r="X54" s="169"/>
      <c r="Y54" s="153"/>
      <c r="Z54" s="153"/>
      <c r="AA54" s="153"/>
      <c r="AB54" s="153"/>
      <c r="AC54" s="153"/>
      <c r="AD54" s="153"/>
      <c r="AE54" s="153"/>
      <c r="AG54" s="151" t="s">
        <v>454</v>
      </c>
      <c r="AH54" s="151"/>
      <c r="AI54" s="151"/>
      <c r="AJ54" s="151"/>
      <c r="AK54" s="178"/>
      <c r="AL54" s="151"/>
      <c r="AM54" s="151"/>
      <c r="AN54" s="151"/>
      <c r="AO54" s="178"/>
      <c r="AP54" s="151"/>
      <c r="AQ54" s="151"/>
      <c r="AR54" s="151"/>
      <c r="AS54" s="178"/>
      <c r="AT54" s="151"/>
      <c r="AU54" s="151"/>
      <c r="AV54" s="151"/>
      <c r="AW54" s="178"/>
      <c r="AX54" s="170">
        <f t="shared" si="8"/>
        <v>0</v>
      </c>
      <c r="AY54" s="158">
        <f t="shared" si="10"/>
        <v>0</v>
      </c>
      <c r="AZ54" s="153"/>
      <c r="BA54" s="153"/>
      <c r="BB54" s="153"/>
      <c r="BC54" s="153"/>
      <c r="BD54" s="153"/>
      <c r="BE54" s="153"/>
      <c r="BF54" s="153"/>
      <c r="BG54" s="153"/>
      <c r="BH54" s="153"/>
      <c r="BI54" s="153"/>
      <c r="BJ54" s="153"/>
      <c r="BK54" s="153"/>
    </row>
    <row r="55" spans="1:63" x14ac:dyDescent="0.25">
      <c r="A55" s="151" t="s">
        <v>455</v>
      </c>
      <c r="B55" s="151"/>
      <c r="C55" s="151"/>
      <c r="D55" s="151"/>
      <c r="E55" s="178"/>
      <c r="F55" s="151"/>
      <c r="G55" s="151"/>
      <c r="H55" s="151"/>
      <c r="I55" s="178"/>
      <c r="J55" s="151"/>
      <c r="K55" s="151"/>
      <c r="L55" s="151"/>
      <c r="M55" s="178"/>
      <c r="N55" s="151"/>
      <c r="O55" s="151"/>
      <c r="P55" s="151"/>
      <c r="Q55" s="178"/>
      <c r="R55" s="170">
        <f t="shared" si="7"/>
        <v>0</v>
      </c>
      <c r="S55" s="158">
        <f t="shared" si="9"/>
        <v>0</v>
      </c>
      <c r="T55" s="169"/>
      <c r="U55" s="169"/>
      <c r="V55" s="169"/>
      <c r="W55" s="169"/>
      <c r="X55" s="169"/>
      <c r="Y55" s="153"/>
      <c r="Z55" s="153"/>
      <c r="AA55" s="153"/>
      <c r="AB55" s="153"/>
      <c r="AC55" s="153"/>
      <c r="AD55" s="153"/>
      <c r="AE55" s="153"/>
      <c r="AG55" s="151" t="s">
        <v>455</v>
      </c>
      <c r="AH55" s="151"/>
      <c r="AI55" s="151"/>
      <c r="AJ55" s="151"/>
      <c r="AK55" s="178"/>
      <c r="AL55" s="151"/>
      <c r="AM55" s="151"/>
      <c r="AN55" s="151"/>
      <c r="AO55" s="178"/>
      <c r="AP55" s="151"/>
      <c r="AQ55" s="151"/>
      <c r="AR55" s="151"/>
      <c r="AS55" s="178"/>
      <c r="AT55" s="151"/>
      <c r="AU55" s="151"/>
      <c r="AV55" s="151"/>
      <c r="AW55" s="178"/>
      <c r="AX55" s="170">
        <f t="shared" si="8"/>
        <v>0</v>
      </c>
      <c r="AY55" s="158">
        <f t="shared" si="10"/>
        <v>0</v>
      </c>
      <c r="AZ55" s="153"/>
      <c r="BA55" s="153"/>
      <c r="BB55" s="153"/>
      <c r="BC55" s="153"/>
      <c r="BD55" s="153"/>
      <c r="BE55" s="153"/>
      <c r="BF55" s="153"/>
      <c r="BG55" s="153"/>
      <c r="BH55" s="153"/>
      <c r="BI55" s="153"/>
      <c r="BJ55" s="153"/>
      <c r="BK55" s="153"/>
    </row>
    <row r="56" spans="1:63" x14ac:dyDescent="0.25">
      <c r="A56" s="151" t="s">
        <v>456</v>
      </c>
      <c r="B56" s="151"/>
      <c r="C56" s="151"/>
      <c r="D56" s="151"/>
      <c r="E56" s="178"/>
      <c r="F56" s="151"/>
      <c r="G56" s="151"/>
      <c r="H56" s="151"/>
      <c r="I56" s="178"/>
      <c r="J56" s="151"/>
      <c r="K56" s="151"/>
      <c r="L56" s="151"/>
      <c r="M56" s="178"/>
      <c r="N56" s="151"/>
      <c r="O56" s="151"/>
      <c r="P56" s="151"/>
      <c r="Q56" s="178"/>
      <c r="R56" s="170">
        <f t="shared" si="7"/>
        <v>0</v>
      </c>
      <c r="S56" s="158">
        <f t="shared" si="9"/>
        <v>0</v>
      </c>
      <c r="T56" s="169"/>
      <c r="U56" s="169"/>
      <c r="V56" s="169"/>
      <c r="W56" s="169"/>
      <c r="X56" s="169"/>
      <c r="Y56" s="153"/>
      <c r="Z56" s="153"/>
      <c r="AA56" s="153"/>
      <c r="AB56" s="153"/>
      <c r="AC56" s="153"/>
      <c r="AD56" s="153"/>
      <c r="AE56" s="153"/>
      <c r="AG56" s="151" t="s">
        <v>456</v>
      </c>
      <c r="AH56" s="151"/>
      <c r="AI56" s="151"/>
      <c r="AJ56" s="151"/>
      <c r="AK56" s="178"/>
      <c r="AL56" s="151"/>
      <c r="AM56" s="151"/>
      <c r="AN56" s="151"/>
      <c r="AO56" s="178"/>
      <c r="AP56" s="151"/>
      <c r="AQ56" s="151"/>
      <c r="AR56" s="151"/>
      <c r="AS56" s="178"/>
      <c r="AT56" s="151"/>
      <c r="AU56" s="151"/>
      <c r="AV56" s="151"/>
      <c r="AW56" s="178"/>
      <c r="AX56" s="170">
        <f t="shared" si="8"/>
        <v>0</v>
      </c>
      <c r="AY56" s="158">
        <f t="shared" si="10"/>
        <v>0</v>
      </c>
      <c r="AZ56" s="153"/>
      <c r="BA56" s="153"/>
      <c r="BB56" s="153"/>
      <c r="BC56" s="153"/>
      <c r="BD56" s="153"/>
      <c r="BE56" s="153"/>
      <c r="BF56" s="153"/>
      <c r="BG56" s="153"/>
      <c r="BH56" s="153"/>
      <c r="BI56" s="153"/>
      <c r="BJ56" s="153"/>
      <c r="BK56" s="153"/>
    </row>
    <row r="57" spans="1:63" x14ac:dyDescent="0.25">
      <c r="A57" s="151" t="s">
        <v>457</v>
      </c>
      <c r="B57" s="151"/>
      <c r="C57" s="151"/>
      <c r="D57" s="151"/>
      <c r="E57" s="178"/>
      <c r="F57" s="151"/>
      <c r="G57" s="151"/>
      <c r="H57" s="151"/>
      <c r="I57" s="178"/>
      <c r="J57" s="151"/>
      <c r="K57" s="151"/>
      <c r="L57" s="151"/>
      <c r="M57" s="178"/>
      <c r="N57" s="151"/>
      <c r="O57" s="151"/>
      <c r="P57" s="151"/>
      <c r="Q57" s="178"/>
      <c r="R57" s="170">
        <f t="shared" si="7"/>
        <v>0</v>
      </c>
      <c r="S57" s="158">
        <f t="shared" si="9"/>
        <v>0</v>
      </c>
      <c r="T57" s="169"/>
      <c r="U57" s="169"/>
      <c r="V57" s="169"/>
      <c r="W57" s="169"/>
      <c r="X57" s="169"/>
      <c r="Y57" s="153"/>
      <c r="Z57" s="153"/>
      <c r="AA57" s="153"/>
      <c r="AB57" s="153"/>
      <c r="AC57" s="153"/>
      <c r="AD57" s="153"/>
      <c r="AE57" s="153"/>
      <c r="AG57" s="151" t="s">
        <v>457</v>
      </c>
      <c r="AH57" s="151"/>
      <c r="AI57" s="151"/>
      <c r="AJ57" s="151"/>
      <c r="AK57" s="178"/>
      <c r="AL57" s="151"/>
      <c r="AM57" s="151"/>
      <c r="AN57" s="151"/>
      <c r="AO57" s="178"/>
      <c r="AP57" s="151"/>
      <c r="AQ57" s="151"/>
      <c r="AR57" s="151"/>
      <c r="AS57" s="178"/>
      <c r="AT57" s="151"/>
      <c r="AU57" s="151"/>
      <c r="AV57" s="151"/>
      <c r="AW57" s="178"/>
      <c r="AX57" s="170">
        <f t="shared" si="8"/>
        <v>0</v>
      </c>
      <c r="AY57" s="158">
        <f t="shared" si="10"/>
        <v>0</v>
      </c>
      <c r="AZ57" s="153"/>
      <c r="BA57" s="153"/>
      <c r="BB57" s="153"/>
      <c r="BC57" s="153"/>
      <c r="BD57" s="153"/>
      <c r="BE57" s="153"/>
      <c r="BF57" s="153"/>
      <c r="BG57" s="153"/>
      <c r="BH57" s="153"/>
      <c r="BI57" s="153"/>
      <c r="BJ57" s="153"/>
      <c r="BK57" s="153"/>
    </row>
    <row r="58" spans="1:63" x14ac:dyDescent="0.25">
      <c r="A58" s="155" t="s">
        <v>458</v>
      </c>
      <c r="B58" s="152">
        <f t="shared" ref="B58:Q58" si="11">SUM(B37:B57)</f>
        <v>0</v>
      </c>
      <c r="C58" s="152">
        <f t="shared" si="11"/>
        <v>0</v>
      </c>
      <c r="D58" s="152">
        <f t="shared" si="11"/>
        <v>0</v>
      </c>
      <c r="E58" s="179">
        <f t="shared" si="11"/>
        <v>0</v>
      </c>
      <c r="F58" s="152">
        <f t="shared" si="11"/>
        <v>0</v>
      </c>
      <c r="G58" s="152">
        <f t="shared" si="11"/>
        <v>0</v>
      </c>
      <c r="H58" s="152">
        <f t="shared" si="11"/>
        <v>0</v>
      </c>
      <c r="I58" s="179">
        <f t="shared" si="11"/>
        <v>0</v>
      </c>
      <c r="J58" s="152">
        <f t="shared" si="11"/>
        <v>0</v>
      </c>
      <c r="K58" s="152">
        <f t="shared" si="11"/>
        <v>0</v>
      </c>
      <c r="L58" s="152">
        <f t="shared" si="11"/>
        <v>0</v>
      </c>
      <c r="M58" s="179">
        <f t="shared" si="11"/>
        <v>0</v>
      </c>
      <c r="N58" s="152">
        <f t="shared" si="11"/>
        <v>0</v>
      </c>
      <c r="O58" s="152">
        <f t="shared" si="11"/>
        <v>0</v>
      </c>
      <c r="P58" s="152">
        <f t="shared" si="11"/>
        <v>0</v>
      </c>
      <c r="Q58" s="179">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458</v>
      </c>
      <c r="AH58" s="152">
        <f t="shared" ref="AH58:AW58" si="13">SUM(AH37:AH57)</f>
        <v>0</v>
      </c>
      <c r="AI58" s="152">
        <f t="shared" si="13"/>
        <v>0</v>
      </c>
      <c r="AJ58" s="152">
        <f t="shared" si="13"/>
        <v>0</v>
      </c>
      <c r="AK58" s="179">
        <f t="shared" si="13"/>
        <v>0</v>
      </c>
      <c r="AL58" s="152">
        <f t="shared" si="13"/>
        <v>0</v>
      </c>
      <c r="AM58" s="152">
        <f t="shared" si="13"/>
        <v>0</v>
      </c>
      <c r="AN58" s="152">
        <f t="shared" si="13"/>
        <v>0</v>
      </c>
      <c r="AO58" s="179">
        <f t="shared" si="13"/>
        <v>0</v>
      </c>
      <c r="AP58" s="152">
        <f t="shared" si="13"/>
        <v>0</v>
      </c>
      <c r="AQ58" s="152">
        <f t="shared" si="13"/>
        <v>0</v>
      </c>
      <c r="AR58" s="152">
        <f t="shared" si="13"/>
        <v>0</v>
      </c>
      <c r="AS58" s="179">
        <f t="shared" si="13"/>
        <v>0</v>
      </c>
      <c r="AT58" s="152">
        <f t="shared" si="13"/>
        <v>0</v>
      </c>
      <c r="AU58" s="152">
        <f t="shared" si="13"/>
        <v>0</v>
      </c>
      <c r="AV58" s="152">
        <f t="shared" si="13"/>
        <v>0</v>
      </c>
      <c r="AW58" s="179">
        <f t="shared" si="13"/>
        <v>0</v>
      </c>
      <c r="AX58" s="171">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BI1:BK1"/>
    <mergeCell ref="BI2:BK2"/>
    <mergeCell ref="BI3:BK3"/>
    <mergeCell ref="A1:BH1"/>
    <mergeCell ref="A2:BH2"/>
    <mergeCell ref="A3:BH3"/>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zoomScale="90" zoomScaleNormal="90" workbookViewId="0">
      <selection activeCell="B71" sqref="B71"/>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828" t="s">
        <v>173</v>
      </c>
      <c r="B1" s="829"/>
    </row>
    <row r="2" spans="1:2" ht="25.5" customHeight="1" x14ac:dyDescent="0.25">
      <c r="A2" s="830" t="s">
        <v>459</v>
      </c>
      <c r="B2" s="831"/>
    </row>
    <row r="3" spans="1:2" x14ac:dyDescent="0.25">
      <c r="A3" s="175" t="s">
        <v>460</v>
      </c>
      <c r="B3" s="136" t="s">
        <v>461</v>
      </c>
    </row>
    <row r="4" spans="1:2" x14ac:dyDescent="0.25">
      <c r="A4" s="176" t="s">
        <v>9</v>
      </c>
      <c r="B4" s="143" t="s">
        <v>462</v>
      </c>
    </row>
    <row r="5" spans="1:2" ht="105" x14ac:dyDescent="0.25">
      <c r="A5" s="176" t="s">
        <v>10</v>
      </c>
      <c r="B5" s="180" t="s">
        <v>463</v>
      </c>
    </row>
    <row r="6" spans="1:2" x14ac:dyDescent="0.25">
      <c r="A6" s="176" t="s">
        <v>15</v>
      </c>
      <c r="B6" s="832" t="s">
        <v>464</v>
      </c>
    </row>
    <row r="7" spans="1:2" x14ac:dyDescent="0.25">
      <c r="A7" s="176" t="s">
        <v>17</v>
      </c>
      <c r="B7" s="833"/>
    </row>
    <row r="8" spans="1:2" x14ac:dyDescent="0.25">
      <c r="A8" s="176" t="s">
        <v>19</v>
      </c>
      <c r="B8" s="833"/>
    </row>
    <row r="9" spans="1:2" x14ac:dyDescent="0.25">
      <c r="A9" s="176" t="s">
        <v>465</v>
      </c>
      <c r="B9" s="834"/>
    </row>
    <row r="10" spans="1:2" ht="30" x14ac:dyDescent="0.25">
      <c r="A10" s="176" t="s">
        <v>7</v>
      </c>
      <c r="B10" s="137" t="s">
        <v>466</v>
      </c>
    </row>
    <row r="11" spans="1:2" ht="45" x14ac:dyDescent="0.25">
      <c r="A11" s="176" t="s">
        <v>27</v>
      </c>
      <c r="B11" s="137" t="s">
        <v>467</v>
      </c>
    </row>
    <row r="12" spans="1:2" ht="60" x14ac:dyDescent="0.25">
      <c r="A12" s="176" t="s">
        <v>26</v>
      </c>
      <c r="B12" s="138" t="s">
        <v>468</v>
      </c>
    </row>
    <row r="13" spans="1:2" ht="30" x14ac:dyDescent="0.25">
      <c r="A13" s="176" t="s">
        <v>469</v>
      </c>
      <c r="B13" s="138" t="s">
        <v>470</v>
      </c>
    </row>
    <row r="14" spans="1:2" ht="45" x14ac:dyDescent="0.25">
      <c r="A14" s="176" t="s">
        <v>471</v>
      </c>
      <c r="B14" s="138" t="s">
        <v>472</v>
      </c>
    </row>
    <row r="15" spans="1:2" ht="72" customHeight="1" x14ac:dyDescent="0.25">
      <c r="A15" s="177" t="s">
        <v>473</v>
      </c>
      <c r="B15" s="139" t="s">
        <v>474</v>
      </c>
    </row>
    <row r="16" spans="1:2" ht="194.25" x14ac:dyDescent="0.25">
      <c r="A16" s="177" t="s">
        <v>475</v>
      </c>
      <c r="B16" s="140" t="s">
        <v>476</v>
      </c>
    </row>
    <row r="17" spans="1:2" ht="25.5" customHeight="1" x14ac:dyDescent="0.25">
      <c r="A17" s="830" t="s">
        <v>477</v>
      </c>
      <c r="B17" s="831"/>
    </row>
    <row r="18" spans="1:2" x14ac:dyDescent="0.25">
      <c r="A18" s="175" t="s">
        <v>460</v>
      </c>
      <c r="B18" s="136" t="s">
        <v>461</v>
      </c>
    </row>
    <row r="19" spans="1:2" x14ac:dyDescent="0.25">
      <c r="A19" s="176" t="s">
        <v>9</v>
      </c>
      <c r="B19" s="143" t="s">
        <v>462</v>
      </c>
    </row>
    <row r="20" spans="1:2" ht="105" x14ac:dyDescent="0.25">
      <c r="A20" s="176" t="s">
        <v>10</v>
      </c>
      <c r="B20" s="142" t="s">
        <v>478</v>
      </c>
    </row>
    <row r="21" spans="1:2" ht="30" x14ac:dyDescent="0.25">
      <c r="A21" s="176" t="s">
        <v>479</v>
      </c>
      <c r="B21" s="138" t="s">
        <v>480</v>
      </c>
    </row>
    <row r="22" spans="1:2" ht="45" x14ac:dyDescent="0.25">
      <c r="A22" s="176" t="s">
        <v>481</v>
      </c>
      <c r="B22" s="138" t="s">
        <v>482</v>
      </c>
    </row>
    <row r="23" spans="1:2" ht="75" x14ac:dyDescent="0.25">
      <c r="A23" s="176" t="s">
        <v>483</v>
      </c>
      <c r="B23" s="138" t="s">
        <v>484</v>
      </c>
    </row>
    <row r="24" spans="1:2" ht="30" x14ac:dyDescent="0.25">
      <c r="A24" s="176" t="s">
        <v>485</v>
      </c>
      <c r="B24" s="138" t="s">
        <v>486</v>
      </c>
    </row>
    <row r="25" spans="1:2" x14ac:dyDescent="0.25">
      <c r="A25" s="176" t="s">
        <v>487</v>
      </c>
      <c r="B25" s="138" t="s">
        <v>488</v>
      </c>
    </row>
    <row r="26" spans="1:2" ht="45.95" customHeight="1" x14ac:dyDescent="0.25">
      <c r="A26" s="176" t="s">
        <v>489</v>
      </c>
      <c r="B26" s="141" t="s">
        <v>490</v>
      </c>
    </row>
    <row r="27" spans="1:2" ht="75" x14ac:dyDescent="0.25">
      <c r="A27" s="176" t="s">
        <v>186</v>
      </c>
      <c r="B27" s="141" t="s">
        <v>491</v>
      </c>
    </row>
    <row r="28" spans="1:2" ht="45" x14ac:dyDescent="0.25">
      <c r="A28" s="176" t="s">
        <v>492</v>
      </c>
      <c r="B28" s="141" t="s">
        <v>493</v>
      </c>
    </row>
    <row r="29" spans="1:2" ht="45" x14ac:dyDescent="0.25">
      <c r="A29" s="176" t="s">
        <v>494</v>
      </c>
      <c r="B29" s="141" t="s">
        <v>495</v>
      </c>
    </row>
    <row r="30" spans="1:2" ht="45" x14ac:dyDescent="0.25">
      <c r="A30" s="176" t="s">
        <v>496</v>
      </c>
      <c r="B30" s="141" t="s">
        <v>497</v>
      </c>
    </row>
    <row r="31" spans="1:2" ht="144" customHeight="1" x14ac:dyDescent="0.25">
      <c r="A31" s="176" t="s">
        <v>498</v>
      </c>
      <c r="B31" s="141" t="s">
        <v>499</v>
      </c>
    </row>
    <row r="32" spans="1:2" ht="30" x14ac:dyDescent="0.25">
      <c r="A32" s="176" t="s">
        <v>500</v>
      </c>
      <c r="B32" s="141" t="s">
        <v>501</v>
      </c>
    </row>
    <row r="33" spans="1:2" ht="30" x14ac:dyDescent="0.25">
      <c r="A33" s="176" t="s">
        <v>502</v>
      </c>
      <c r="B33" s="141" t="s">
        <v>503</v>
      </c>
    </row>
    <row r="34" spans="1:2" ht="30" x14ac:dyDescent="0.25">
      <c r="A34" s="176" t="s">
        <v>504</v>
      </c>
      <c r="B34" s="141" t="s">
        <v>505</v>
      </c>
    </row>
    <row r="35" spans="1:2" ht="30" x14ac:dyDescent="0.25">
      <c r="A35" s="176" t="s">
        <v>506</v>
      </c>
      <c r="B35" s="141" t="s">
        <v>507</v>
      </c>
    </row>
    <row r="36" spans="1:2" ht="75" x14ac:dyDescent="0.25">
      <c r="A36" s="176" t="s">
        <v>508</v>
      </c>
      <c r="B36" s="141" t="s">
        <v>509</v>
      </c>
    </row>
    <row r="37" spans="1:2" x14ac:dyDescent="0.25">
      <c r="A37" s="176" t="s">
        <v>176</v>
      </c>
      <c r="B37" s="141" t="s">
        <v>510</v>
      </c>
    </row>
    <row r="38" spans="1:2" ht="30" x14ac:dyDescent="0.25">
      <c r="A38" s="176" t="s">
        <v>511</v>
      </c>
      <c r="B38" s="141" t="s">
        <v>512</v>
      </c>
    </row>
    <row r="39" spans="1:2" ht="45" x14ac:dyDescent="0.25">
      <c r="A39" s="176" t="s">
        <v>513</v>
      </c>
      <c r="B39" s="141" t="s">
        <v>514</v>
      </c>
    </row>
    <row r="40" spans="1:2" ht="28.5" x14ac:dyDescent="0.25">
      <c r="A40" s="177" t="s">
        <v>179</v>
      </c>
      <c r="B40" s="141" t="s">
        <v>515</v>
      </c>
    </row>
    <row r="41" spans="1:2" ht="25.5" customHeight="1" x14ac:dyDescent="0.25">
      <c r="A41" s="830" t="s">
        <v>516</v>
      </c>
      <c r="B41" s="831"/>
    </row>
    <row r="42" spans="1:2" x14ac:dyDescent="0.25">
      <c r="A42" s="828" t="s">
        <v>517</v>
      </c>
      <c r="B42" s="829"/>
    </row>
    <row r="43" spans="1:2" ht="72" customHeight="1" x14ac:dyDescent="0.25">
      <c r="A43" s="826" t="s">
        <v>518</v>
      </c>
      <c r="B43" s="827"/>
    </row>
    <row r="44" spans="1:2" ht="30" x14ac:dyDescent="0.25">
      <c r="A44" s="176" t="s">
        <v>494</v>
      </c>
      <c r="B44" s="141" t="s">
        <v>519</v>
      </c>
    </row>
    <row r="45" spans="1:2" ht="45" x14ac:dyDescent="0.25">
      <c r="A45" s="177" t="s">
        <v>520</v>
      </c>
      <c r="B45" s="141" t="s">
        <v>521</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5dfd1ed69e0e32ea769ba0021e80eb1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fd1ed008b0e3c34dad0a83c60fc3cd0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E8CCE0-549D-4A84-8A40-EBE56D3A2E0A}">
  <ds:schemaRefs>
    <ds:schemaRef ds:uri="http://schemas.microsoft.com/sharepoint/v3/contenttype/forms"/>
  </ds:schemaRefs>
</ds:datastoreItem>
</file>

<file path=customXml/itemProps2.xml><?xml version="1.0" encoding="utf-8"?>
<ds:datastoreItem xmlns:ds="http://schemas.openxmlformats.org/officeDocument/2006/customXml" ds:itemID="{E7B8AC65-F63C-4332-B806-6612035D03ED}">
  <ds:schemaRefs>
    <ds:schemaRef ds:uri="http://schemas.microsoft.com/office/2006/metadata/properties"/>
    <ds:schemaRef ds:uri="http://schemas.microsoft.com/office/infopath/2007/PartnerControls"/>
    <ds:schemaRef ds:uri="7e380ddb-9297-4d2e-bf28-676d793894d1"/>
  </ds:schemaRefs>
</ds:datastoreItem>
</file>

<file path=customXml/itemProps3.xml><?xml version="1.0" encoding="utf-8"?>
<ds:datastoreItem xmlns:ds="http://schemas.openxmlformats.org/officeDocument/2006/customXml" ds:itemID="{4F2A981A-19BF-4937-B8D4-64C7D4BCC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Indicadores PA</vt:lpstr>
      <vt:lpstr>SIGLAS</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2024-01-24T15:59:24Z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