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https://secretariadistritald-my.sharepoint.com/personal/crlopez_sdmujer_gov_co/Documents/Requerimientos/20240124 Solicitud OCI Rad 3-2024-000373/3. Planes de accion 31122023/"/>
    </mc:Choice>
  </mc:AlternateContent>
  <xr:revisionPtr revIDLastSave="4" documentId="8_{D1F6F563-5721-4868-BB9A-D3A80191F77D}" xr6:coauthVersionLast="47" xr6:coauthVersionMax="47" xr10:uidLastSave="{DFD11158-F74A-4090-A461-C4ED225E59E9}"/>
  <bookViews>
    <workbookView xWindow="-120" yWindow="-120" windowWidth="29040" windowHeight="15720" firstSheet="1" activeTab="4" xr2:uid="{00000000-000D-0000-FFFF-FFFF00000000}"/>
  </bookViews>
  <sheets>
    <sheet name="Meta 1..n" sheetId="1" state="hidden" r:id="rId1"/>
    <sheet name="Meta 1_Paridad_Instancias" sheetId="46" r:id="rId2"/>
    <sheet name="Meta 3_Escuela" sheetId="45" r:id="rId3"/>
    <sheet name="Meta 4_Bancadas" sheetId="44" r:id="rId4"/>
    <sheet name="Meta 6_TEG_Instancias" sheetId="43" r:id="rId5"/>
    <sheet name="Indicadores PA" sheetId="36" r:id="rId6"/>
    <sheet name="Territorialización PA" sheetId="37" r:id="rId7"/>
    <sheet name="Generalidades" sheetId="38" r:id="rId8"/>
    <sheet name="Hoja13" sheetId="32" state="hidden" r:id="rId9"/>
    <sheet name="Hoja1" sheetId="20" state="hidden" r:id="rId10"/>
    <sheet name="Instructivo" sheetId="39" r:id="rId11"/>
  </sheets>
  <definedNames>
    <definedName name="_xlnm._FilterDatabase" localSheetId="5" hidden="1">'Indicadores PA'!$A$12:$AY$26</definedName>
    <definedName name="_xlnm._FilterDatabase" localSheetId="1" hidden="1">#N/A</definedName>
    <definedName name="_xlnm.Print_Area" localSheetId="1">#N/A</definedName>
    <definedName name="_xlnm.Print_Area" localSheetId="2">#N/A</definedName>
    <definedName name="_xlnm.Print_Area" localSheetId="3">#N/A</definedName>
    <definedName name="_xlnm.Print_Area" localSheetId="4">#N/A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9" i="43" l="1"/>
  <c r="A34" i="43"/>
  <c r="N39" i="44"/>
  <c r="I39" i="46"/>
  <c r="H39" i="46"/>
  <c r="O39" i="46"/>
  <c r="P35" i="45"/>
  <c r="O39" i="44"/>
  <c r="AX19" i="37"/>
  <c r="AX13" i="37"/>
  <c r="AX14" i="37"/>
  <c r="AX15" i="37"/>
  <c r="AX16" i="37"/>
  <c r="AX17" i="37"/>
  <c r="AX18" i="37"/>
  <c r="AX20" i="37"/>
  <c r="AX21" i="37"/>
  <c r="AX22" i="37"/>
  <c r="AX23" i="37"/>
  <c r="AX24" i="37"/>
  <c r="AX25" i="37"/>
  <c r="AX26" i="37"/>
  <c r="AX27" i="37"/>
  <c r="AX28" i="37"/>
  <c r="AX29" i="37"/>
  <c r="AX30" i="37"/>
  <c r="AX31" i="37"/>
  <c r="AX12" i="37"/>
  <c r="AX41" i="37"/>
  <c r="AX42" i="37"/>
  <c r="AX43" i="37"/>
  <c r="AX44" i="37"/>
  <c r="AX45" i="37"/>
  <c r="AX46" i="37"/>
  <c r="AX47" i="37"/>
  <c r="AX48" i="37"/>
  <c r="AX49" i="37"/>
  <c r="AX50" i="37"/>
  <c r="AX51" i="37"/>
  <c r="AX52" i="37"/>
  <c r="AX53" i="37"/>
  <c r="AX54" i="37"/>
  <c r="AX55" i="37"/>
  <c r="AX56" i="37"/>
  <c r="AX57" i="37"/>
  <c r="AX58" i="37"/>
  <c r="AX59" i="37"/>
  <c r="AX60" i="37"/>
  <c r="AX40" i="37"/>
  <c r="AX11" i="37"/>
  <c r="N39" i="46"/>
  <c r="M39" i="46"/>
  <c r="M39" i="44"/>
  <c r="L39" i="46"/>
  <c r="AD25" i="43"/>
  <c r="AD23" i="43"/>
  <c r="AD25" i="44"/>
  <c r="AD23" i="44"/>
  <c r="AD25" i="46"/>
  <c r="AD23" i="46"/>
  <c r="AD25" i="45"/>
  <c r="AD23" i="45"/>
  <c r="L39" i="44"/>
  <c r="K39" i="44"/>
  <c r="AQ60" i="37"/>
  <c r="K39" i="46"/>
  <c r="J39" i="44"/>
  <c r="J39" i="46"/>
  <c r="P39" i="44"/>
  <c r="AT22" i="36"/>
  <c r="AU21" i="36"/>
  <c r="AT18" i="36"/>
  <c r="AU18" i="36" s="1"/>
  <c r="P39" i="45"/>
  <c r="AT13" i="36"/>
  <c r="AT16" i="36"/>
  <c r="P41" i="44"/>
  <c r="AU13" i="36"/>
  <c r="BK88" i="37"/>
  <c r="BJ88" i="37"/>
  <c r="BI88" i="37"/>
  <c r="BH88" i="37"/>
  <c r="BG88" i="37"/>
  <c r="BF88" i="37"/>
  <c r="BE88" i="37"/>
  <c r="BD88" i="37"/>
  <c r="BC88" i="37"/>
  <c r="BB88" i="37"/>
  <c r="BA88" i="37"/>
  <c r="AZ88" i="37"/>
  <c r="AW88" i="37"/>
  <c r="AV88" i="37"/>
  <c r="AU88" i="37"/>
  <c r="AT88" i="37"/>
  <c r="AS88" i="37"/>
  <c r="AR88" i="37"/>
  <c r="AQ88" i="37"/>
  <c r="AP88" i="37"/>
  <c r="AO88" i="37"/>
  <c r="AN88" i="37"/>
  <c r="AM88" i="37"/>
  <c r="AL88" i="37"/>
  <c r="AK88" i="37"/>
  <c r="AJ88" i="37"/>
  <c r="AI88" i="37"/>
  <c r="AH88" i="37"/>
  <c r="AE88" i="37"/>
  <c r="AD88" i="37"/>
  <c r="AC88" i="37"/>
  <c r="AB88" i="37"/>
  <c r="AA88" i="37"/>
  <c r="Z88" i="37"/>
  <c r="Y88" i="37"/>
  <c r="X88" i="37"/>
  <c r="W88" i="37"/>
  <c r="V88" i="37"/>
  <c r="U88" i="37"/>
  <c r="T88" i="37"/>
  <c r="Q88" i="37"/>
  <c r="P88" i="37"/>
  <c r="O88" i="37"/>
  <c r="N88" i="37"/>
  <c r="M88" i="37"/>
  <c r="L88" i="37"/>
  <c r="K88" i="37"/>
  <c r="J88" i="37"/>
  <c r="I88" i="37"/>
  <c r="H88" i="37"/>
  <c r="G88" i="37"/>
  <c r="F88" i="37"/>
  <c r="E88" i="37"/>
  <c r="D88" i="37"/>
  <c r="C88" i="37"/>
  <c r="B88" i="37"/>
  <c r="AY87" i="37"/>
  <c r="S87" i="37"/>
  <c r="R87" i="37"/>
  <c r="AY86" i="37"/>
  <c r="S86" i="37"/>
  <c r="R86" i="37"/>
  <c r="AY85" i="37"/>
  <c r="S85" i="37"/>
  <c r="R85" i="37"/>
  <c r="AY84" i="37"/>
  <c r="S84" i="37"/>
  <c r="R84" i="37"/>
  <c r="AY83" i="37"/>
  <c r="S83" i="37"/>
  <c r="R83" i="37"/>
  <c r="AY82" i="37"/>
  <c r="S82" i="37"/>
  <c r="R82" i="37"/>
  <c r="AY81" i="37"/>
  <c r="S81" i="37"/>
  <c r="R81" i="37"/>
  <c r="AY80" i="37"/>
  <c r="S80" i="37"/>
  <c r="R80" i="37"/>
  <c r="AY79" i="37"/>
  <c r="S79" i="37"/>
  <c r="R79" i="37"/>
  <c r="AY78" i="37"/>
  <c r="S78" i="37"/>
  <c r="R78" i="37"/>
  <c r="AY77" i="37"/>
  <c r="S77" i="37"/>
  <c r="R77" i="37"/>
  <c r="AY76" i="37"/>
  <c r="S76" i="37"/>
  <c r="R76" i="37"/>
  <c r="AY75" i="37"/>
  <c r="S75" i="37"/>
  <c r="R75" i="37"/>
  <c r="AY74" i="37"/>
  <c r="S74" i="37"/>
  <c r="R74" i="37"/>
  <c r="AY73" i="37"/>
  <c r="S73" i="37"/>
  <c r="R73" i="37"/>
  <c r="AY72" i="37"/>
  <c r="S72" i="37"/>
  <c r="R72" i="37"/>
  <c r="AY71" i="37"/>
  <c r="S71" i="37"/>
  <c r="R71" i="37"/>
  <c r="AY70" i="37"/>
  <c r="S70" i="37"/>
  <c r="R70" i="37"/>
  <c r="AY69" i="37"/>
  <c r="S69" i="37"/>
  <c r="R69" i="37"/>
  <c r="AY68" i="37"/>
  <c r="S68" i="37"/>
  <c r="R68" i="37"/>
  <c r="AY67" i="37"/>
  <c r="AY88" i="37"/>
  <c r="AX67" i="37"/>
  <c r="S67" i="37"/>
  <c r="S88" i="37"/>
  <c r="R88" i="37"/>
  <c r="AC24" i="43"/>
  <c r="AC24" i="45"/>
  <c r="AC24" i="46"/>
  <c r="A34" i="44"/>
  <c r="A34" i="45"/>
  <c r="A34" i="46"/>
  <c r="P39" i="46"/>
  <c r="P38" i="46"/>
  <c r="P30" i="46"/>
  <c r="AC25" i="46"/>
  <c r="O25" i="46"/>
  <c r="P25" i="46"/>
  <c r="O24" i="46"/>
  <c r="AC23" i="46"/>
  <c r="O23" i="46"/>
  <c r="P23" i="46"/>
  <c r="AC22" i="46"/>
  <c r="O22" i="46"/>
  <c r="P34" i="45"/>
  <c r="P30" i="45"/>
  <c r="AC25" i="45"/>
  <c r="O25" i="45"/>
  <c r="P25" i="45"/>
  <c r="O24" i="45"/>
  <c r="AC23" i="45"/>
  <c r="O23" i="45"/>
  <c r="P23" i="45"/>
  <c r="AC22" i="45"/>
  <c r="O22" i="45"/>
  <c r="P40" i="44"/>
  <c r="P38" i="44"/>
  <c r="P30" i="44"/>
  <c r="AC25" i="44"/>
  <c r="O25" i="44"/>
  <c r="P25" i="44"/>
  <c r="AC24" i="44"/>
  <c r="O24" i="44"/>
  <c r="AC23" i="44"/>
  <c r="O23" i="44"/>
  <c r="P23" i="44"/>
  <c r="AC22" i="44"/>
  <c r="O22" i="44"/>
  <c r="P43" i="43"/>
  <c r="P42" i="43"/>
  <c r="P41" i="43"/>
  <c r="P40" i="43"/>
  <c r="P39" i="43"/>
  <c r="P38" i="43"/>
  <c r="P30" i="43"/>
  <c r="AC25" i="43"/>
  <c r="O25" i="43"/>
  <c r="P25" i="43"/>
  <c r="O24" i="43"/>
  <c r="AC23" i="43"/>
  <c r="O23" i="43"/>
  <c r="P23" i="43"/>
  <c r="AC22" i="43"/>
  <c r="O22" i="43"/>
  <c r="BK60" i="37"/>
  <c r="BJ60" i="37"/>
  <c r="BI60" i="37"/>
  <c r="BH60" i="37"/>
  <c r="BG60" i="37"/>
  <c r="BF60" i="37"/>
  <c r="BE60" i="37"/>
  <c r="BD60" i="37"/>
  <c r="BC60" i="37"/>
  <c r="BB60" i="37"/>
  <c r="BA60" i="37"/>
  <c r="AZ60" i="37"/>
  <c r="AW60" i="37"/>
  <c r="AV60" i="37"/>
  <c r="AU60" i="37"/>
  <c r="AT60" i="37"/>
  <c r="AS60" i="37"/>
  <c r="AR60" i="37"/>
  <c r="AP60" i="37"/>
  <c r="AO60" i="37"/>
  <c r="AN60" i="37"/>
  <c r="AM60" i="37"/>
  <c r="AL60" i="37"/>
  <c r="AK60" i="37"/>
  <c r="AJ60" i="37"/>
  <c r="AI60" i="37"/>
  <c r="AH60" i="37"/>
  <c r="AE60" i="37"/>
  <c r="AD60" i="37"/>
  <c r="AC60" i="37"/>
  <c r="AB60" i="37"/>
  <c r="AA60" i="37"/>
  <c r="Z60" i="37"/>
  <c r="Y60" i="37"/>
  <c r="X60" i="37"/>
  <c r="W60" i="37"/>
  <c r="V60" i="37"/>
  <c r="U60" i="37"/>
  <c r="T60" i="37"/>
  <c r="Q60" i="37"/>
  <c r="P60" i="37"/>
  <c r="O60" i="37"/>
  <c r="N60" i="37"/>
  <c r="M60" i="37"/>
  <c r="L60" i="37"/>
  <c r="K60" i="37"/>
  <c r="J60" i="37"/>
  <c r="I60" i="37"/>
  <c r="H60" i="37"/>
  <c r="G60" i="37"/>
  <c r="F60" i="37"/>
  <c r="E60" i="37"/>
  <c r="D60" i="37"/>
  <c r="C60" i="37"/>
  <c r="B60" i="37"/>
  <c r="AY59" i="37"/>
  <c r="S59" i="37"/>
  <c r="R59" i="37"/>
  <c r="AY58" i="37"/>
  <c r="S58" i="37"/>
  <c r="R58" i="37"/>
  <c r="AY57" i="37"/>
  <c r="S57" i="37"/>
  <c r="R57" i="37"/>
  <c r="AY56" i="37"/>
  <c r="S56" i="37"/>
  <c r="R56" i="37"/>
  <c r="AY55" i="37"/>
  <c r="S55" i="37"/>
  <c r="R55" i="37"/>
  <c r="AY54" i="37"/>
  <c r="S54" i="37"/>
  <c r="R54" i="37"/>
  <c r="AY53" i="37"/>
  <c r="S53" i="37"/>
  <c r="R53" i="37"/>
  <c r="AY52" i="37"/>
  <c r="S52" i="37"/>
  <c r="R52" i="37"/>
  <c r="AY51" i="37"/>
  <c r="S51" i="37"/>
  <c r="R51" i="37"/>
  <c r="AY50" i="37"/>
  <c r="S50" i="37"/>
  <c r="R50" i="37"/>
  <c r="AY49" i="37"/>
  <c r="S49" i="37"/>
  <c r="R49" i="37"/>
  <c r="AY48" i="37"/>
  <c r="S48" i="37"/>
  <c r="R48" i="37"/>
  <c r="AY47" i="37"/>
  <c r="S47" i="37"/>
  <c r="R47" i="37"/>
  <c r="AY46" i="37"/>
  <c r="S46" i="37"/>
  <c r="R46" i="37"/>
  <c r="AY45" i="37"/>
  <c r="S45" i="37"/>
  <c r="R45" i="37"/>
  <c r="AY44" i="37"/>
  <c r="S44" i="37"/>
  <c r="R44" i="37"/>
  <c r="AY43" i="37"/>
  <c r="S43" i="37"/>
  <c r="R43" i="37"/>
  <c r="AY42" i="37"/>
  <c r="S42" i="37"/>
  <c r="R42" i="37"/>
  <c r="AY41" i="37"/>
  <c r="S41" i="37"/>
  <c r="R41" i="37"/>
  <c r="AY40" i="37"/>
  <c r="S40" i="37"/>
  <c r="R40" i="37"/>
  <c r="R60" i="37"/>
  <c r="AY39" i="37"/>
  <c r="AY60" i="37"/>
  <c r="AX39" i="37"/>
  <c r="S39" i="37"/>
  <c r="S60" i="37"/>
  <c r="AW32" i="37"/>
  <c r="AV32" i="37"/>
  <c r="AU32" i="37"/>
  <c r="AT32" i="37"/>
  <c r="AS32" i="37"/>
  <c r="AR32" i="37"/>
  <c r="AP32" i="37"/>
  <c r="AO32" i="37"/>
  <c r="AN32" i="37"/>
  <c r="AM32" i="37"/>
  <c r="AL32" i="37"/>
  <c r="AK32" i="37"/>
  <c r="AJ32" i="37"/>
  <c r="AI32" i="37"/>
  <c r="AH32" i="37"/>
  <c r="Q32" i="37"/>
  <c r="M32" i="37"/>
  <c r="I32" i="37"/>
  <c r="E32" i="37"/>
  <c r="AY12" i="37"/>
  <c r="AY13" i="37"/>
  <c r="AY14" i="37"/>
  <c r="AY15" i="37"/>
  <c r="AY32"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S32" i="37"/>
  <c r="J32" i="37"/>
  <c r="K32" i="37"/>
  <c r="L32" i="37"/>
  <c r="AT14" i="36"/>
  <c r="AU15" i="36"/>
  <c r="AU16" i="36"/>
  <c r="AU17" i="36"/>
  <c r="AU19" i="36"/>
  <c r="AU20" i="36"/>
  <c r="T32" i="37"/>
  <c r="U32" i="37"/>
  <c r="V32" i="37"/>
  <c r="W32" i="37"/>
  <c r="X32" i="37"/>
  <c r="AZ32" i="37"/>
  <c r="BA32" i="37"/>
  <c r="BB32" i="37"/>
  <c r="BC32" i="37"/>
  <c r="BD32" i="37"/>
  <c r="BE32" i="37"/>
  <c r="P28" i="1"/>
  <c r="P24" i="1"/>
  <c r="R12" i="37"/>
  <c r="R13" i="37"/>
  <c r="R14" i="37"/>
  <c r="R15" i="37"/>
  <c r="R32" i="37"/>
  <c r="R16" i="37"/>
  <c r="R17" i="37"/>
  <c r="R18" i="37"/>
  <c r="R19" i="37"/>
  <c r="R20" i="37"/>
  <c r="R21" i="37"/>
  <c r="R22" i="37"/>
  <c r="R23" i="37"/>
  <c r="R24" i="37"/>
  <c r="R25" i="37"/>
  <c r="R26" i="37"/>
  <c r="R27" i="37"/>
  <c r="R28" i="37"/>
  <c r="R29" i="37"/>
  <c r="R30" i="37"/>
  <c r="R3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AX88" i="37" l="1"/>
  <c r="AX32"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Karen Paola Barraza Caro</author>
    <author>Microsoft Office User</author>
    <author/>
  </authors>
  <commentList>
    <comment ref="T23" authorId="0" shapeId="0" xr:uid="{00000000-0006-0000-0100-000001000000}">
      <text>
        <r>
          <rPr>
            <sz val="11"/>
            <color theme="1"/>
            <rFont val="Calibri"/>
            <family val="2"/>
            <scheme val="minor"/>
          </rPr>
          <t>Karen Paola Barraza Caro:
Se registra el valor resultante de liberaciones a los contratos 700,701,740.</t>
        </r>
      </text>
    </comment>
    <comment ref="V23" authorId="0" shapeId="0" xr:uid="{00000000-0006-0000-0100-000002000000}">
      <text>
        <r>
          <rPr>
            <sz val="11"/>
            <color theme="1"/>
            <rFont val="Calibri"/>
            <family val="2"/>
            <scheme val="minor"/>
          </rPr>
          <t>Karen Paola Barraza Caro:
Se registra el valor resultante de liberaciones a los contratos 866.</t>
        </r>
      </text>
    </comment>
    <comment ref="C32" authorId="1"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100-000004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100-000005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Karen Paola Barraza Caro</author>
    <author>Microsoft Office User</author>
    <author/>
  </authors>
  <commentList>
    <comment ref="T23" authorId="0" shapeId="0" xr:uid="{00000000-0006-0000-0200-000001000000}">
      <text>
        <r>
          <rPr>
            <sz val="11"/>
            <color theme="1"/>
            <rFont val="Calibri"/>
            <family val="2"/>
            <scheme val="minor"/>
          </rPr>
          <t xml:space="preserve">Karen Paola Barraza Caro:
Se registra el valor resultante de liberaciones a los contratos 718,699,690,754,744,614,663,653,640.
</t>
        </r>
      </text>
    </comment>
    <comment ref="X23" authorId="0" shapeId="0" xr:uid="{00000000-0006-0000-0200-000002000000}">
      <text>
        <r>
          <rPr>
            <sz val="11"/>
            <color theme="1"/>
            <rFont val="Calibri"/>
            <family val="2"/>
            <scheme val="minor"/>
          </rPr>
          <t>Karen Paola Barraza Caro:
Se disminuye este valor, resultado de la liquidación del proceso 748.</t>
        </r>
      </text>
    </comment>
    <comment ref="C32" authorId="1"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200-000004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200-000005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Karen Paola Barraza Caro</author>
    <author>Microsoft Office User</author>
    <author/>
  </authors>
  <commentList>
    <comment ref="V23" authorId="0" shapeId="0" xr:uid="{00000000-0006-0000-0400-000001000000}">
      <text>
        <r>
          <rPr>
            <sz val="11"/>
            <color theme="1"/>
            <rFont val="Calibri"/>
            <family val="2"/>
            <scheme val="minor"/>
          </rPr>
          <t>Karen Paola Barraza Caro:
Se ajusta valor por anulación de contrato</t>
        </r>
      </text>
    </comment>
    <comment ref="C32" authorId="1" shapeId="0" xr:uid="{00000000-0006-0000-0400-000002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400-000003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400-000004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5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5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5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5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según: SEGPLAN, PMR, número de actividad, etc.). La codificación se puede consultar en la pestaña de  generalidades.
</t>
        </r>
      </text>
    </comment>
    <comment ref="I11" authorId="0" shapeId="0" xr:uid="{00000000-0006-0000-05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5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5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5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5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medición del indicador y del reporte del seguimiento </t>
        </r>
      </text>
    </comment>
  </commentList>
</comments>
</file>

<file path=xl/sharedStrings.xml><?xml version="1.0" encoding="utf-8"?>
<sst xmlns="http://schemas.openxmlformats.org/spreadsheetml/2006/main" count="1564" uniqueCount="538">
  <si>
    <t>SECRETARÍA DISTRITAL DE LA MUJER</t>
  </si>
  <si>
    <t>Código: DE-FO-05</t>
  </si>
  <si>
    <t xml:space="preserve">DIRECCIONAMIENTO ESTRATEGICO </t>
  </si>
  <si>
    <t xml:space="preserve">Versión: </t>
  </si>
  <si>
    <t xml:space="preserve">FORMULACIÓN Y SEGUIMIENTO  PLAN DE ACCIÓN </t>
  </si>
  <si>
    <t xml:space="preserve">Fecha de Emisión: </t>
  </si>
  <si>
    <t>Página 1 de 3</t>
  </si>
  <si>
    <t>NOMBRE DEL PROYECTO</t>
  </si>
  <si>
    <t>FECHA DE REPORTE</t>
  </si>
  <si>
    <t>dd/mm/aaaa</t>
  </si>
  <si>
    <t>TIPO DE REPORTE</t>
  </si>
  <si>
    <t>FORMULACION</t>
  </si>
  <si>
    <t>ACTUALIZACION</t>
  </si>
  <si>
    <t>SEGUIMIENTO</t>
  </si>
  <si>
    <t>PROPÓSITO</t>
  </si>
  <si>
    <t>LOGRO</t>
  </si>
  <si>
    <t>PROGRAMA</t>
  </si>
  <si>
    <t>DESCRIPCIÓN DE LA META (ACTIVIDAD MGA)</t>
  </si>
  <si>
    <t>MAGNITUD META VIGENCIA ACTUAL</t>
  </si>
  <si>
    <t>PONDERACIÓN META (%)</t>
  </si>
  <si>
    <t>PERIODO REPORTADO</t>
  </si>
  <si>
    <t>mmmm</t>
  </si>
  <si>
    <t>EJECUCIÓN PRESUPUESTAL DEL PROYECTO</t>
  </si>
  <si>
    <t>RESERVAS VIGENCIA ANTERIOR</t>
  </si>
  <si>
    <t>PRESUPUESTO ASIGNADO EN LA VIGENCIA ACTUAL</t>
  </si>
  <si>
    <t>Recursos Programados</t>
  </si>
  <si>
    <t>Recursos Ejecutados (giros)</t>
  </si>
  <si>
    <t>Recursos Ejecutados</t>
  </si>
  <si>
    <t>Recursos girados</t>
  </si>
  <si>
    <t xml:space="preserve">REPORTE METAS VIGENCIA ANTERIOR - Pendientes de cumplir por contratos sin ejecutar a 31.DIC (Reservas Presupuestales) </t>
  </si>
  <si>
    <t>DESCRIPCIÓN DE LA META (ACTIVIDAD)</t>
  </si>
  <si>
    <t>PROG.</t>
  </si>
  <si>
    <t>AVANCE TRIMESTRE</t>
  </si>
  <si>
    <t>TOTAL</t>
  </si>
  <si>
    <t>DESCRIPCIÓN CUALITATIVA DEL AVANCE POR META
(Logros y beneficios, y retrasos y alternativas de solución (2.000 caracteres))</t>
  </si>
  <si>
    <t>ENE</t>
  </si>
  <si>
    <t>FEB</t>
  </si>
  <si>
    <t>MAR</t>
  </si>
  <si>
    <t>ABR</t>
  </si>
  <si>
    <t>MAY</t>
  </si>
  <si>
    <t>JUN</t>
  </si>
  <si>
    <t>JUL</t>
  </si>
  <si>
    <t>AGO</t>
  </si>
  <si>
    <t>SEP</t>
  </si>
  <si>
    <t>OCT</t>
  </si>
  <si>
    <t>NOV</t>
  </si>
  <si>
    <t>DIC</t>
  </si>
  <si>
    <t>EXPLICACIÓN: Información correspondiente a reservas presupuestales.</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</si>
  <si>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</si>
  <si>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</si>
  <si>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</si>
  <si>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</si>
  <si>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</si>
  <si>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</si>
  <si>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</si>
  <si>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</si>
  <si>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Programación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</si>
  <si>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</si>
  <si>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</si>
  <si>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</si>
  <si>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</si>
  <si>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</si>
  <si>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</si>
  <si>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</si>
  <si>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</si>
  <si>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</si>
  <si>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</si>
  <si>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</si>
  <si>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</si>
  <si>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</si>
  <si>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</si>
  <si>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</si>
  <si>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</si>
  <si>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</si>
  <si>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</si>
  <si>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</si>
  <si>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</si>
  <si>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</si>
  <si>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</si>
  <si>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</si>
  <si>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</si>
  <si>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*Incluir tantas filas sean necesarias</t>
  </si>
  <si>
    <t>Código: DE-FO-5</t>
  </si>
  <si>
    <t>Versión: 09</t>
  </si>
  <si>
    <t>Fecha de Emisión: 10/01/2023</t>
  </si>
  <si>
    <t>X</t>
  </si>
  <si>
    <t>7676.Fortalecimiento a los liderazgos para la inclusión y equidad de género en la participación y la representación política en Bogotá</t>
  </si>
  <si>
    <t>5. Construir Bogotá Región con gobierno abierto, transparente y ciudadanía consciente</t>
  </si>
  <si>
    <t xml:space="preserve">52. Gobierno abierto </t>
  </si>
  <si>
    <t>404. Alcanzar la paridad en al menos el 50% de las instancias de participación del Distrito Capital</t>
  </si>
  <si>
    <t>Ofrecer asistencia técnica en las 20 localidades a instancias de participación y/o de coordinación para la promoción de la participación paritaria.</t>
  </si>
  <si>
    <t xml:space="preserve">MAGNITUD META VIGENCIA ACTUAL	</t>
  </si>
  <si>
    <t>RESERVAS VIGENCIA ANTERIOR (en pesos, sin decimales)</t>
  </si>
  <si>
    <t>PRESUPUESTO ASIGNADO EN LA VIGENCIA ACTUAL (en pesos, sin decimales)</t>
  </si>
  <si>
    <t>AVANCE</t>
  </si>
  <si>
    <t>PROGRAMACION DE COMPROMISOS</t>
  </si>
  <si>
    <t>COMPROMISOS</t>
  </si>
  <si>
    <t>PROGRAMACION DE GIROS</t>
  </si>
  <si>
    <t>GIROS</t>
  </si>
  <si>
    <t>AVANCE MENSUAL</t>
  </si>
  <si>
    <t>Avances y Logros Mensual (2.000 caracteres)</t>
  </si>
  <si>
    <t>Avances y Logros Acumulado 
(2.000 caracteres)</t>
  </si>
  <si>
    <t xml:space="preserve">En diciembre se hizo gestión, articulación e incidencia para la promoción de la PARIDAD en 5 localidades: Engativá, Sumapaz, Chapinero, Ciudad Bolívar y Fontibón. Las acciones dieron continuidad a los ejercicios de incidencia a través de talleres de sensibilización y pedagogía de manera directa en instancias de participación como el Comité Local de Derechos Humanos, el Consejo Local de la Bicicleta y el Comité Operativo Local de Juventud. 
El equipo brindó acompañamiento al ciclo de formación de Violencia Contra las Mujeres en Política (VCMP), un trabajo articulado con el equipo de la Escuela política Lidera-Par.        
En diciembre se trabajó con un total de 89 personas de las cuales, 65 fueron mujeres, 24 hombres, 51 funcionarios y funcionarias y 38 representantes de la ciudadanía. 
</t>
  </si>
  <si>
    <t xml:space="preserve">En lo corrido del año se ha brindado asistencia técnica a instancias de participación local en las 20 localidades que tiene el distrito.
En el nivel distrital se logra hacer gestión, articulación e incidencia en el territorio con 27 instancias de participación.
Se ha trabajado con el Consejo Distrital de Juventud, Consejo Distrital de la Bicicleta, Consejo Territorial de Planeación Distrital, con los sectores de cultura y deporte y el Instituto Distrital de Gestión de Riesgo y Cambio Climático - IDIGER -  en estos dos últimos impulsando el proceso electoral de los Consejos. A nivel territorial se ha articulado trabajo con diferentes instancias, como el Consejo Local de Deporte, Recreación, Actividad Física, Parques y Equipamientos recreo-deportivos -DRAFE-, el Consejo Local de Arte Cultura y Patrimonio CLACP, el Consejo Local de la Bicicleta, la Comisión Ambiental Local, Consejos de Juventud, el Comité Operativo Local de Mujer y Género, con ASOJUNTAS, Comité Operativo Local de Juventud, Comité de productividad y Comité Operativo Local de Envejecimiento y Vejez, Consejo Local de Vendedores y Vendedoras Informales, Comité de Libertad Religiosa y el Comité Local de Derechos Humanos, Comité Local de Habitabilidad en la Calle, la Comisión Local Intersectorial de Participación en las localidades. Comité Operativo Local para el fenómeno de habitabilidad. Se ha trabajado de manera articulada con el Instituto Distrital Participación y Acción Comunal - IDPAC acompañando los encuentros locales de instancias. Comité Local de Libertad Religiosa, Comité de Participación Comunitaria en Salud (COPACOS). Comité operativo Local de Infancia y Adolescencia, Consejo de Sabios y Sabias Distrital. Consejo Local Red del Buen Trato. 
La Unidad de Apoyo Técnico -UAT- y Consejo Local de Protección y Bienestar Animal 
En desarrollo de las acciones de asistencia se ha trabajado con un total de  4550 personas, por cada uno de los meses: a. febrero se trabajó con 14 personas (13 mujeres y 1 hombre; 11 funcionarios/as y 3 representantes de la ciudadanía), b. Marzo se trabajó con 288 personas (244 mujeres y 44 hombres; 79 funcionarios/as y 209 representantes de la ciudadanía), c. Abril se trabajó con 351 personas (245 mujeres y 106 hombres; 134 funcionarios/as y 217 representantes de la ciudadanía), d. Mayo se trabajó con 466 personas (406 mujeres y 60 hombres; 188 funcionarios/as y 278 representantes de la ciudadanía), e. Junio se trabajó con un total de 454 personas de las cuales, 280 fueron mujeres, 174 hombres, 222 funcionarios y funcionarias y 232 representantes de la ciudadanía, f. julio se hizo trabajo con un total de 678 personas, de las cuales, 490 fueron mujeres, 188 hombres, 354 funcionarios y funcionarias y 324 representantes de la ciudadanía, g. Agosto se trabajó con 1056 personas, de las cuales, 813 fueron mujeres, 243 hombres, de este total, 359 funcionarios y funcionarias y 697 representantes de la ciudadanía, i. Septiembre se trabajó con   un total de 703 personas de las cuales, 455 fueron mujeres, 126 hombres, 220 funcionarios y funcionarias y 483 representantes de la ciudadanía. *No se cuenta con datos desagregados por sexo en una de las sesiones de trabajo, razón por la cual la sumatoria de hombres y mujeres no coincide con el total de personas participantes. 
j. En octubre se trabajó con un total de 86 personas de las cuales, 58 fueron mujeres, 28 hombres, 59 funcionarios y funcionarias y 27 representantes de la ciudadanía. k. En noviembre se trabajó con un total de 365 personas de las cuales, 264 fueron mujeres, 101 hombres, 247 funcionarios y funcionarias y 118 representantes de la ciudadanía. En diciembre el equipo de promoción de la paridad hizo trabajo con un total de 89 personas de las cuales, 65 fueron mujeres, 24 hombres, 51 funcionarios y funcionarias y 38 representantes de la ciudadanía. 
</t>
  </si>
  <si>
    <t>No se identifican retrasos</t>
  </si>
  <si>
    <t>La asistencia técnica para la promoción de la paridad a instancias a nivel local y distrital contribuye a avanzar y  dar sostenibilidad a la participación incidente de las mujeres en sus diversidades  y al fortalecimiento de su participación y su representación. En los procesos de acompañamiento se realizan procesos de apropiación del marco jurídico, conceptual e internacional de la paridad,  la importancia de la aplicabilidad y sostenibilidad a largo plazo en el territorio.</t>
  </si>
  <si>
    <t>1.1 Ofrecer asistencia técnica a las 20 localidades a instancias de participación y/o de coordinación para la promoción de la participación paritaria.</t>
  </si>
  <si>
    <t xml:space="preserve">En el mes de diciembre, el equipo dio continuidad a su trabajo de incidencia a través de los talleres de sensibilización y pedagogía de manera directa en instancias de participación como el Comité Local de Derechos Humanos, el Consejo Local de la Bicicleta y el Comité Operativo Local de Juventud. 
En el territorio el equipo hizo gestión, articulación e incidencia para la promoción de la PARIDAD en 5 localidades, las localidades fueron, Engativá, Sumapaz, Chapinero, Ciudad Bolívar y Fontibón. 
En el nivel local se logra hacer gestión, articulación e incidencia directa en el territorio con 4 instancias de participación a saber; 1 Comité Local de Derechos Humanos, 1 Consejo Local de la Bicicleta y 2 Comités Operativos Locales de Juventud. 
El equipo brindó acompañamiento en el ciclo de formación de Violencia Contra las Mujeres en Política (VCMP), en articulación con el equipo de la Escuela política Lidera-Par, en donde se realizaron las sesiones sobre violencia a los gestores del Instituto Distrital de la Participación y Acción Comunal: IDPAC y a las referentas de las Casas de Igualdad de Oportunidades para las Mujeres CIOM, asimismo en la localidad de Engativá en un ejercicio de incidencia con las instancias de participación se acompañó un espacio de conmemoración del 25N 
Este ejercicio evidencia que el equipo de promoción de la paridad hizo trabajo con un total de 89 personas de las cuales, 65 fueron mujeres, 24 hombres, 51 funcionarios y funcionarias y 38 representantes de la ciudadanía. </t>
  </si>
  <si>
    <t xml:space="preserve">Vincular 4800 mujeres a los procesos formativos para el desarrollo de capacidades de incidencia, liderazgo, empoderamiento y participación política de las Mujeres </t>
  </si>
  <si>
    <t xml:space="preserve">En diciembre se vincularon 291 mujeres a la Escuela Política Lidera Par, durante este mes se desarrollaron los siguientes ciclos de formación: 
- Ciclos de formación: 
a) Ciclo Violencias Contra las Mujeres en Política, se vincularon 75 Mujeres.
-	Tertulia de Cierre de la Escuela Política Lidera Par, se vincularon 24 Mujeres.
-	
- Ciclos de formación en articulación con el IDPAC
b) Ciclo de Empoderamiento y participación de las mujeres, se desarrollaron los siguientes contenidos:
1. Derecho a la participación y representación política de las mujeres (69 Mujeres vinculadas) 
2. Mujeres y movimiento social (72 Mujeres vinculadas) 
3. Escenarios de poder y toma de decisiones (26 Mujeres vinculadas) 
c) Ciclo Organizaciones Comunales, dirigido a mujeres de las Juntas de Administradoras Locales (Mujeres Vinculadas en la totalidad 6) 
Se realizó una sesión de acompañamiento al Consejo Consultivo de Mujeres (vinculando 19 mujeres)
Nota aclaratoria: Para el mes de diciembre se presentó una sobre ejecución del 24%, y en el acumulado se presentó una sobre ejecución del 224%, con respecto a la meta de la vigencia. 
</t>
  </si>
  <si>
    <t xml:space="preserve">No se identifican retrasos			</t>
  </si>
  <si>
    <t xml:space="preserve">La Clínica Política “Lidera – Par”. Formación política para la incidencia: implementa procesos de formación política, con ciclos dirigidos a mujeres diversas y con intereses diferenciados. Se combinan herramientas, contenidos técnicos y procesos de asistencia técnica, para acompañar a las mujeres con iniciativas concretas para la cualificación de su liderazgo, la Clínica Política Lidera- Par forma a mujeres con aspiraciones políticas o simplemente con espíritu de liderazgo y las prepara para incursionar en la vida pública. 
El proceso de formación, sumadas a las reflexiones que comparten las mujeres, permiten construir un espacio de confianza en donde ellas encuentran sus fortalezas y la seguridad para buscar bien sea caminos de solución o estrategias para las negociaciones o técnicas que les ayuden a reconocer la importancia de su propia voz. 
La Escuela Política Liderar Par  ha permitido a las mujeres adquirir herramientas para hablar en público y aterrizar sus ideas, discursos y aprendizajes a sus ejercicios de representación, liderazgo e incidencia en las diferentes instancias y espacios de participación.
</t>
  </si>
  <si>
    <t xml:space="preserve">3.1 Vincular 1200 mujeres a los procesos formativos para el desarrollo de capacidades de incidencia, liderazgo, empoderamiento y participación política de las Mujeres </t>
  </si>
  <si>
    <r>
      <rPr>
        <sz val="11"/>
        <color rgb="FF000000"/>
        <rFont val="Times New Roman"/>
        <family val="1"/>
      </rPr>
      <t xml:space="preserve">En diciembre se vincularon 291 mujeres a la Escuela Política Lidera Par. 
Durante este mes se desarrollaron los siguientes ciclos de formación: 
</t>
    </r>
    <r>
      <rPr>
        <b/>
        <sz val="11"/>
        <color rgb="FF000000"/>
        <rFont val="Times New Roman"/>
        <family val="1"/>
      </rPr>
      <t xml:space="preserve">- Ciclos de formación: 
</t>
    </r>
    <r>
      <rPr>
        <sz val="11"/>
        <color rgb="FF000000"/>
        <rFont val="Times New Roman"/>
        <family val="1"/>
      </rPr>
      <t xml:space="preserve">a) Ciclo Violencias Contra las Mujeres en Política, vinculando 75  Mujeres.
- Tertulia de Cierre de la Escuela Política Lidera Par, vinculando 24 se vincularon. 
</t>
    </r>
    <r>
      <rPr>
        <b/>
        <sz val="11"/>
        <color rgb="FF000000"/>
        <rFont val="Times New Roman"/>
        <family val="1"/>
      </rPr>
      <t xml:space="preserve">-  Ciclos en alianza con el IDAPC  
</t>
    </r>
    <r>
      <rPr>
        <sz val="11"/>
        <color rgb="FF000000"/>
        <rFont val="Times New Roman"/>
        <family val="1"/>
      </rPr>
      <t xml:space="preserve">1. Ciclos en articulación con IDPAC: 
a)  Ciclo de Empoderamiento y participación de las mujeres, se realizaron los siguientes cursos: 
- Derecho a la participación y representación política de las mujeres (69 Mujeres vinculadas) 
- Mujeres y movimiento social (72 Mujeres vinculadas) 
- Escenarios de poder y toma de decisiones (26 Mujeres vinculadas) 
b)  Ciclo Organizaciones Comunales, dirigido a mujeres de las Juntas de Administración Comunal 
- Mujeres Comunales (6 Mujeres vinculadas) 
Se realizó un acompañamiento al Consejo Consultivo de Mujeres (19 Mujeres vinculadas)
Nota aclaratoria: Para el mes de noviembre se presentó una sobre ejecución de 224% en el avance de la Meta respecto a la meta de la vigencia.   
</t>
    </r>
  </si>
  <si>
    <t xml:space="preserve"> </t>
  </si>
  <si>
    <t>Ofrecer asistencia técnica a 19 instancias que incluyen las Bancadas de Mujeres de las Juntas Administradoras Locales y la Mesa Multipartidista de género en el Distrito Capital</t>
  </si>
  <si>
    <t xml:space="preserve">En diciembre se realizó el cierre y evaluación del proceso de acompañamiento y asistencia técnica a las bancadas de mujeres conformadas en las localidades de Engativá, Santafé, Antonio Nariño, Teusaquillo y Tunjuelito. En este periodo se revisaron los aspectos metodológicos y logísticos para llevar a cabo la Primera Cumbre de Mujeres Electas. El equipo avanzó en la realización de las entrevistas a las edilesas electas para el periodo 2024-2027, insumo necesario para avanzar en la elaboración del documento de caracterización del liderazgo político femenino de las mujeres que hacen parte de las Juntas Administradoras Locales del Distrito y como punto de partida para identificar las necesidades de asistencia técnica de las mandatarias electas. 
Para el mes de Diciembre, en cuanto a la asistencia técnica y acompañamiento a la Mesa Distrital Multipartidaria de Género, no se realizó ningún tipo de acción, pues en el mes de noviembre se realizó el último encuentro de la Mesa Multipartidaria en el que se hizo el balance y cierre correspondiente.
</t>
  </si>
  <si>
    <t xml:space="preserve">En lo corrido de la vigencia se ha brindado asistencia técnica a Edilesas de  18 localidades (Usaquén, Chapinero, Santa Fe, Tunjuelito, Bosa, Engativá, Suba, Teusaquillo, Antonio Nariño, Puente Aranda, La Candelaria, Rafael Uribe Uribe, Sumapaz,  Kennedy, Barrios Unidos, Ciudad Bolívar, Los Mártires y Fontibón), en las localidades donde existen bancadas, el Equipo Profesional acompaña la formulación e implementación del Plan de Acción. Hasta el momento, se han conformado  10 bancadas de mujeres, se ha trabajado con 9 de estos espacios (Antonio Nariño, Puente Aranda, Chapinero, Teusaquillo, Engativá, Sumapaz, Bosa, Santa Fe,  Tunjuelito). El Equipo logró revisar y dar sus recomendaciones a los documentos de Proyecto de Acuerdo de los reglamentos internos de las JAL de 4 localidades (Puente Aranda, Bosa, Antonio Nariño y Sumapaz), con el objetivo de crear  la comisión permanente para la Equidad de la Mujer y Género e incorporar el uso del lenguaje incluyente en la corporación.
En cuanto a los espacios de encuentro, durante la vigencia se realizaron 4 encuentros de la Mesa Multipartidaria, el primer encuentro se realizó el 31 de marzo, el segundo encuentro el 11 de abril de 2023, en este se determinó necesidad de realizar mesas de seguimiento técnico para identificar los obstáculos que enfrentan las mujeres en el ejercicio de sus liderazgos y participación política. El tercer encuentro se realizó el 17 de mayo, fue de carácter virtual, y se definió la metodología para el desarrollo de las Mesas Técnicas, que fueron de Coyuntura Electoral, Violencia contra las mujeres en política, seguridad y medidas de protección en procesos electorales
La SDMujer contó durante todo el años con el acompañamiento del Instituto Holandés para la Democracia, con esta entidad se concertaron y ejecutaron las diferentes actividades de asistencia técnica brindada a las Bancadas de Mujeres conformadas en 10 Localidades, y se desarrollaron ejercicios de articulación y generación de espacios diálogo con representantes de los diferentes partidos y movimientos políticos para la activación de la Mesa Multipartidaria. Lo que permitió informar a las mujeres de los partidos sobre el lanzamiento de la Escuela de Formación para futuras candidatas a cargos electorales. 
Al término de la vigencia, la SDMujer cuenta con un documento de análisis cualitativo y otras herramientas en PowerPoint cuantitativas sobre los resultados de las elecciones territoriales 2023, el análisis se enfoca en los resultados obtenidos por las mujeres para el Concejo de Bogotá y las Juntas Administradoras Locales, sin duda, marca una ruta de trabajo para el Gobierno entrante en materia de fortalecimiento a los liderazgos y la participación política de las Mujeres
. </t>
  </si>
  <si>
    <t xml:space="preserve">De acuerdo con los lineamientos de la Dirección de Territorialización las acciones de acompañamiento técnico tanto a las bancadas de Mujeres en las Juntas Administradoras Locales, como a la Mesa Distrital Multipartidaria de Género cambia su orientación de trabajo. En cumplimiento a las restricciones de ley en el marco de las la SDMujer ya no trabajará de manera directa con mujeres vinculadas a partidos o movimientos políticos, el trabajo con estos escenarios, será de análisis frente a la oportunidad de incidencia de las bancadas de mujeres.  </t>
  </si>
  <si>
    <t xml:space="preserve">La conformación  de bancadas informales y verticales de mujeres de las JAL además de fortalecer la democracia, son una fuerza representativa que tiene potencia, visibilidad y poder de incidencia, es  una acción política colectiva que logra mejores resultados en la representación de las apuestas comunes por los derechos de las mujeres y, además,  potencia las capacidades políticas de las mujeres, enfrentando las violencias y discriminaciones que viven en su quehacer político.  
El acompañamiento a la Mesa Distrital Multipartidaria de Género permite reflexionar sobre la favorabilidad de los partidos políticos para la participación de las mujeres en escenarios de poder y toma de decisiones en Bogotá, y construir conjuntamente procesos de fortalecimiento de la participación e incidencia de las mujeres en estos espacios. 
</t>
  </si>
  <si>
    <t>4.1 Ofrecer asistencia técnica a 18 bancadas de mujeres de Juntas Administradoras Locales para su conformación y dinamización.</t>
  </si>
  <si>
    <t xml:space="preserve">
En diciembre se realizan mesas de trabajo de cierre y evaluación del proceso de acompañamiento a las Bancadas de Mujeres conformadas de las localidades de Engativá, Santafé, Antonio Nariño, Teusaquillo y Tunjuelito. El equipo apoyó la revisión metodológica y logística de la Primera Cumbre de Mujeres Electas. Se da inicio a las  entrevistas a edilesas electas para el periodo 2024-2027, con el objetivo de alistar el insumo para elaborar el documento de caracterización del liderazgo político femenino de las mujeres que integran las Juntas Administradoras Locales del Distrito. </t>
  </si>
  <si>
    <t xml:space="preserve">4,2 Convocar y brindar asistencia técnica a la Mesa Multipartidaria de género en el Distrito Capital </t>
  </si>
  <si>
    <t xml:space="preserve">
En diciembre no se realizaron acciones de acompañamiento a la Mesa Distrital Multipartidaria de Género, las jornadas de cierre, balance y evaluación se realizaron en el mes de noviembre en el marco del último Encuentro de la Mesa Multipartidaria.
Nota aclaratoria: En diciembre se cumplió con el 100% de la meta programada, realizar cuatro encuentros de la Mesa Multipartidaria de Género, existe un error en la programación porcentual por esa razón se muestra un resultado de 44%.</t>
  </si>
  <si>
    <t>Brindar a 60 instancias, incluidos los Fondos de Desarrollo Local, el servicio de asistencia técnica para la transversalización de los enfoques de género e interseccionalidad en los procesos de presupuesto participativo</t>
  </si>
  <si>
    <t xml:space="preserve">En diciembre se brindó Asistencia Técnica a 19 Fondos de Desarrollo Local,  13 Consejos de Planeación Local y 14 Comités Operativos Locales de Mujer y Equidad de Género y 2 Consejo Local de Mujeres. 
1. FDL - el 26 de diciembre se realizó la Mesa Mensual de Referentes, contando con la participación de 19 localidades (exceptuando Puente Aranda). Se contó con la participación de 3 funcionarias nuevas.  Se desarrollaron tres Mesas técnicas para la incorporación de los enfoques de la PPMYEG en los proyectos de inversión de 2 localidades (Kennedy y Los Mártires), espacios acompañados por una profesional de apoyo a la Gestión Local. En el ejercicio de acompañamiento a los FDL y a los COLMyEG/CLM se participó en los debates de aprobación de los Planes Operativos Anuales de Inversión de las 8 localidades (San Cristóbal, Usme, Tunjuelito, Suba, Teusaquillo, Los Mártires, Rafael Uribe Uribe y Ciudad Bolívar).
2. CPL: En las actividades de información y gestión a las voceras de la RED consejeras y lideresas o comisionadas se contó con la participación de 18 Consejeras de las localidades de Chapinero, Santafé, Tunjuelito, Bosa, Kennedy, Engativá, Suba, Mártires, Antonio Nariño, Puente Aranda, La Candelaria, Rafael Uribe Uribe, y Ciudad Bolívar.  Se realizaron 3 reuniones, dos virtuales y una presencial con la RED y con la comisión de memoria. Y se acompaña la estrategia de incidencia y alianzas con otros actores de la participación en la planeación local, relacionados con los decretos 480 y 590 de 2023 que reglamentan el acuerdo 878.
3. COLMYEG y/o CLM: El Equipo Técnico de la SDMujer acompañó 14 COLMYEGS (exceptuando las localidades de Santa Fe, San Cristóbal, Engativá, Suba, y 2 CLM (Puente Aranda y Sumapaz) los cuales contaron con la participación de 18 mujeres nuevas. 
  </t>
  </si>
  <si>
    <r>
      <rPr>
        <sz val="11"/>
        <color rgb="FF333333"/>
        <rFont val="Times New Roman"/>
        <family val="1"/>
      </rPr>
      <t xml:space="preserve">En lo corrido de la vigencia se ha trabajado con </t>
    </r>
    <r>
      <rPr>
        <sz val="11"/>
        <color rgb="FF000000"/>
        <rFont val="Times New Roman"/>
        <family val="1"/>
      </rPr>
      <t>59</t>
    </r>
    <r>
      <rPr>
        <sz val="11"/>
        <color rgb="FF333333"/>
        <rFont val="Times New Roman"/>
        <family val="1"/>
      </rPr>
      <t xml:space="preserve"> instancias (Consejos Locales de Planeación, Fondos de Desarrollo Local y Comités Operativos Locales de Mujer y Equidad de Género) en las 20 localidades.  Se da continuidad a los procesos de asistencia técnica a las Alcaldía Locales para la incorporación de los enfoques de la Política Pública, acompañando las Mesas Técnicas de los proyecto de inversión y la mesa mensual de Referentes Locales. 
Con los Comités Operativos Locales - COLMyEG y/o Consejos Locales de Mujeres -CLM se continúa el trabajo en torno a los Planes de Transversalización, normativa de actualización de los COLMyEG y se brinda información sobre la Fase2 -2023 de presupuestos participativos. 
El acompañamiento a los COLMyEG garantiza a las mujeres información sobre el avance en la ejecución de diferentes proyectos de inversión específicos del sector mujeres, para la vigencia 2022 o 2023, además de conocer el ejercicio de asistencia técnica desarrollado con la Alcaldía </t>
    </r>
    <r>
      <rPr>
        <sz val="11"/>
        <color rgb="FF000000"/>
        <rFont val="Times New Roman"/>
        <family val="1"/>
      </rPr>
      <t xml:space="preserve">para la formulación de los proyectos de inversión 2023 que a la fecha no han sido contratados.
</t>
    </r>
    <r>
      <rPr>
        <sz val="11"/>
        <color rgb="FFFF0000"/>
        <rFont val="Times New Roman"/>
        <family val="1"/>
      </rPr>
      <t xml:space="preserve">
</t>
    </r>
    <r>
      <rPr>
        <sz val="11"/>
        <color rgb="FF333333"/>
        <rFont val="Times New Roman"/>
        <family val="1"/>
      </rPr>
      <t xml:space="preserve">Para el caso de los Consejos de Planeación Local - CPL, se evidencia la disposición de las Consejeras para fortalecer sus ejercicios participación incidente tanto en lo Local como en lo Distrital, para ello, con el objetivo de fortalecer su quehacer y visibilización se están articulando con otras instancias de participación los territorios. Se consolida la RED de Consejeras de Planeación. 
</t>
    </r>
    <r>
      <rPr>
        <sz val="11"/>
        <color rgb="FFFF0000"/>
        <rFont val="Times New Roman"/>
        <family val="1"/>
      </rPr>
      <t xml:space="preserve">
</t>
    </r>
  </si>
  <si>
    <t>Al revisar los resultados de la asistencia en las 3 instancias (Fondo de Desarrollo Local - FDL, Consejos Locales de Planeción - CPL y Comités Operativos Locales de Mujer y Equidad de Género- COLMyEG/Consejos Locales de Mujeres-CLM) de las 20 localidades, se verifica que durante la vigencia se trabajó con 59 Instancias Locales. 
Es decir, se brindó asistencia técnica para la Transversalización de los Enfoques  de la Política Pública de Mujeres en los procesos de planeación a 20 Fondos de Desarrollo Local, se brindó asistencia técnica a mujeres integrantes de 20 COLMyEG/CLM para hacer seguimiento a los proyectos de inversión local e impulsar su participación en los procesos de presupuestos participativos con enfoque de género y se acompañó el trabajo de seguimiento a la inversión pública local en cumplimiento de la Política Pública de Mujeres a las Consejeras de Planeación Territorial de 19 Localidades, no se logró articular trabajo con la Consejera de Sumapaz. 
Al revisar los resultados de la matriz de Territorialización se observa que la sumatoria da 58 instancias, se obtiene este dato, porque mes a mes se acumula el trabajo de las tres instancias por cada una de las localidades, se observa entonces que, en las localidades de Teusaquillo y Sumapaz el dato acumulado de trabajo fue de 2 instancias, es decir que en ninguno de los meses se reportó trabajo en las 3 instancias.</t>
  </si>
  <si>
    <t>El acompañamiento técnico desarrollado con los FDL, CLP y los COLMYG/CLM permite avanzar en la formulación de proyectos de inversión en las localidades que visibilicen e implementen las agendas políticas de las mujeres y las propuestas priorizadas en presupuestos participativos. 
Así mismo, los procesos de asistencia técnica a las mujeres y funcionarios(as), de estas instancias, permiten la apropiación de la importancia de los presupuestos sensibles al género en el desarrollo de las localidades, de tal forma, seguir promoviendo la sostenibilidad y efectiva ejecución de los presupuestos ganados por la ciudadanía en el marco de los encuentros locales y procesos de presupuestos participativos. De igual forma, permite a las alcaldías contar con los lineamientos técnicos necesarios para la incorporación de los enfoques de la PPMYEG en los proyectos de inversión local. 
La Asistencia Técnica a las Consejeras de Planeación les ha permitido reconocer la importancia del trabajo colectivo, identificar posibles diferencias y tensiones en la Red, así como su vía de trámite. Reconocen y validan los ejercicios de incidencia desarrollados en cada localidad con protagonismo de consejeras tanto en Presupuestos Participativos, como en el seguimiento a la ejecución de proyectos.</t>
  </si>
  <si>
    <t>x|</t>
  </si>
  <si>
    <t>6.1 Brindar a 20 FDL asistencia técnica para la transversalización de los enfoques de género e interseccionalidad en los procesos de presupuesto participativo.</t>
  </si>
  <si>
    <t xml:space="preserve">En diciembre se realizó la última Mesa Mensual de Referentes (26 de diciembre), contando con la participación de 19 localidades (exceptuando Puente Aranda), que contó con la participación de 3 funcionarias nuevas.  Se desarrollaron tres Mesas técnicas para la incorporación de los enfoques de la PPMYEG en los proyectos de inversión de 2 localidades (Kennedy y Los Mártires), espacios acompañados por una profesional de apoyo a la Gestión Local. En el ejercicio de acompañamiento a los FDL y a los COLMyEG/CLM se participó en los debates de aprobación de los Planes Operativos Anuales de Inversión de 8 localidades (San Cristóbal, Usme, Tunjuelito, Suba, Teusaquillo, Los Mártires, Rafael Uribe Uribe y Ciudad Bolívar), brindando asistencia técnica sobre la necesidad de preservar los recursos para los proyectos de inversión asociados al sector mujeres. 
Se identificó la priorización de propuestas, consolidados los resultados de Presupuestos Participativos, se tienen los datos sobre las propuestas a ejecutarse en el 2024. 
</t>
  </si>
  <si>
    <t>6.2 Brindar a 20 CPL asistencia técnica para la transversalización de los enfoques de género e interseccionalidad en los procesos de presupuesto participativo.</t>
  </si>
  <si>
    <t xml:space="preserve">En diciembre se brindó Información y gestión a las voceras de la RED, en la estrategia de incidencia y alianzas con otros actores de la participación en la planeación local, relacionados con los decretos 480 y 590 de 2023 que reglamentan el acuerdo 878. 
Se realizaron 3 reuniones, dos virtuales y una presencial con la RED y con la comisión de memoria en las cuales se avanzó en los temas de formación de capacidades en carácter y proyección del CPL, veedurías e incidencia con operadores o entidades que en la ejecución de proyectos del PP, y también con el instrumento de balance y retos de los CPL, con el propósito dejar recomendaciones para el  balance de los CPL al final del periodo. 
Participan en las actividades 18 consejeras y lideresas o comisionadas, de 13 localidades: Chapinero, Santafé, Tunjuelito, Bosa, Kennedy, Engativá, Suba, Mártires, Antonio Nariño, Puente Aranda, La Candelaria, Rafael Uribe Uribe, y Ciudad Bolívar. </t>
  </si>
  <si>
    <t>6.3 Brindar a 20 COLMYG/CLM asistencia técnica para la transversalización de los enfoques de género e interseccionalidad en los procesos de presupuesto participativo.</t>
  </si>
  <si>
    <t xml:space="preserve">Para el mes de diciembre, se brindó información sobre los avances en la formulación y ejecución de los proyectos de inversión local con metas asociadas al Sector y otros con acciones de transversalización. Asimismo, se brindó información sobre el avance del proceso de Presupuestos Participativos, en relación a las propuestas priorizadas. 
El Equipo Técnico de la SDMujer acompañó 14 COLMYEGS (exceptuando las localidades de Santa Fe, San Cristóbal, Engativá, Suba, y los CLM de Puente Aranda y Sumapaz) los cuales contaron con la participación de 18 mujeres nuevas.  </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</si>
  <si>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</si>
  <si>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</si>
  <si>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</si>
  <si>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</si>
  <si>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</si>
  <si>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</si>
  <si>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</si>
  <si>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x</t>
  </si>
  <si>
    <t>PRODUCTO INSTITUCIONAL (PMR):</t>
  </si>
  <si>
    <t>Posicionar al Gobierno Abierto de Bogotá-GABO como una nueva forma de gobernanza que reduce el riesgo de corrupción e incrementa el control ciudadano del gobierno.</t>
  </si>
  <si>
    <t>OBJETIVO ESTRATEGICO:</t>
  </si>
  <si>
    <t>Promover la participación y representación social y política de las mujeres en el ámbito social, político y organizativo en el Distrito Capital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</si>
  <si>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</si>
  <si>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</si>
  <si>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</si>
  <si>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</si>
  <si>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</si>
  <si>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</si>
  <si>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</si>
  <si>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</si>
  <si>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</si>
  <si>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</si>
  <si>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</si>
  <si>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</si>
  <si>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</si>
  <si>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</si>
  <si>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</si>
  <si>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</si>
  <si>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</si>
  <si>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</si>
  <si>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</si>
  <si>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</si>
  <si>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</si>
  <si>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</si>
  <si>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</si>
  <si>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PDD 431</t>
  </si>
  <si>
    <t>Alcanzar la paridad en al menos el 50% de las instancias de participación del Distrito Capital</t>
  </si>
  <si>
    <t xml:space="preserve">Porcentaje de instancias con participación paritaria en el Distrito
</t>
  </si>
  <si>
    <t xml:space="preserve">Constante </t>
  </si>
  <si>
    <t xml:space="preserve">Instancias </t>
  </si>
  <si>
    <t>Instancias con participación paritaria en el Distrito, con asistencia técnica</t>
  </si>
  <si>
    <t>Informe semestral con caracterización de la Paridad en las instancias distritales y Locales.</t>
  </si>
  <si>
    <t xml:space="preserve">La Secretaría Distrital de la Mujer acompaña y promueve en las diferentes instancias de participación ciudadana la incorporación del principio de la paridad en la estructura y funcionamiento de estas, para el caso de las Juntas Administradoras Locales se ha promovido la conformación de Bancadas de mujeres.
En relación con las Instancias Locales y/o Distritales, teniendo en cuenta que son espacios de carácter autónomo, la Secretaría de la Mujer orienta el trabajo entorno a la identificación de estereotipos, imaginarios y prejuicios que obstaculizan o limitan la participen o vinculación de las mujeres de manera más activa en estos escenarios. 
La asistencia técnica de la SDmujer, busca propiciar condiciones favorables que conlleven a la modificación normativa para incorporar la paridad, mediante ejercicios de sensibilización sobre el derecho a la participación de las mujeres, historia de los derechos de las mujeres o espacios de diálogo en donde se reflexiona sobre la importancia de la paridad para la democracia. 
</t>
  </si>
  <si>
    <t xml:space="preserve">En Desarrollo de la estrategia Bogotá 50/50: ruta por la paridad de género en el Gobierno Abierto de Bogotá. La Secretaría Distrital de la Mujer acompaña y promueve la incorporación del principio de paridad en escenarios de participación social y política, abriendo el camino hacia la transformación de estas instancias en sus lógicas de estructura y funcionamiento.. En relación con las instancias de participación, en el marco del Sistema Distrital de Participación, la SDMujer ha brindado asistencia técnica a instancias de participación local en las 20 localidades. Para el caso de las Juntas Administradoras Locales se ha promovido la conformación de Bancadas informales de mujeres, hasta el momento se han conformado 10 bancadas informales (Antonio Nariño, Puente Aranda, Chapinero, Teusaquillo, Engativá, Sumapaz, Bosa, Santa Fe, Tunjuelito, Fontibón). 
La asistencia técnica y acompañamiento a integrantes de estos espacios se orienta a la comprensión de los enfoques de la Política Pública de Mujeres y Equidad de Género, con el objetivo de favorecer el desarrollo del principio de paridad en la estructura de las instancias, ya que, partiendo del análisis de las condiciones de desigualdad históricas es posible identificar las razones que han obstaculizado la vinculación de las mujeres a estos espacios. El trabajo que se impulsa las SDMujer en relación con la incorporación del principio de paridad es clave para fortalecer la democracia y avanzar hacia el cierre de brechas de género.
Teniendo en cuenta que las instancias son espacios de carácter autónomo, la Secretaría de la Mujer orienta el trabajo entorno a la identificación de estereotipos, imaginarios y prejuicios que obstaculizan o limitan el derecho a la participación de las mujeres y su vinculación de manera más activa, mediante ejercicios de sensibilización sobre el derecho a la participación de las mujeres, historia de los derechos de las mujeres y motiva ejercicios de diálogo en donde se reflexiona sobre la importancia de la paridad para la democracia. Se busca propiciar condiciones favorables que conlleven a la modificación normativa que regula estos escenarios.
Es importante mencionar que la Secretaría Distrital de la Mujer incidió en la modificación del Decreto 495 de 2019, que regula los Consejos Locales de la Bicicleta, logrando que en el  nuevo Decreto, 498 de 2022, se incorporará el principio de paridad:
"b) Con el fin de avanzar hacia la participación paritaria, en la conformación de los consejos locales de la bicicleta, se requiere que el consejo esté compuesto, al menos, por el cincuenta por ciento (50%) de mujeres electas como consejeras en cada localidad, cuando el número de consejeros sea impar se deberá aproximar hacia el porcentaje mayor el número de mujeres. En caso de no lograrse al menos la representación del cincuenta por ciento (50%) de mujeres, se continuará en la conformación de los Consejos con las personas que sigan en lista ordenadas según el número de votos. En caso de no cumplir con el número mínimo de consejeras(os) establecidos en la tabla No. 1, el IDPAC deberá definir el procedimiento para la conformación del Consejo Local de la Bicicleta”.
</t>
  </si>
  <si>
    <t xml:space="preserve">PDD 461  </t>
  </si>
  <si>
    <t>461. Documento de lineamiento de presupuesto participativo sensible al género, formulado y adoptado</t>
  </si>
  <si>
    <t xml:space="preserve">Un lineamiento adoptado </t>
  </si>
  <si>
    <t>Documento</t>
  </si>
  <si>
    <t>Documento de lineamiento de presupuesto participativo sensible al género, formulado y adoptado</t>
  </si>
  <si>
    <t xml:space="preserve">La SDMujer cuenta con un documento que orienta la incorporación del Enfoque de Género en el proceso de presupuestación participativa, que le permite al Equipo Técnico del Proyecto de Inversión asociado a la Meta6 orientar la asistencia técnica y fortalecer las capacidades de incidencia de mujeres vinculadas a instancias como los Consejos Locales de Planeación y los Comités Operativos Locales de Mujeres y Equidad de Género y Consejos Locales de Mujeres. Este lineamiento traza la ruta con las y los profesionales de las Oficinas de Planeación Local que se desempeñan como Puntos Focales de Mujer y Equidad de Género. </t>
  </si>
  <si>
    <t xml:space="preserve">1.1 </t>
  </si>
  <si>
    <t xml:space="preserve">PROMOCIÓN DE LA PARTICIPACIÓN Y REPRESENTACIÓN DE LAS MUJERES </t>
  </si>
  <si>
    <t>Ofrecer en las 20 localidades, el servicio de asistencia técnica a instancias de participación y/o de coordinación para la promoción de la participación paritaria.</t>
  </si>
  <si>
    <t>Número de localidades vinculadas a procesos de asistencia técnica para la participación paritaria.</t>
  </si>
  <si>
    <t xml:space="preserve">Localidades </t>
  </si>
  <si>
    <t>Asistencia técnica para la participación paritaria</t>
  </si>
  <si>
    <t>Anual</t>
  </si>
  <si>
    <t xml:space="preserve">Informe semestral de promoción de la participación paritaria en instancias del ámbito local </t>
  </si>
  <si>
    <r>
      <rPr>
        <sz val="8"/>
        <color rgb="FF000000"/>
        <rFont val="Times New Roman"/>
        <family val="1"/>
      </rPr>
      <t xml:space="preserve">En lo corrido del año se ha brindado asistencia técnica a instancias de participación local en 20 localidades. En el nivel distrital se logra hacer gestión, articulación e incidencia en el territorio con 27 instancias de participación. En desarrollo de las acciones de asistencia técnica a las instancias de participación se ha trabajado con un total de 4550 personas (3333 mujeres, 1095 hombres (para el reporte de septiembre: *No se cuenta con datos desagregados por sexo en una de las sesiones de trabajo, razón por la cual la sumatoria de hombres y mujeres no coincide con el total de personas participantes).  De este total son 1924 funcionarios y 2626 son representantes de la ciudadanía, Nota: Tener presente la sumatoria del total de funcionarias (os) y representantes de la ciudadanía para obtener el dato del total de personas con las que se ha trabajado. 
</t>
    </r>
    <r>
      <rPr>
        <b/>
        <sz val="8"/>
        <color rgb="FF000000"/>
        <rFont val="Times New Roman"/>
        <family val="1"/>
      </rPr>
      <t>Para el 4to trimestre:</t>
    </r>
    <r>
      <rPr>
        <sz val="8"/>
        <color rgb="FF000000"/>
        <rFont val="Times New Roman"/>
        <family val="1"/>
      </rPr>
      <t xml:space="preserve"> Durante este trimestre las acciones de asistencia técnica estuvieron centradas en fortalecer la articulación con las referentas de las Casas de Igualdad de Oportunidad para apoyar y desarrollar la construcción de las agendas locales de incidencia e impulsar la participación de las mujeres en la formulación de los PDL. Se dio continuidad a los ejercicios pedagógicos en las instancias locales de participación sobre promoción e incorporación del principio de la paridad en la dinámica de la instancia, manejo del lenguaje incluyente y prevención de las violencias hacia las mujeres en contextos de participación política.
En desarrollo de la asistencia técnica a las Instancias de las 20 Localidades se trabajó en 19 localidades, exceptuando Teusaquillo, con las siguientes instancias: El Comité Local de Derechos Humanos, el Consejo Local de la Bicicleta, el Comité Operativo Local de Mujer y Equidad de Género, el Consejo Local de Juventud, la Comisión Ambiental Local, el Comité Local de Libertad Religiosa, Comité de Participación Comunitaria en Salud (COPACOS) y el Comité Operativo Local de Juventud, el Comité Operativo Local de Infancia y Adolescencia, la Unidad de Apoyo Técnico -UAT- y Consejo Local de Protección y Bienestar Animal. En el ámbito Distrital se trabajó con el Consejo Distrital de la Bicicleta, el Consejo Distrital de Juventud y en articulación con la Subsecretaría del Cuidado y Políticas de Igualdad se realizó una mesa de trabajo para revisar la propuesta de sensibilizaciones proyectadas para el seguimiento al Pacto por la Paridad en el Consejo Territorial de Planeación Distrital (CTPD). Se da continuidad al acompañamiento de los Encuentros Locales de Instancias, ejercicio que se desarrolla en articulación con la Gerencia de Instancias del Instituto Distrital de la Participación y Acción Comunal -IDPAC. En este trimestre se acompañaron los encuentros locales de Sumapaz y Usaquén. Los encuentros buscan fortalecer los conocimientos de las instancias en temas del Derecho a la Participación y Representación Política, se trabaja desde la metodología del árbol,  en las raíces se ubican y socializan todas las normas, planes y políticas que soportan este derecho, en el tronco las instancias que dinamizan y ejercen este derecho, el sentido de contar con un sistema distrital de participación y en las hojas y frutos se mencionan los resultados que se pueden obtener de la participación política en el Distrito. Ante los casos de violencia política, el Equipo de Paridad viene acompañando el ciclo de formación de Violencia Contra las Mujeres en Política (VCMP), realizado por la Escuela política Lidera-Par, las sesiones se realizaron con gestores del Instituto Distrital de la Participación y Acción Comunal: IDPAC y con referentas de las Casas de Igualdad de Oportunidades para las Mujeres CIOM. 
Durante este trimestre se vinculó a 540 personas, de estas 387 fueron mujeres y 153 hombres. De total de personas vinculadas 357 corresponde a funcionarios/as y 183 son representantes de la ciudadanía. 
En octubre se trabajó con un total de 86 personas de las cuales, 58 fueron mujeres, 28 hombres, 59 funcionarios y funcionarias y 27 representantes de la ciudadanía.
En noviembre se trabajó con un total de 365 personas de las cuales, 264 fueron mujeres, 101 hombres, 247 funcionarios y funcionarias y 118 representantes de la ciudadanía. 
En diciembre se trabajó con un total de 89 personas de las cuales, 65 fueron mujeres, 24 hombres, 51 funcionarios y funcionarias y 38 representantes de la ciudadanía.
</t>
    </r>
    <r>
      <rPr>
        <b/>
        <sz val="8"/>
        <color rgb="FF000000"/>
        <rFont val="Times New Roman"/>
        <family val="1"/>
      </rPr>
      <t xml:space="preserve">Para el 3er trimestre </t>
    </r>
    <r>
      <rPr>
        <sz val="8"/>
        <color rgb="FF000000"/>
        <rFont val="Times New Roman"/>
        <family val="1"/>
      </rPr>
      <t xml:space="preserve">En el ámbito distrital se da continuidad al trabajo de incidencia a través de los talleres de sensibilización y pedagogía de manera directa en instancias de participación como son: el Consejo Distrital de Juventud, Consejo Distrital de la Bicicleta, Consejo de Territorial de Planeación Distrital, con los sectores de cultura y deporte y el Instituto Distrital de Gestión de Riesgo y Cambio Climático, en estos dos últimos impulsando el proceso electoral de los Consejos. A nivel territorial se ha articulado trabajo con diferentes instancias, como, el Consejo Local de Deporte, Recreación, Actividad Física, Parques y Equipamientos recreo-deportivos -DRAFE-, el Consejo Local de Arte Cultura y Patrimonio CLACP, el Consejo Local de la Bicicleta, la Comisión Ambiental Local, Consejos de Juventud, el Comité Operativo Local de Mujer y Género, con ASOJUNTAS, Comité de productividad y Comité Operativo Local de Envejecimiento y Vejez, Consejo Local de Vendedores y Vendedoras Informales, Comité de Libertad Religiosa y el Comité Local de Derechos Humanos, la Comisión Ambiental Local, Comité Local de Habitabilidad en la Calle, la Comisión Local Intersectorial de Participación en las localidades. Comité Operativo Local para el fenómeno de habitabilidad Se ha trabajado de manera articulada con el Instituto Distrital Participación y Acción Comunal - IDPAC acompañando los encuentros locales de instancias. 
Desde el 2022 la SDMujer, viene afianzando su trabajo con el Consejo Distrital de la Bicicleta, desarrollando asistencia técnica a través de sensibilizaciones, ejercicios de diálogo e intercambio de ideas para entender dimensión política y técnica del principio, en este sentido el Equipo realizó recomendaciones al Decreto Distrital 495 de 2019 para garantizar la paridad en esta instancia. Para este año, se verificó que la recomendación fue adoptada y en el nuevo Decreto 498 de 2022 la conformación de la instancia debe regirse bajo el principio de paridad.
Durante el 3er trimestre se trabajó con un total de 4010 personas, de esta manera: julio se hizo trabajo con un total de 678 personas, de las cuales, 490 fueron mujeres, 188 hombres, 354 funcionarios y funcionarias y 324 representantes de la ciudadanía, g. Agosto se trabajó con 1056 personas, de las cuales, 813 fueron mujeres, 243 hombres, de este total, 359 funcionarios y funcionarias y 697 representantes de la ciudadanía, i. septiembre se trabajó con un total de 703 personas, de las cuales, 455 fueron mujeres, 126 hombres, 220 funcionarios y funcionarias y 483 representantes de la ciudadanía. *No se cuenta con datos desagregados por sexo en una de las sesiones de trabajo, razón por la cual la sumatoria de hombres y mujeres no coincide con el total de personas participantes. 
Para el 2do trimestre: A nivel distrital se ha trabajado con el Consejo Distrital de la Bicicleta, Consejo Territorial de Planeación Distrital y los sectores de cultura y deporte, en estos últimos impulsando el proceso electoral de los Consejos Locales de cultura y deporte. A nivel territorial se ha trabajado con diferentes instancias, como,  el Consejo Local de Deporte, Recreación, Actividad Física, Parques y Equipamientos recreo-deportivos -DRAFE-, el Consejo Local de Arte Cultura y Patrimonio CLACP, el Consejo Local de la Bicicleta, la Comisión Ambiental Local, Consejos de Juventud y el Comité Operativo Local de Mujer y Género con ASOJUNTAS, Comité de productividad y Comité Operativo Local de Envejecimiento y Vejez. Consejo Local de Vendedores y Vendedoras Informales, Comité de Libertad Religiosa y el Comité Local de Derechos Humanos Se ha dado acompañamiento de los Encuentros Locales que ha hecho la gerencia del IDPAC. Se hace acompañamiento técnico para la conformación de veedurías para la exigibilidad y la garantía de los derechos de las mujeres y la equidad, a través de diversas acciones. 
</t>
    </r>
    <r>
      <rPr>
        <b/>
        <sz val="8"/>
        <color rgb="FF000000"/>
        <rFont val="Times New Roman"/>
        <family val="1"/>
      </rPr>
      <t>Durante el segundo trimestre</t>
    </r>
    <r>
      <rPr>
        <sz val="8"/>
        <color rgb="FF000000"/>
        <rFont val="Times New Roman"/>
        <family val="1"/>
      </rPr>
      <t xml:space="preserve"> se trabajó con 1271 personas, 931 fueron mujeres, 340 hombres, de este total 544 funcionarios y funcionarias y 727 representantes de la ciudadanía. Durante los meses de: a. Abril se trabajó con 351 personas (245 mujeres y 106 hombres; 134 funcionarios/as y 217 representantes de la ciudadanía) y, b. Mayo se trabajó con 466 personas (406 mujeres y 60 hombres; 188 funcionarios/as y 278 representantes de la ciudadanía), c.  Junio se trabajó con un total de 454 personas de las cuales, 280 fueron mujeres, 174 hombres, 222 funcionarios y funcionarias y 232 representantes de la ciudadanía.
</t>
    </r>
    <r>
      <rPr>
        <b/>
        <sz val="8"/>
        <color rgb="FF000000"/>
        <rFont val="Times New Roman"/>
        <family val="1"/>
      </rPr>
      <t>Para el 1er trimestre</t>
    </r>
    <r>
      <rPr>
        <sz val="8"/>
        <color rgb="FF000000"/>
        <rFont val="Times New Roman"/>
        <family val="1"/>
      </rPr>
      <t xml:space="preserve">, se realizaron ejercicios de incidencia con los sectores movilidad, cultura y deporte, en el territorio se articuló con Instancias de Participación en 10 localidades (Barrios Unidos, Usme, Bosa, Rafael Uribe Uribe, Usaquén, Suba, Engativá, Los Mártires, Fontibón y Teusaquillo), se trabajó con los Consejos Locales de Deportes, Recreación, Actividad Física, Parques y Equipamientos recreo-deportivos -DRAFE (acciones de comunicación que promuevan la participación de las mujeres en el proceso eleccionario de este Consejo); Consejos Locales de Arte Cultura y Patrimonio CLACP, con la Comisión Ambiental Local, Consejos Locales de Juventud y con el Comité Operativo Local de Mujer y Género.  Con el fin de afianzar el ejercicio de promoción del principio de paridad en las Instancias de Participación, El Equipo afianza la articulación con las Referentas de las Localidades de Barrios Unidos, Fontibón, Rafael Uribe Uribe, Engativá, Sumapaz y Los Mártires, esto con el fin de facilitar el diálogo con otras instancias como la de ASOJUNTAS.
Durante el primer trimestr se vincularon 302 personas, 257 fueron mujeres, 45 hombres. De este total, 90 funcionarios y funcionarias y 212 representantes de la ciudadanía. Durante a. febrero se trabajó con 14 personas (13 mujeres y 1 hombres; 11 funcionarios/as y 3 representantes de la ciudadanía), b. Marzo se trabajó con 288 personas (244 mujeres y 44 hombres; 79 funcionarios/as y 209 representantes de la ciudadanía),  
</t>
    </r>
  </si>
  <si>
    <t>3.1</t>
  </si>
  <si>
    <t>PDD 428</t>
  </si>
  <si>
    <t>Número de mujeres vinculadas a procesos de formación para el desarrollo de capacidades de incidencia, liderazgo, empoderamiento y participación política de las mujeres</t>
  </si>
  <si>
    <t xml:space="preserve">Suma </t>
  </si>
  <si>
    <t xml:space="preserve">Mujeres </t>
  </si>
  <si>
    <t>Mujeres vinculadas a procesos formativos para el desarrollo de capacidades de incidencia y liderazgo</t>
  </si>
  <si>
    <t xml:space="preserve">Listado de las mujeres participantes, Módulos desarrollados 
Informe ejecutivo trimestral de ciclos implementados  </t>
  </si>
  <si>
    <t xml:space="preserve">En diciembre se vincularon 291 mujeres a la Escuela Política Lidera Par. Durante este mes se desarrollaron las siguientes actividades: 
- Ciclos de formación: 
a) Ciclo Violencias Contra las Mujeres en Política se vincularon 75  Mujeres en la totalidad del ciclo. Siguiendo con los compromisos  de la Secretaría Distrital de la Mujer de formar a sus propios equipos para que sean capaces de  desarrollar acciones que promuevan  la paridad en las corporaciones públicas y en las instancias de participación  donde se han venido identificando casos de Violencias Contra las Mujeres en Política, se hizo necesarios que la estrategia 50/50 diseñara un ciclo dirigido a servidoras y servidores públicos para avanzar en el reconocimiento de esta problemática y de los avances que se han dado en materia jurídica e institucional  al respecto. 
-  Actividades de gestión desarrolladas para el cumplimiento del logro propuesto:
a) Tertulia de Cierre de la Escuela Política Lidera Par   se vincularon 24  Mujeres en la totalidad del ciclo. con el objetivo de desarrollar un espacio de conversación donde las mujeres compartan los aprendizajes adquiridos en los   procesos de formación a la escuela Política Lidera Par durante el periodo de gobierno 2019 – 2023.  
- Alianzas  
1. Ciclos en articulación con IDPAC: Los ciclos que se realizarón en articulacion y que se registraron en la plataforma interna del IDPAC, todos los datos de estos cursos se reportaron en el mes de diciemrbe.
a)  Ciclo de Empoderamiento y participación de las mujeres Ofertado entre mayo y noviembre: 
- Curso: Derecho a la participación y representación política de las mujeres (Mujeres Vinculadas en la totalidad 69) 
- Curso: Mujeres y movimiento social (Mujeres Vinculadas en la totalidad 72) 
- Curso: Escenarios de poder y toma de decisiones (Mujeres Vinculadas en la totalidad 26) 
b)  Ciclo Organizaciones Comunales Ofertado entre agosto y noviembre de 2023 
- Curso Mujeres Comunales (Mujeres Vinculadas en la totalidad 6) 
2, Sesión de Fortalecimiento al Consejo Consultivo de Mujeres (Mujeres Vinculadas en la totalidad 19)
Nota aclaratoria: Para el mes de noviembre se presentó una sobre ejecución, alcanzando un  porcentaje de avance del 224%, con respecto a la meta de la vigencia.   
</t>
  </si>
  <si>
    <t xml:space="preserve">En lo corrido de la vigencia a la Escuela Política se han vinculado 2689 mujeres en los diferentes ciclos de formación para el fortalecimiento de sus liderazgos, se han realizado: 12 ciclos formativos, 3 espacios de diálogo de encuentro con mujeres: 1 foro que conmemora los derechos políticos de las mujeres y 2 tertulias. 1 Acompañamiento de fortalecimiento al consejo consultivo de mujeres. 
(Espacio de dialogo I) - Durante el mes de marzo se destaca la realización del Foro Distrital “Las mujeres y el poder en Bogotá”, realizado el 28 de marzo de 2023, que para el caso de la Clínica Política LideraPar, corresponde a la actividad de modalidad de seminarios. Contando con la párticipación de 168 mujeres. 
1- Ciclo virtual "Oratoria y negociación para la incidencia política" que inició en abril y cerró en mayo, se vincularon 191 mujeres. Este ciclo está orientado a fortalecer las habilidades por medio de ejercicios de reflexión, análisis, discusión y ampliación de conocimientos frente a la negociación política para incidir en espacios de participación y representación de las mujeres en Bogotá. 
(Espacio de dialogo II)- Del ciclo de oratoria se derivó la Tertulia I "Recogiendo saberes", se buscó con el espacio poner en práctica lo aprendido en el Ciclo de Oratoria y generar redes de confianza. Se vincularon 44 mujeres nuevas.
2- Ciclo Liderazgo de las mujeres en instancias de participación, busca fomentar un espacio de diálogo para fortalecer las estrategias de posicionamiento de las agendas políticas de las mujeres desde sus diversidades y diferencias en las instancias de participación local y distrital, así como en escenarios de planeación local. En lo corrido del año se han desarrollado 4 sesiones de formación y se han vinculado 305 mujeres nuevas. Este proceso inició en mayo con el seminario presencial “La incidencia política en instancias de participación y toma de decisión, como oportunidad para el empoderamiento político de las mujeres", este fue un espacios de diálogo con lideresas y directivas distritales, sobre el derecho a la participación y representación política de las mujeres. En agosto se cerró el ciclo de formación.
3- Ciclo de Fortalecimiento político y construcción de agendas para las mujeres usuarias de la CIOM Mártires se vincularon 28 mujeres, se desarrollaron 4 sesiones en el trimestre.
4- Ciclo “Formación para la Democracia” se desarrolla en alianza con el Instituto Holandés para la Democracia Multipartidaria – NIMD, está dirigido a candidatas. Cerró en el mes de julio y se desarrolló en 5 sesiones. Se vincularon 56 mujeres.
5- Ciclo “Construcción/actualización de agendas de incidencia de las mujeres por localidad”, facilitar la actualización de las agendas de movilización social de las mujeres en las localidades para la incidencia en el proceso de formulación de los Planes de Desarrollo Territorial 2024 – 2027. Se vincularon 499 mujeres nuevas.
6-  ciclo de paz “Juntas incidimos y construimos la paz territorial” que se implementa de manera articulada con el equipo paz de la DTDP y que ha desarrollado en este periodo 5 sesiones. Vinculando a 74 mujeres nuevas. 
7- Ciclo “Diseño de campañas políticas para mujeres” Registraduría - SDM. Contando con la participación de 738 mujeres vinculadas. Que tiene como objetivo fortalecer la participación electoral de las mujeres y brindar herramientas para el diseño de sus campañas políticas en temas organizativos, marketing político y narrativa pública. 
8- Ciclo Tejiendo, liderazgos conscientes entre las mujeres: Tiene como objetivo promover la igualdad de género y la eliminación de las desigualdades de género en la sociedad. Sesión 1 y han participado 126 mujeres nuevas. 
9- Ciclo “Ma Changaina ri Palengue” Mujeres Palenqueras: Tuvo como principal objetivo proporcionar herramientas que permitan a las mujeres palenqueras en Bogotá identificar y comprender las múltiples formas de opresión que experimentan, al mismo tiempo que se fomenta el recuerdo y la valoración de sus raíces y experiencias como mujeres palenqueras. Se realizaron 4 sesiones y se vincularon 30 mujeres en total.  
(Foro) “Conmemoración del sufragio de las mujeres en Colombia": Conmemoración de los derechos políticos de las mujeres. Se vincularon  89 mujeres nuevas. 
10- Ciclo Violencias Contra las Mujeres en Política se vincularon 75  Mujeres en la totalidad del ciclo.
11- (Tertulia) Tertulia de Cierre de la Escuela Política Lidera Par   se vincularon 24  Mujeres en la totalidad del ciclo.
12- (Alianza IDPAC) Ciclo de Empoderamiento y participación de las mujeres: Curso: Derecho a la participación y representación política de las mujeres (Mujeres Vinculadas en la totalidad 69) - Curso: Mujeres y movimiento social (Mujeres Vinculadas en la totalidad 72) - Curso: Escenarios de poder y toma de decisiones (Mujeres Vinculadas en la totalidad 26) 
13- Ciclo Organizaciones Comunales Ofertado entre agosto y noviembre de 2023 - Curso Mujeres Comunales (Mujeres Vinculadas en la totalidad 6) 
14- (Acompañamiento) Sesión de Fortalecimiento al Consejo Consultivo de Mujeres (Mujeres Vinculadas en la totalidad 19)
Para el 1er trimestre se realizó el Foro “Las Mujeres y el poder en Bogotá” con la vinculación de 168 mujeres, fue desarrollado en el marco de la conmemoración del 8 de marzo. Desarrollado en alianza con la Registraduría Nacional del Estado Civil;  la Misión de Observación Electoral -MOE-; Transparencia por Colombia; Instituto Holandés para la Democracia Multipartidaria -NIMD- y ONU Mujeres. El objetivo central del espacio fue  Propiciar un diálogo con lideresas y directivas distritales, sobre el derecho a la participación y representación política de las mujeres, haciendo énfasis en que a pesar de los obstáculos que ellas enfrentan de manera diferenciada como las violencias en el ejercicio de sus liderazgos y las cargas desequilibradas de cuidado, las mujeres han logrado incidir y llegar al poder para transformar sus realidades y aportar en importantes cambios sociales. Al Foro se inscribieron 182 personas, de las cuales se registran como vinculadas 175 personas, de la cuales 168 son mujeres y 6 hombres y una persona intersexual. Participaron del Foro al menos dos personas de cada una de las localidades de Bogotá, exceptuando Sumapaz, es decir, hubo presencia de 19 localidades de la ciudad. 
</t>
  </si>
  <si>
    <t>4.1</t>
  </si>
  <si>
    <t>Números de bancadas de mujeres asistidas técnicamente.</t>
  </si>
  <si>
    <t xml:space="preserve">Bancadas de mujeres asistidas para el fortalecimiento del liderazgo y la participación. </t>
  </si>
  <si>
    <t>Informe semestral de fortalecimiento a los liderazgos para  participación y la representación política en Bogotá a través de bancadas de mujeres de las JAL.</t>
  </si>
  <si>
    <t xml:space="preserve">En diciembre el equipo realiza gestión para llevar unas mesas de trabajo de cierre y evaluación del proceso en las localidades donde se conformaron las Bancadas de Mujeres, pero de manera particular la gestión se hizo en las localidades de Engativá, Santafé, Antonio Nariño, Teusaquillo y Tunjuelito. Asimismo, el equipo llevo a cabo unas reuniones de coordinación que permitieron revisar los aspectos metodológicos y logísticos para llevar a cabo la Primera Cumbre de Mujeres Electas y finalmente da inicio a las entrevistas a las edilesas electas para el periodo 2024-2027, dichas entrevistas van a permitir elaborar un nuevo documento de caracterización del liderazgo político femenino que hace parte de las Juntas Administradoras Locales del Distrito. </t>
  </si>
  <si>
    <r>
      <t xml:space="preserve">En lo corrido de la vigencia se ha brindado asistencia técnica a Edilesas de  20 localidades, en las localidades donde existen bancadas, el Equipo Profesional acompaña la formulación e implementación del Plan de Acción. Hasta el momento, se han conformado  10 bancadas de mujeres en las localidades (Antonio Nariño, Puente Aranda, Chapinero, Teusaquillo, Engativá, Sumapaz, Bosa, Santa Fe,  Tunjuelito, Fontibón), con el objetivo de formular o acompañar la ejecución de sus planes de acción. 
</t>
    </r>
    <r>
      <rPr>
        <b/>
        <sz val="8"/>
        <color rgb="FF000000"/>
        <rFont val="Times New Roman"/>
        <family val="1"/>
      </rPr>
      <t xml:space="preserve">Para el 4 Trimestre:  </t>
    </r>
    <r>
      <rPr>
        <sz val="8"/>
        <color rgb="FF000000"/>
        <rFont val="Times New Roman"/>
        <family val="1"/>
      </rPr>
      <t xml:space="preserve">Para este periodo se continua con el acompañamiento técnico a la bancada de la localidad de Teusaquillo, en articulación con el Instituto Holandés para la Democracia Multipartidaria NIMD. Se  lleva a cabo reunión de articulación con el NIMD, con el objetivo de revisar y definir la forma de continuar el trabajo articulado en la asistencia técnica con las Bancadas de Mujeres de las 10 Localidades donde se conformaron. Se realizo la elaboración y entrega de documentos de actividades y avances de la estrategia Bogotá 50-50 en las 20 localidades de Bogotá a ediles y edilesas de las JAL. Se hace  Incidencia con la JAL de Barrios Unidos socializando el documento de actividades y avances de la estrategia Bogotá 50-50 que fue entregado en octubre. Se realizarón Reuniones de coordinación y articulación con el Instituto Holandés para la Democracia Multipartidaria NIMD, para revisar y definir la continuación del proceso de asistencia técnica con las bancadas de mujeres de las localidades donde se conformaron, la revisión de planes de acción y la realización de mesas de trabajo de cierre y evaluación y los aspectos metodológicos y logísticos del Foro de Conmemoración de los Derechos Políticos de las Mujeres y la Primera Cumbre de Mujeres Electas. Se elaboraron documentos de balance de los resultados de las elecciones locales 2023 haciendo un análisis de la situación de la participación política de las mujeres, con dichos resultados.  dichos resultados.  Se realizaron gestiones para la realización de mesas de trabajo de cierre y evaluación con las bancadas de mujeres de Antonio Nariño, Teusaquillo, Engativá, Santafé y Tunjuelito. Se logró realizar dichas jornadas con las bancadas de mujeres de Antonio Nariño, Teusaquillo y Tunjuelito. Se desarrollaron reuniones de coordinación para revisar aspectos metodológicos y logísticos de la Primera Cumbre de Mujeres Electas. Se realizaron entrevistas a 11 edilesas electas para el periodo 2024-2027, que permitirán la elaboración del documento de caracterización del liderazgo político de las mujeres que hacen parte de las Juntas Administradoras Locales en Bogotá. Se llevó a cabo la Primera Cumbre de Mujeres Electas, de Bogotá 2024 – 2027 en articulación con el Instituto Holandés para la Democracia Multipartidaria-NIMD y ONU Mujeres, en el marco de la campaña Más Mujeres Más Democracia, en la que participaron 41 edilesas de 19 localidades y 4 concejalas. 
</t>
    </r>
    <r>
      <rPr>
        <b/>
        <sz val="8"/>
        <color rgb="FF000000"/>
        <rFont val="Times New Roman"/>
        <family val="1"/>
      </rPr>
      <t>Para 3er trimestre:</t>
    </r>
    <r>
      <rPr>
        <sz val="8"/>
        <color rgb="FF000000"/>
        <rFont val="Times New Roman"/>
        <family val="1"/>
      </rPr>
      <t xml:space="preserve"> De acuerdo a lineamientos de la Dirección, el ejercicio de acompañamiento a las bancadas de mujeres de las Juntas Administradoras Locales, cambió por motivo de restricciones de ley en el marco de las elecciones locales y para evitar conflictos de intereses. En este orden, el equipo lleva a cabo una reunión con el Instituto Holandés para la Democracia Multipartidaria -NIMD- que tuvo como propósito acordar como se daría continuidad al acompañamiento y asistencia técnica a las Bancadas de Mujeres ya conformadas, debido a que por lineamientos de las directivas, por la ley de garantías y la coyuntura electoral, el equipo de la Secretaria Distrital de la Mujer deberá suspender este acompañamiento, por tal motivo se acordó dar continuidad a este acompañamiento de manera particular en las bancadas donde hay planes de acción y quedaron tareas por desarrollar. Por otro lado, en el marco de la articulación con el proyecto 7675 y el trabajo de acompañamiento y asistencia técnica, el equipo elabora unos documentos de insumos locales a partir del Diagnóstico de Paridad y el Documento de caracterización de la edilesas, en aras de dar cumplimiento a las metas establecidas en el Plan de Acción y el POA. 
Estos documentos fueron usados como insumos para la construcción de las agendas locales de mujeres en las localidades de Barrios Unidos, Bosa, Engativá, Fontibón, Chapinero, Los Mártires, Puente Aranda, Rafael Uribe Uribe y Ciudad Bolívar. Para el mes de septiembre el equipo adelanta la elaboración de unos documentos de logros e impactos de la Estrategia Bogotá 50-50 en las localidades como insumos para compartir a los ediles y edilesas de las Juntas Administradora Locales del Distrito. Se cuenta con los documentos de logros e impactos sobre el trabajo realizado en las localidades de Kennedy, Usaquén y Ciudad Bolívar. 
</t>
    </r>
    <r>
      <rPr>
        <b/>
        <sz val="8"/>
        <color rgb="FF000000"/>
        <rFont val="Times New Roman"/>
        <family val="1"/>
      </rPr>
      <t xml:space="preserve">Para el 2 trimestre: </t>
    </r>
    <r>
      <rPr>
        <sz val="8"/>
        <color rgb="FF000000"/>
        <rFont val="Times New Roman"/>
        <family val="1"/>
      </rPr>
      <t xml:space="preserve">En el Encuentro de la Mesa Multipartidaria, cumpliendo lo acordado el 11 de abril de 2023, se determinó la realización de mesas de seguimiento técnico para identificar los obstáculos que enfrentan las mujeres en el ejercicio de sus liderazgos y participación política. En el Encuentro de mayo se definió la metodología de trabajo para el desarrollo de las Mesas Técnicas. 
Se definieron las temáticas a desarrollar en las 3 mesas, Coyuntura Electoral, Violencia contra las mujeres en política, seguridad y medidas de protección en procesos electorales. 
Continúa el trabajo articulado con el Instituto Holandés para la Democracia y se activan los diálogos con los diferentes partidos y movimientos políticos con el objetivo de activar la Mesa Multipartidaria y se brindó información sobre el lanzamiento de la Escuela de Formación para futuras candidatas a cargos electorales. El Equipo logró revisar y dar sus recomendaciones a los documentos de Proyecto de Acuerdo de los reglamentos internos de las JAL de 4 localidades (Puente Aranda, Bosa, Antonio Nariño y Sumapaz), con el objetivo de crear  la comisión permanente para la Equidad de la Mujer y Género e incorporar el uso del lenguaje incluyente en la corporación. Se realizaron asistencias técnicas para la atención de violencias contra las mujeres en política y la activación de la ruta de atención, contando con el acompañamiento de la profesional Ana Paula Castro especialista en VCMP. Por su parte, sé continuo con el proceso de construcción del Plan de acción de la bancada de Sumapaz, en temas de economía, eliminación de violencias y formación. Como ejercicio de reconstrucción del tejido social de las mujeres y de identificar necesidades y propuestas, para la actualización de la agenda local de mujeres, se llevó a cabo el encuentro “Hablemos de lo que nos une” el cual tuvo la participación de la localidad de Engativá.
</t>
    </r>
    <r>
      <rPr>
        <b/>
        <sz val="8"/>
        <color rgb="FF000000"/>
        <rFont val="Times New Roman"/>
        <family val="1"/>
      </rPr>
      <t>Para el 1er semestre:</t>
    </r>
    <r>
      <rPr>
        <sz val="8"/>
        <color rgb="FF000000"/>
        <rFont val="Times New Roman"/>
        <family val="1"/>
      </rPr>
      <t xml:space="preserve"> Se retoma el contacto e inicia la articulación con las Bancadas de Mujeres conformadas en 2022. El objetivo para esta vigencia es apoyar la materialización de los planes de acción y continuar el fortalecimiento cualitativo del liderazgo y el ejercicio de la participación política de las Edilesas. En Desarrollo de la asistencia técnica se revisaron los reglamentos internos de las Juntas Administradoras Locales  de Puente Aranda, Bosa, Antonio Nariño y Sumapaz con el fin de hacer recomendaciones puntuales que en el Proyecto de Acuerdo de estos se cree la comisión permanente para la Equidad de la Mujer y Género y se incorpore el uso del lenguaje incluyente en la corporación.</t>
    </r>
  </si>
  <si>
    <t>4.2</t>
  </si>
  <si>
    <t xml:space="preserve">Número de sesiones realizadas con la  Mesa Multipartidaria de género en el Distrito Capital </t>
  </si>
  <si>
    <t xml:space="preserve">Sesiones </t>
  </si>
  <si>
    <t>Número de sesiones convocadas y desarrolladas.</t>
  </si>
  <si>
    <t>Informe trimestral  de los avances en la asistencia con la Mesa Multipartidaria 
Acta y listado de asistencia de las sesiones de la Mesa Multipartidaria</t>
  </si>
  <si>
    <t xml:space="preserve">En el mes de diciembre, el equipo responsable de la Meta.4 relacionada con la asistencia técnica y acompañamiento a la Mesa Distrital Multipartidaria de Género, no llevo a cabo ningún tipo de acción pues en el mes de noviembre en el marco del último Encuentro de la Mesas se da el balance y cierre correspondiente a los logros e impactos de esta articulación multipartidario, asimismo las proyecciones y los retos que se plantean para la nueva administración. 
Nota aclaratoria: Se logra el 100% de acuerdo con lo programado para la actividad para la vigencia 2023. </t>
  </si>
  <si>
    <r>
      <t xml:space="preserve">
En lo corrido de la vigencia se han realizado cuatro encuentros de la Mesa Distrital Multipartidista de género:.
</t>
    </r>
    <r>
      <rPr>
        <b/>
        <u/>
        <sz val="8"/>
        <color rgb="FF000000"/>
        <rFont val="Times New Roman"/>
        <family val="1"/>
      </rPr>
      <t xml:space="preserve">1er encuentro 31 de Marzo: </t>
    </r>
    <r>
      <rPr>
        <sz val="8"/>
        <color rgb="FF000000"/>
        <rFont val="Times New Roman"/>
        <family val="1"/>
      </rPr>
      <t xml:space="preserve">Se tocan dos puntos importantes: El primero de ellos reiterarles la invitación a los partidos y/movimientos políticos al primer encuentro oficial presencial de la Mesa Distrital Multipartidaria de Género que tendrá lugar de manera presencial el próximo martes 11 de abril, el segundo punto es socializar y exponer el propósito de la Escuela de Formación para la Democracia a la que están convocando a los partidos políticos. El modelo pedagógico de NIMD Colombia se ha enfocado en contribuir al mejoramiento de la gestión pública de los territorios priorizados, a través del empoderamiento, formación, cooperación e incidencia de los actores cívicos, sociales y políticos para crear valor público. El objetivo principal para la Escuela de Formación para la Democracia –EFD se centra en incrementar los conocimientos, las capacidades democráticas, la apropiación y aplicación de herramientas y metodologías innovadoras en liderazgos cívicos, sociales y políticos que se postularán como candidatos y candidatas para las elecciones territoriales de 2023. El equipo se contactó con 15 partidos y/o movimientos políticos que se listan a continuación: (Salvación Nacional, Cambio Radical, Partido de la U, Dignidad, Comunes, MAIS, Alianza Verde, Colombia Renaciente, Colombia Justa y Libres, Colombia Humana, UP, Centro Democrático, Polo Democrático Alternativo, Mira y Nuevo Liberalismo)
</t>
    </r>
    <r>
      <rPr>
        <b/>
        <sz val="8"/>
        <color rgb="FF000000"/>
        <rFont val="Times New Roman"/>
        <family val="1"/>
      </rPr>
      <t xml:space="preserve">
</t>
    </r>
    <r>
      <rPr>
        <b/>
        <u/>
        <sz val="8"/>
        <color rgb="FF000000"/>
        <rFont val="Times New Roman"/>
        <family val="1"/>
      </rPr>
      <t>2do encuentro 11 de abril de 2023:</t>
    </r>
    <r>
      <rPr>
        <b/>
        <sz val="8"/>
        <color rgb="FF000000"/>
        <rFont val="Times New Roman"/>
        <family val="1"/>
      </rPr>
      <t xml:space="preserve"> </t>
    </r>
    <r>
      <rPr>
        <sz val="8"/>
        <color rgb="FF000000"/>
        <rFont val="Times New Roman"/>
        <family val="1"/>
      </rPr>
      <t>Se</t>
    </r>
    <r>
      <rPr>
        <b/>
        <sz val="8"/>
        <color rgb="FF000000"/>
        <rFont val="Times New Roman"/>
        <family val="1"/>
      </rPr>
      <t xml:space="preserve"> d</t>
    </r>
    <r>
      <rPr>
        <sz val="8"/>
        <color rgb="FF000000"/>
        <rFont val="Times New Roman"/>
        <family val="1"/>
      </rPr>
      <t xml:space="preserve">eterminó la realización de mesas de seguimiento técnico para identificar los obstáculos que enfrentan las mujeres en el ejercicio de sus liderazgos y participación política. En el Encuentro de mayo se definió la metodología de trabajo para el desarrollo de las Mesas Técnicas. 
Se realizó el encuentro extraordinario de Mesa Distrital Multipartidaria de Género, donde se definió la metodología de trabajo de las mesas técnicas para identificar los obstáculos que enfrentan las mujeres en el ejercicio de sus liderazgos y participación, a través de la actividad: Café del mundo, que busca que el tema de cada mesa se discuta en grupos pequeños que van rotando a medida que se desarrolla la sesión. Los temas que se trataron fueron: a. Mesa 1. Coyuntura Electoral. b, Mesa 2. Violencia contra las mujeres en política. c. Mesa 3. Seguridad y medidas de protección en la coyuntura electoral. Se llevaron las actividades virtuales: Encuentro virtual para la construcción de la metodología del encuentro extraordinario de MDMG el día 9 de mayo y Encuentro Virtual de la MDMG para la construcción de insumos y metodologías de las mesas técnicas. El día 17 mayo.
El equipo se contactó con 15 partidos y/o movimientos políticos que se listan a continuación: (Salvación Nacional, Cambio Radical, Partido de la U, Dignidad, Comunes, MAIS, Alianza Verde, Colombia Renaciente, Colombia Justa y Libres, Colombia Humana, UP, Centro Democrático, Polo Democrático Alternativo, Mira y Nuevo Liberalismo), para convocar a sus delegadas a un Encuentro extraordinario de Mesa Distrital Multipartidaria de Género del 2023.
Continua el trabajo articulado con el Instituto Holandés para la Democracia y se activan los diálogos con los diferentes partidos y movimientos políticos con el objetivo de activar la Mesa Multipartidaria y se brindó información sobre el lanzamiento de la Escuela de Formación para futuras candidatas a cargos electorales. El Equipo logró revisar y dar sus recomendaciones a los documentos de Proyecto de Acuerdo de los reglamentos internos de las JAL de 4 localidades (Puente Aranda, Bosa, Antonio Nariño y Sumapaz), con el objetivo de crear  la comisión permanente para la Equidad de la Mujer y Género e incorporar el uso del lenguaje incluyente en la corporación.
</t>
    </r>
    <r>
      <rPr>
        <b/>
        <u/>
        <sz val="8"/>
        <color rgb="FF000000"/>
        <rFont val="Times New Roman"/>
        <family val="1"/>
      </rPr>
      <t>3er encuentro 17 de mayo de 2023 (Virtual),</t>
    </r>
    <r>
      <rPr>
        <sz val="8"/>
        <color rgb="FF000000"/>
        <rFont val="Times New Roman"/>
        <family val="1"/>
      </rPr>
      <t xml:space="preserve"> La profesional Adriana Peña indica que el objetivo de esta reunión es que en el último encuentro de la Mesa Distrital Multipartidaria de Género que se desarrolló el 11 de abril de 2023, se determinó la realización de mesas de seguimiento técnico, a la que se convocarán entidades responsables de la garantía de los derechos políticos de las mujeres. El objetivo de estas mesas es que sean espacios para la identificación de obstáculos que enfrentan las mujeres en el ejercicio de sus liderazgos y participación, y principalmente la construcción de acciones concretas y compromisos institucionales para la eliminación de dichos obstáculos. 
La metodología para el desarrollo de estas mesas será la de Café del Mundo, que busca que el tema de cada mesa se discuta en grupos pequeños que van rotando a medida que se desarrolla la sesión. Esto facilita el aporte de las y los participantes desde sus perspectivas, y que con el intercambio de grupos se construyan soluciones más informadas e integrales. Las mesas serán conformadas por 5 o 6 personas cada una, siendo el total de personas del encuentro de 30, entre integrantes de la MDMG, entidades y organizaciones de la sociedad. La totalidad de la agenda sería de 3.5 horas. Seguido de esto se les propone entonces a los partidos y/movimientos políticos, en este encuentro llevar a cabo un espacio de diálogo para definir la metodología de trabajo de las mesas técnicas que serán espacios para la identificación de obstáculos que enfrentan las mujeres en el ejercicio de sus liderazgos y participación, y principalmente la construcción de acciones concretas y compromisos institucionales para la eliminación de dichos obstáculos. Este encuentro conto con la participación de 11 partidos y movimientos políticos a saber: Partido Cambio Radical, Partido Liberal, Partido de la U, Partido Dignidad, Partido Salvación Nacional, Partido Colombia Justa Libres, Partido Comunes, Partido Polo Democrático, Partido Alianza Verde, Partido UP y Partido Alianza Social Indígena -ASI-
</t>
    </r>
    <r>
      <rPr>
        <b/>
        <u/>
        <sz val="8"/>
        <color rgb="FF000000"/>
        <rFont val="Times New Roman"/>
        <family val="1"/>
      </rPr>
      <t>4to encuentro 16 de noviembre de 2023:</t>
    </r>
    <r>
      <rPr>
        <sz val="8"/>
        <color rgb="FF000000"/>
        <rFont val="Times New Roman"/>
        <family val="1"/>
      </rPr>
      <t xml:space="preserve"> Se desarrollaron los siguientes temas: a) Balance electoral 2023, para el análisis de este espacios se contó con la Misión de Observación Electoral, b) Balance del plan de acción de la Mesa, se presentaron los avances de la SDMujer en relación con los ejericcios de formación y fortalecimiento para el abordaje y comprensicón del fenómeno de la violencia contra las mujeres en política y c) Presentación retos y proyecciones 2024.
Resultados del año 2023:
* Se realizarón 3 reuniones de articulación con el Instituto Holandés para la Democracia Multipartidaria -NIMD-, para realizar asistencia técnica a la Mesa Distrital Multipartidaria de Género -MDMG-. 
* 12 partidos políticos asistentes al último encuentro de 2023 de la Mesa Distrital Multipartidaria de Género -MDMG-  (Partido Liberal Colombiano, Partido de la "U", Partido Centro Democrático, Partido Cambio Radical, Partido Polo Democrático, Partido Colombia Humana, Partido Comunes, Partido Político Mira, Partido Colombia Renaciente, Movimiento de Salvación Nacional, Movimiento Alternativo Indígena y Social-MAIS-, Partido Fuerza de la Paz, Partido Unión Patriótica -UP-)
* 1 guía metodológica del último encuentro de la Mesa Distrital Multipartidaria de Género de 2023 
* 1 documento de balance del plan de acción y logros de la Mesa Distrital Multipartidaria de Género. 
* 1 documento de balance electoral haciendo énfasis en la situación de la participación política de las mujeres en Bogotá. 
* 1 presentación de avances de la SDMujer frente al fenómeno de la violencia contra las mujeres en política  </t>
    </r>
  </si>
  <si>
    <t xml:space="preserve">. </t>
  </si>
  <si>
    <t xml:space="preserve">El equipo de trabajo, al tener esta restricción, ha venido adelantando documentos de contexto local que evidencian los logros en impactos de la Estrategia Bogotá 50/50 en las 20 localidades.
Estos documentos se entregarán a las juntas administradoras locales como una  ficha informativa que refleja los avances obtenidos en cada una de las localidades en materia de prevención de la paridad. 
Estos documentos de diagnóstico se entregarán a cada una de las juntas administradoras locales como una acción afirmativa que refleja los logros obtenidos en cada una de las localidades en materia de promoción de la paridad, tanto en el acompañamiento a la corporación pública, como a las bancadas de mujeres en aquellas localidades donde se han conformado, tambien se evidencia la gestión en las localidades donde no se logró conformar bancadas, señalando las razones coyunturales y políticas que lo impidieron. 
En este sentido, hasta que culmine el proceso electoral, el equipo seguirá trabajando en estos documentos diagnósticos, que servirán de utilidad para proyectar el trabajo con estas corporaciones para la vigencia durante el año 2024.  
En el mes de junio, se realizaron documentos de contexto en 6 localidades de: (Barrios Unidos, Usaquén, Puente Aranda, Chapinero, Kennedy y Ciudad Bolívar) en aras de dar cumplimiento a las metas establecidas en el Plan de Acción y el POA. </t>
  </si>
  <si>
    <t>6.1</t>
  </si>
  <si>
    <t>PDD 461
Cumplida 
Un documento de lineamiento de presupuesto participativo sensible al género</t>
  </si>
  <si>
    <t xml:space="preserve">Número de FDL con asistencia técnica en presupuesto participativo sensible al género </t>
  </si>
  <si>
    <t>Asistencia Técnica FDL para la incorporación de los enfoques transversales de la PPMYEG</t>
  </si>
  <si>
    <t>Acta y Listados asistencia de las mesas mensuales
Informe semestral sobre la asistencia técnica brindada a los FDL</t>
  </si>
  <si>
    <t xml:space="preserve">En diciembre, se realizó la última Mesa Mensual de Referentes (26 de diciembre), contando con la participación de 19 localidades (exceptuando Puente Aranda), que contó con la participación de 3 funcionarias nuevas.  Se desarrollaron tres Mesas técnicas para la incorporación de los enfoques de la PPMYEG en los proyectos de inversión de 2 localidades (Kennedy y Los Mártires), espacios acompañados por una profesional de apoyo a la Gestión Local. En el ejercicio de acompañamiento a los FDL y a los COLMyEG/CLM se participó en los debates de aprobación de los Planes Operativos Anuales de Inversión de 8 localidades (San Cristóbal, Usme, Tunjuelito, Suba, Teusaquillo, Los Mártires, Rafael Uribe Uribe y Ciudad Bolívar), brindando asistencia técnica sobre la necesidad de preservar los recursos para los proyectos de inversión asociados al sector mujeres. 
Se identificó la priorización de propuestas, consolidados los resultados de Presupuestos Participativos, se tienen los datos sobre las propuestas a ejecutarse en el 2024. </t>
  </si>
  <si>
    <r>
      <t xml:space="preserve">En lo corrido del periodo en los Fondos de Desarrollo Local se ha trabajado en 20 localidades a través de la Mesa de trabajo mensual de la  que participan las referentes de Mujer y Género de las Alcaldías Locales, el objetivo de la mesa es presentar las acciones sugeridas desde el Sector Mujeres, para los proyectos de inversión de cada FDL para la vigencia 2023.
</t>
    </r>
    <r>
      <rPr>
        <b/>
        <sz val="8"/>
        <color rgb="FF000000"/>
        <rFont val="Times New Roman"/>
        <family val="1"/>
      </rPr>
      <t>Para el 4to trimestre:</t>
    </r>
    <r>
      <rPr>
        <sz val="8"/>
        <color rgb="FF000000"/>
        <rFont val="Times New Roman"/>
        <family val="1"/>
      </rPr>
      <t xml:space="preserve"> Para este periodo en octubre se hizo: 1) El balance del plan de acción de la Mesa de Territorialización, se señalaron las alertas en consideración del tiempo restante de este año sobre las actividades que se deben cumplir para terminar a cabalidad dicho plan, 2) se abordaron las inquietudes sobre el seguimiento al Pacto de Corresponsabilidad entre el Consejo Consultivo de Mujeres y las alcaldesas y alcaldes 3) Fue sobre la fecha de la tercera sesión ordinaria de la Mesa de Territorialización y 4) Se señaló respecto al Sello de Igualdad que estaba en revisión metodológica del proceso.  En noviembre, se acompañó, por una profesional de apoyo a la Gestión Local, el desarrollo de las Mesas técnicas en las localidades para la incorporación de los enfoques de la PPMYEG en los proyectos de inversión. Para este periodo, respecto a la formulación y ejecución de acciones, en las mesas técnicas se hicieron recomendaciones para materializar la transversalización de los enfoques en proyectos de educación, víctimas, maternidad temprana, emprendimientos, territorios diversos y libres de violencia. También se efectuó la evaluación de iniciativa y revisión de inscripción de ciudadanas a procesos de formación. 
</t>
    </r>
    <r>
      <rPr>
        <b/>
        <sz val="8"/>
        <color rgb="FF000000"/>
        <rFont val="Times New Roman"/>
        <family val="1"/>
      </rPr>
      <t>En las Mesas técnicas de acompañamiento a Alcaldías Locales:</t>
    </r>
    <r>
      <rPr>
        <sz val="8"/>
        <color rgb="FF000000"/>
        <rFont val="Times New Roman"/>
        <family val="1"/>
      </rPr>
      <t xml:space="preserve"> Para octubre, se hicieron recomendaciones sobre la revisión de propuestas de murales sobre la despenalización del aborto; espacios de sensibilización sobre el derecho a una vida libre de violencias, ruta de atención, y otras acciones relacionadas con la PPMYEG; inclusión de cláusulas contractuales para la materialización del Decreto 332 de 2020; y utilización del lenguaje incluyente. Se contó con balances de las acciones de transversalización de los proyectos, mediante la revisión de anexos técnicos, y acompañamiento en la ejecución de procesos. 
</t>
    </r>
    <r>
      <rPr>
        <b/>
        <sz val="8"/>
        <color rgb="FF000000"/>
        <rFont val="Times New Roman"/>
        <family val="1"/>
      </rPr>
      <t>Prelaboratorios y Laboratorios Cívicos:</t>
    </r>
    <r>
      <rPr>
        <sz val="8"/>
        <color rgb="FF000000"/>
        <rFont val="Times New Roman"/>
        <family val="1"/>
      </rPr>
      <t xml:space="preserve"> Para el mes de octubre se desarrollaron 1 prelaboratorio y un 1 laboratorio de concertación, se brindó información sobre los criterios de elegibilidad y viabilidad del Sector y también se socializó los criterios de aprobación, con el propósito de que las ciudadanas de Sumapaz tuvieran las herramientas técnicas para participar e incidir en la construcción de propuestas ciudadanas. Para el mes de noviembre se desarrolló 1 laboratorio de concertación correspondiente a la meta de Prevención de violencia intrafamiliar y violencia sexual, donde se brindó la asistencia técnica para la transversalización del enfoque diferencial poblacional.
</t>
    </r>
    <r>
      <rPr>
        <b/>
        <sz val="8"/>
        <color rgb="FF000000"/>
        <rFont val="Times New Roman"/>
        <family val="1"/>
      </rPr>
      <t>Debates Juntas Administradoras Locales</t>
    </r>
    <r>
      <rPr>
        <sz val="8"/>
        <color rgb="FF000000"/>
        <rFont val="Times New Roman"/>
        <family val="1"/>
      </rPr>
      <t xml:space="preserve">: En diciembre se participó en los debates de aprobación de los Planes Operativos Anuales de Inversión de las localidades, donde se brindó la asistencia técnica sobre la necesidad de preservar los recursos para los proyectos de inversión asociados al sector. 
Priorización de propuestas: Una vez se consolidan los resultados de Presupuestos Participativos, se tienen los datos sobre las propuestas a ejecutarse en el 2024. 
Debates Juntas Administradoras Locales: Se participó en los debates de aprobación de los Planes Operativos Anuales de Inversión de las localidades, donde se brindó la asistencia técnica sobre la necesidad de preservar los recursos para los proyectos de inversión asociados al sector. 
Priorización de propuestas: Una vez se consolidan los resultados de Presupuestos Participativos, se tienen los datos sobre las propuestas a ejecutarse en el 2024. 
</t>
    </r>
    <r>
      <rPr>
        <b/>
        <sz val="8"/>
        <color rgb="FF000000"/>
        <rFont val="Times New Roman"/>
        <family val="1"/>
      </rPr>
      <t>Para el 3er trimestre:</t>
    </r>
    <r>
      <rPr>
        <sz val="8"/>
        <color rgb="FF000000"/>
        <rFont val="Times New Roman"/>
        <family val="1"/>
      </rPr>
      <t xml:space="preserve"> En las mesas técnicas se hicieron recomendaciones sobre la utilización del lenguaje incluyente y una comunicación no sexista, también se introdujo elementos analíticos que abordaron aspectos relacionados con la deconstrucción de estereotipos de género, procedencia, raza, entre otros. Se socializó la Ruta de atención para mujeres víctimas de violencias y la actualización del directorio de entidades de dicha ruta. En la ejecución de los contratos se brindaron las orientaciones técnicas para efectuar el desarrollo de actividades que incluyan los enfoques. Se hizo seguimiento de los avances en ejecución y se socializó los avances en la formulación. Para las mesas de trabajo mensual se reitera el compromiso por parte de las alcaldías locales de realizar la actualización normativa de los COLMYEG antes de culminar julio. Se hizo el balance del plan de acción de la Mesa de Territorialización como del Pacto de Corresponsabilidad entre el Consejo Consultivo de Mujeres con alcaldes y alcaldesas. 
Se brindó asistencia técnica a 17 FDL en 39 laboratorios cívicos correspondientes en las localidades de: Usaquén, Chapinero, Santa Fe, San Cristóbal, Usme, Tunjuelito, Bosa, Kennedy, Fontibón, Engativá, Suba, Barrios Unidos, Los Mártires, Antonio Nariño, La Candelaria, Rafael Uribe Uribe y Ciudad Bolívar. Se asistió a las Mesas técnicas de acompañamiento a Alcaldías Locales, acompañadas por una profesional de apoyo a la Gestión Local para la incorporación de los enfoques de la PPMYEG en los proyectos de inversión. El quipo realizó 3 pre laboratorios en 3 localidades (Santa Fe, Suba y Sumapaz.) 
Se desarrolló la mesa mensual de trabajo, la cual contó con la participación de 19 Alcaldías Locales (exceptuando Fontibón) y 5 funcionarias nuevas. Se acompañó, por una profesional de apoyo a la Gestión Local, el desarrollo de las Mesas técnicas en las localidades para la incorporación de los enfoques de la PPMYEG en los proyectos de inversión. Se desarrollaron 10 espacios de acompañamiento en 8 localidades: Usaquén, Santa Fe, Usme, Engativá, Los Mártires, Rafael Uribe Uribe, Ciudad Bolívar y Sumapaz. Se desarrollaron 2 prelaboratorios y 1 laboratorio cívico y diferencial en la Localidad de Sumapaz.
</t>
    </r>
    <r>
      <rPr>
        <b/>
        <sz val="8"/>
        <color rgb="FF000000"/>
        <rFont val="Times New Roman"/>
        <family val="1"/>
      </rPr>
      <t xml:space="preserve">Para el 2do trimestre: </t>
    </r>
    <r>
      <rPr>
        <sz val="8"/>
        <color rgb="FF000000"/>
        <rFont val="Times New Roman"/>
        <family val="1"/>
      </rPr>
      <t xml:space="preserve">Se da continuidad a los procesos de asistencia técnica a las Alcaldía Locales para la incorporación de los enfoques de la Política Pública, acompañando las Mesas Técnicas de los proyecto de inversión y la mesa mensual de Referentes Locales.
</t>
    </r>
    <r>
      <rPr>
        <b/>
        <sz val="8"/>
        <color rgb="FF000000"/>
        <rFont val="Times New Roman"/>
        <family val="1"/>
      </rPr>
      <t>Para el 1er trimestre:</t>
    </r>
    <r>
      <rPr>
        <sz val="8"/>
        <color rgb="FF000000"/>
        <rFont val="Times New Roman"/>
        <family val="1"/>
      </rPr>
      <t xml:space="preserve"> El Equipo participa de diferentes mesas de acompañamiento técnico de los proyectos, esto permite que una vez incorporado los enfoques de la Política Pública en estos, la ejecución este acorde no sólo con el documento de política y demás herramientas técnicas, sino que además, estos estén en sintonía con las necesidades y requerimientos de las mujeres en materia de garantía de derechos. </t>
    </r>
  </si>
  <si>
    <t>6.2</t>
  </si>
  <si>
    <t xml:space="preserve">Número de CPL con asistencia técnica en presupuesto participativo sensible al género </t>
  </si>
  <si>
    <t>Actas y listados de asistencia 
Informe semestral sobre la asistencia técnica brindada a CPL</t>
  </si>
  <si>
    <t xml:space="preserve">En diciembre con el objetivo de contribuir en el fortalecimiento de la participación incidente de las Consejeras de Planeación Local, se desarrollaron las siguientes actividades: 
Se brindó Información y gestión a las voceras de la RED, en la estrategia de incidencia y alianzas con otros actores de la participación en la planeación local, relacionados con los decretos 480 y 590 de 2023 que reglamentan el acuerdo 878. 
Se realizaron 3 reuniones, dos virtuales y una presencial con la RED y con la comisión de memoria en las cuales se avanzó en los temas de formación de capacidades en carácter y proyección del CPL, veedurías e incidencia con operadores o entidades que en la ejecución de proyectos del PP, y también con el instrumento de balance y retos de los CPL, con el propósito dejar recomendaciones para el  balance de los CPL al final del periodo. 
Participan en las actividades 18 consejeras y lideresas o comisionadas, de 13 localidades: Chapinero, Santafé, Tunjuelito, Bosa, Kennedy, Engativá, Suba, Mártires, Antonio Nariño, Puente Aranda, La Candelaria, Rafael Uribe Uribe, y Ciudad Bolívar. 						</t>
  </si>
  <si>
    <r>
      <rPr>
        <b/>
        <sz val="9"/>
        <color rgb="FF000000"/>
        <rFont val="Times New Roman"/>
        <family val="1"/>
      </rPr>
      <t xml:space="preserve">Para el cuarto trimestre: </t>
    </r>
    <r>
      <rPr>
        <sz val="9"/>
        <color rgb="FF000000"/>
        <rFont val="Times New Roman"/>
        <family val="1"/>
      </rPr>
      <t xml:space="preserve">En octubre en los Consejos de Planeación Local e instancias de mujeres. En desarrollo de la asistencia técnica a Consejos de Planeación Local –CPL– a través de las consejeras para consolidar la RED, su participación incidente en la planeación local y la transversalización de los enfoques de género e interseccionalidad en los procesos de presupuesto participativo se realizaron las siguientes actividades: a) Información y gestión a las voceras de la RED, en la estrategia de incidencia e interlocución con sectores con competencias en los procesos de reglamentación del 878 de 2023 y de promoción de la participación, con SDG y SDP. b) Se realizaron reuniones virtuales con la RED, con la comisión de memoria y una presencial, en las cuales se avanzó en los temas de organización, formación de capacidades en planeación y CPL, veedurías e incidencia y también con el instrumento de registro del seguimiento a los proyectos locales de insumo en el seguimiento a operadores o entidades que en la ejecución de proyectos de PP, para logar sistematicidad en el análisis, identificar información requerida, recomendaciones y propuestas y como soporte al balance de los CPL al final del periodo. c) Abordaje de temas de participación y gestión en el marco de la información desde la Agenda política de las mujeres liderada por el CCM y promover la participación de las consejeras de diferentes sectores sociales presentes en los CPL en la coyuntura de cambios en las administraciones y CPL.En noviembre con el objetivo de contribuir en el fortalecimiento de la participación incidente de las Consejeras de Planeación Local, se desarrollaron las siguientes actividades: a) Gestión de la información a voceras de la RED, en la estrategia de incidencia e interlocución con sectores, sobre el proceso reglamentación del Acuerdo 878 de 2023 con el objetivo de gestionar la estrategia de incidencia e interlocución con Secretaría Distrital de Planeación y el Instituto Distrital para la Participación y Acción Comunal para la reglamentación del Acuerdo. 
b) Se realizaron 3 reuniones virtuales con la RED, con las voceras y con la comisión de memoria en las cuales se avanzó en los temas de formación de capacidades en carácter y proyección del CPL, veedurías e incidencia y también con el instrumento de registro del seguimiento a los proyectos locales de insumo en el seguimiento a operadores o entidades que en la ejecución de proyectos de PP, para logar sistematicidad en el análisis, identificar información requerida, recomendaciones y propuestas y como soporte a la posibilidad de constituir veedurías locales y una veeduría sobrilla distrital, esta última (hace referencia a la posibilidad de hacer seguimiento y control a la gestión pública en diferentes temas, de acuerdo con las necesidades del proceso organizativo de mujeres), también para el balance de los CPL al final del periodo. 
c) Se brinda información sobre la agenda política de las mujeres liderada por el CCM, en este momento de coyuntura con la nueva administración, para concretar la elaboración y presentación pública de la memoria del proceso de las consejeras en CPL y de la RED en particular. En diciembre Se brindó Información y gestión a las voceras de la RED, en la estrategia de incidencia y alianzas con otros actores de la participación en la planeación local, relacionados con los decretos 480 y 590 de 2023 que reglamentan el acuerdo 878. 
Se realizaron 3 reuniones, dos virtuales y una presencial con la RED y con la comisión de memoria en las cuales se avanzó en los temas de formación de capacidades en carácter y proyección del CPL, veedurías e incidencia con operadores o entidades que, en la ejecución de proyectos del PP, y también con el instrumento de balance y retos de los CPL, con el propósito dejar recomendaciones para el balance de los CPL al final del periodo. 
Participan en las actividades 18 consejeras y lideresas o comisionadas, de 13 localidades: Chapinero, Santafé, Tunjuelito, Bosa, Kennedy, Engativá, Suba, Mártires, Antonio Nariño, Puente Aranda, La Candelaria, Rafael Uribe Uribe, y Ciudad Bolívar. 
</t>
    </r>
    <r>
      <rPr>
        <b/>
        <sz val="9"/>
        <color rgb="FF000000"/>
        <rFont val="Times New Roman"/>
        <family val="1"/>
      </rPr>
      <t xml:space="preserve">
Para el tercer trimestre </t>
    </r>
    <r>
      <rPr>
        <sz val="9"/>
        <color rgb="FF000000"/>
        <rFont val="Times New Roman"/>
        <family val="1"/>
      </rPr>
      <t xml:space="preserve">Se hizo acompañamiento en la ejecución por parte del equipo de voceras de la RED, en acciones de la estrategia de incidencia, con la elaboración y gestión de un documento que recoge las inquietudes y propuestas de las consejeras al Acuerdo 878 de 2023. Se continuó con la gestión y acompañamiento a las voceras de la Red, en acciones de la estrategia de incidencia, consolidar acuerdos colectivos sobre la comunicación, documentos y gestión para fortalecer la Red y su acción e interlocución oportuna con actores y al interior de los CPL en la comprensión de la posición de la Red respecto al Acuerdo 878 de 2023. Se abordaron temas como la organización, formación de capacidades para la incidencia, balance de la participación en Presupuestos Participativos de 2023, logros y dificultades, y entrega de balance al final del periodo y las perspectivas para el próximo periodo
</t>
    </r>
    <r>
      <rPr>
        <b/>
        <sz val="9"/>
        <color rgb="FF000000"/>
        <rFont val="Times New Roman"/>
        <family val="1"/>
      </rPr>
      <t>Para el segundo trimestre del año</t>
    </r>
    <r>
      <rPr>
        <sz val="9"/>
        <color rgb="FF000000"/>
        <rFont val="Times New Roman"/>
        <family val="1"/>
      </rPr>
      <t xml:space="preserve">,  se consolida la RED de consejeras de planeación local para cualificar las acciones de liderazgo social,  incidencia política y acción colectiva, se evidencia la disposición de las Consejeras para fortalecer sus ejercicios de participación incidente tanto en lo local como en lo Distrital, para ello, con el objetivo de fortalecer su quehacer y visibilización se están articulando con otras instancias de participación en los territorios. Se brindó información y socialización de experiencias en el rol de seguimiento y control social de los CPL.
Se resalta la cercanía estratégica que se tiene con la gerencia de instancias del IDPAC (Instituto de la participación y la acción comunal) con el fin de poder participar e incidir en la implementación de acuerdos y la realización de talleres donde la comunidad es partícipe. 
En lo corrido de la vigencia, se ha trabajado con Consejeras de Planeación Local de 16 localidades (Usaquén, Chapinero, Mártires, Santa Fe, Candelaria, Tunjuelito, Engativá, Kennedy y Ciudad Bolívar, Teusaquillo, suba, Barrios Unidos, Antonio Nariño, Rafael Uribe Uribe, San Cristóbal, Bosa).
</t>
    </r>
    <r>
      <rPr>
        <b/>
        <sz val="9"/>
        <color rgb="FF000000"/>
        <rFont val="Times New Roman"/>
        <family val="1"/>
      </rPr>
      <t>Para el 1er trimestre</t>
    </r>
    <r>
      <rPr>
        <sz val="9"/>
        <color rgb="FF000000"/>
        <rFont val="Times New Roman"/>
        <family val="1"/>
      </rPr>
      <t xml:space="preserve">, se activan los escenarios de trabajo articulado con la RED de Consejeras de cara al fortalecimiento de su ejercicio en los procesos de planeación Local. Para el desarrollo de la asistencia técnica El Equipo Profesional acuerda el cronograma y ruta de acompañamiento a esta instancia. Se define el énfasis del trabajo en formación, organización e incidencia de las mujeres en los CPL y de la Red Distrital de consejeras Locales de Planeación. </t>
    </r>
  </si>
  <si>
    <t xml:space="preserve">6.3 </t>
  </si>
  <si>
    <t xml:space="preserve">Número de COLMYG/CLM  con asistencia técnica en presupuesto participativo sensible al género </t>
  </si>
  <si>
    <t xml:space="preserve">Actas y listados de asistencia 
Informe semestral de asistencia técnica brindada a los COLMYG </t>
  </si>
  <si>
    <t xml:space="preserve">Para el mes de diciembre, se brindó información sobre los avances en la formulación y ejecución de los proyectos de inversión local con metas asociadas al Sector y otros con acciones de transversalización. Asimismo, se brindó información sobre el avance del proceso de Presupuestos Participativos, en relación a las propuestas priorizadas. 
El Equipo Técnico de la SDMujer acompañó 14 COLMYEGS (exceptuando las localidades de Santa Fe, San Cristóbal, Engativá, Suba, y los CLM de Puente Aranda y Sumapaz) los cuales contaron con la participación de 18 mujeres nuevas.  
</t>
  </si>
  <si>
    <r>
      <rPr>
        <b/>
        <sz val="9"/>
        <color rgb="FF000000"/>
        <rFont val="Times New Roman"/>
        <family val="1"/>
      </rPr>
      <t xml:space="preserve">Para el cuarto trimestre: </t>
    </r>
    <r>
      <rPr>
        <sz val="9"/>
        <color rgb="FF000000"/>
        <rFont val="Times New Roman"/>
        <family val="1"/>
      </rPr>
      <t xml:space="preserve">Para el mes de octubre, Se brindó información sobre los avances en la formulación y ejecución de los proyectos de inversión local con metas asociadas al Sector y otros con acciones de transversalización. Se brindó información sobre el proceso de Presupuestos Participativos, en relación con la etapa de revisión por parte del Sector y la próxima etapa que inicia en el mes de noviembre, sobre las votaciones. Por lo cual se socializó en algunas sesiones las propuestas. Se instó a las ciudadanas a continuar participando de los espacios de cualificación cuyos temas son sobre la plataforma SECOP y otros relacionados con Presupuestos Participativos, asimismo se hizo hincapié en el desarrollo de la Comisión de mujeres. Para el mes de noviembre, Se brindó información sobre los avances en la formulación y ejecución de los proyectos de inversión local con metas asociadas al Sector y otros con acciones de transversalización. Se brindó información sobre el avance del proceso de Presupuestos Participativos, en relación con la etapa de priorización de las propuestas. En este sentido se invitó a las ciudadanas participar de los espacios de cualificación, para que conozcan la plataforma Gobierno Abierto Bogotá. A su vez, en algunas sesiones se efectuó la votación de manera presencial, y también se socializó las modalidades para priorizar las propuestas. Se continúa posicionando el desarrollo de la Comisión de mujeres Para el mes de diciembre, se brindó información sobre los avances en la formulación y ejecución de los proyectos de inversión local con metas asociadas al Sector y otros con acciones de transversalización. Asimismo, se brindó información sobre el avance del proceso de Presupuestos Participativos, en relación con las propuestas priorizadas. 
</t>
    </r>
    <r>
      <rPr>
        <b/>
        <sz val="9"/>
        <color rgb="FF000000"/>
        <rFont val="Times New Roman"/>
        <family val="1"/>
      </rPr>
      <t xml:space="preserve">
Para el tercer trimestre:</t>
    </r>
    <r>
      <rPr>
        <sz val="9"/>
        <color rgb="FF000000"/>
        <rFont val="Times New Roman"/>
        <family val="1"/>
      </rPr>
      <t xml:space="preserve"> Se brindó información sobre el avance en la ejecución de diferentes proyectos de inversión específicos del Sector Mujeres, para la vigencia 2022 o 2023, así mismo se socializa con las ciudadanas el ejercicio de asistencia técnica desarrollado con la Alcaldía para la formulación de los proyectos de inversión 2023 que a la fecha no han sido contratados, con el propósito de generar acciones de transversalización de los enfoques de la PPMYEG lo que permite que las ciudadanas tengan información de primera mano para el diálogo que puedan sostener con cada alcaldía local, en el proceso de incidencia en los proyectos de inversión. Se inicia la socialización del proceso de Presupuestos Participativos correspondiente a su fase II, junto con las rutas para participar, las cuales son por propuestas autónomas o laboratorios cívicos. 
Se brindó información sobre los avances en la formulación y ejecución de los proyectos de inversión local con metas asociadas al Sector y otros con acciones de transversalización. Asimismo, se brindó información sobre el proceso de Presupuestos Participativos, en este sentido se compartió a las ciudadanas fechas, metas, recursos y otros aspectos relevantes para la realización de los Laboratorios Cívicos y Diferenciales. 
</t>
    </r>
    <r>
      <rPr>
        <b/>
        <sz val="9"/>
        <color rgb="FF000000"/>
        <rFont val="Times New Roman"/>
        <family val="1"/>
      </rPr>
      <t>Para el segundo trimestre:</t>
    </r>
    <r>
      <rPr>
        <sz val="9"/>
        <color rgb="FF000000"/>
        <rFont val="Times New Roman"/>
        <family val="1"/>
      </rPr>
      <t xml:space="preserve"> Con los Comités Operativos Locales - COLMyEG y/o Consejos Locales de Mujeres -CLM se continúa el trabajo en torno a los Planes de Transversalización, normativa de actualización de los COLMyEG y se brinda información sobre la Fase2 -2023 de presupuestos participativos. 
El acompañamiento a los COLMyEG garantiza a las mujeres información sobre el avance en la ejecución de diferentes proyectos de inversión específicos del sector mujeres, para la vigencia 2022 o 2023, además de conocer el ejercicio de asistencia técnica desarrollado con la Alcaldía para la formulación de los proyectos de inversión 2023 que a la fecha no han sido contratados.
En lo corrido de la vigencia se ha brindado asistencia técnica a las 20 localidades del Distrito. 
</t>
    </r>
    <r>
      <rPr>
        <b/>
        <sz val="9"/>
        <color rgb="FF000000"/>
        <rFont val="Times New Roman"/>
        <family val="1"/>
      </rPr>
      <t xml:space="preserve">Para el 1er trimestre, </t>
    </r>
    <r>
      <rPr>
        <sz val="9"/>
        <color rgb="FF000000"/>
        <rFont val="Times New Roman"/>
        <family val="1"/>
      </rPr>
      <t xml:space="preserve">normalizada la contratación de los Equipo Profesionales, se garantizó la presencia del Equipo Transversalización en los Comités Operativos Locales de Mujer y Equidad de Género - COLMYEG, esto ha permitido afianzar los procesos de comprensión y apropiación técnica de las mujeres vinculadas a estos escenarios en relación con la incorporación del Enfoque de Género en los proyectos de inversión de su localidad, hacer seguimiento a la inversión. Así, como afianzar y fortalecer su participación de cara a los ejercicios de presupuestación participativa Fase2 -2023.
</t>
    </r>
  </si>
  <si>
    <t>Número de Mujeres participantes en procesos de asistencia técnica en presupuesto participativo sensible al género articuladas al COLMYG/CLM</t>
  </si>
  <si>
    <t xml:space="preserve">Por demanda </t>
  </si>
  <si>
    <t>Base de datos mujeres participantes de los COLMYEG</t>
  </si>
  <si>
    <t xml:space="preserve">En diciembre participaron 18 mujeres nuevas. </t>
  </si>
  <si>
    <t>En lo corrido de la vigencia 441 mujeres han participado de los Comités Operativos Locales de Mujer y Equidad de Género - COLMyEG.
Para el 4to trimestre se han vinculado a los COLMYEG y/o CLM, 113 mujeres.
Para el 3er trimestre se han vinculado a los COLMYEG y/o CLM, 51 mujeres.
Para el 2er trimestre se han vinculado a los COLMYEG y/o CLM, 182 mujeres.
Para el 1er trimestre se han vinculado a los COLMYEG y/o CLM, 95 mujeres.</t>
  </si>
  <si>
    <t>ELABORÓ</t>
  </si>
  <si>
    <t xml:space="preserve">Firma: </t>
  </si>
  <si>
    <t>APROBÓ (Según aplique Gerenta de proyecto, Líder técnica y responsable de proceso)</t>
  </si>
  <si>
    <t>Firma:</t>
  </si>
  <si>
    <t>REVISÓ OFICINA ASESORA DE PLANEACIÓN</t>
  </si>
  <si>
    <t xml:space="preserve">Nombre: Anne Paola Mendoza González </t>
  </si>
  <si>
    <t>Nombre: MARCELA ENCISO GAITÁN</t>
  </si>
  <si>
    <t>Nombre: LISA CRISTINA GÓMEZ CAMARGO</t>
  </si>
  <si>
    <t>Nombre:</t>
  </si>
  <si>
    <t xml:space="preserve">Cargo: Contratista </t>
  </si>
  <si>
    <t xml:space="preserve">Cargo: Directora de Territorialización de Derechos y Participación </t>
  </si>
  <si>
    <t>Cargo: GERENTA PROYECTO</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</si>
  <si>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</si>
  <si>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</si>
  <si>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</si>
  <si>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</si>
  <si>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</si>
  <si>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</si>
  <si>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</si>
  <si>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</si>
  <si>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</si>
  <si>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</si>
  <si>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</si>
  <si>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</si>
  <si>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</si>
  <si>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</si>
  <si>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</si>
  <si>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Indígenas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</si>
  <si>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</si>
  <si>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</si>
  <si>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</si>
  <si>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</si>
  <si>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</si>
  <si>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</si>
  <si>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</si>
  <si>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</si>
  <si>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</si>
  <si>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</si>
  <si>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</si>
  <si>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</si>
  <si>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Usaquén</t>
  </si>
  <si>
    <t>2. Chapinero</t>
  </si>
  <si>
    <t> </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</si>
  <si>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</si>
  <si>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</si>
  <si>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</si>
  <si>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</si>
  <si>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</si>
  <si>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</si>
  <si>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</si>
  <si>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</si>
  <si>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</si>
  <si>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</si>
  <si>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</si>
  <si>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</si>
  <si>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</si>
  <si>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</si>
  <si>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</si>
  <si>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</si>
  <si>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</si>
  <si>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</si>
  <si>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TOTAL POR MES</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</si>
  <si>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</si>
  <si>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</si>
  <si>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</si>
  <si>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</si>
  <si>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</si>
  <si>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</si>
  <si>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</si>
  <si>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</si>
  <si>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</si>
  <si>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</si>
  <si>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</si>
  <si>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</si>
  <si>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</si>
  <si>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</si>
  <si>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</si>
  <si>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</si>
  <si>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</si>
  <si>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</si>
  <si>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</si>
  <si>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</si>
  <si>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</si>
  <si>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</si>
  <si>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</si>
  <si>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</si>
  <si>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</si>
  <si>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</si>
  <si>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</si>
  <si>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</si>
  <si>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</si>
  <si>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</si>
  <si>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</si>
  <si>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</si>
  <si>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Indigenas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</si>
  <si>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</si>
  <si>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</si>
  <si>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</si>
  <si>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</si>
  <si>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</si>
  <si>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</si>
  <si>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</si>
  <si>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</si>
  <si>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</si>
  <si>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</si>
  <si>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</si>
  <si>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</si>
  <si>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</si>
  <si>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</si>
  <si>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</si>
  <si>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</si>
  <si>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</si>
  <si>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</si>
  <si>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</si>
  <si>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</si>
  <si>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</si>
  <si>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</si>
  <si>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</si>
  <si>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</si>
  <si>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</si>
  <si>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</si>
  <si>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</si>
  <si>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</si>
  <si>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</si>
  <si>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</si>
  <si>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</si>
  <si>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</si>
  <si>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</si>
  <si>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</si>
  <si>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</si>
  <si>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</si>
  <si>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</si>
  <si>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</si>
  <si>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</si>
  <si>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</si>
  <si>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</si>
  <si>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</si>
  <si>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</si>
  <si>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</si>
  <si>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</si>
  <si>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</si>
  <si>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</si>
  <si>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</si>
  <si>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</si>
  <si>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</si>
  <si>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</si>
  <si>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</si>
  <si>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</si>
  <si>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</si>
  <si>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</si>
  <si>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</si>
  <si>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</si>
  <si>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</si>
  <si>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</si>
  <si>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</si>
  <si>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</si>
  <si>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</si>
  <si>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</si>
  <si>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</si>
  <si>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</si>
  <si>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</si>
  <si>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</si>
  <si>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</si>
  <si>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</si>
  <si>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</si>
  <si>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</si>
  <si>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</si>
  <si>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</si>
  <si>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</si>
  <si>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</si>
  <si>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</si>
  <si>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</si>
  <si>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</si>
  <si>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</si>
  <si>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</si>
  <si>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</si>
  <si>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</si>
  <si>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</si>
  <si>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</si>
  <si>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</si>
  <si>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</si>
  <si>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</si>
  <si>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</si>
  <si>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</si>
  <si>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</si>
  <si>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</si>
  <si>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</si>
  <si>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</si>
  <si>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</si>
  <si>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</si>
  <si>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</si>
  <si>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</si>
  <si>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</si>
  <si>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</si>
  <si>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</si>
  <si>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</si>
  <si>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</si>
  <si>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</si>
  <si>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</si>
  <si>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</si>
  <si>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</si>
  <si>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</si>
  <si>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</si>
  <si>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</si>
  <si>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</si>
  <si>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</si>
  <si>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</si>
  <si>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</si>
  <si>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</si>
  <si>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</si>
  <si>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</si>
  <si>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</si>
  <si>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</si>
  <si>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</si>
  <si>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</si>
  <si>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</si>
  <si>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</si>
  <si>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</si>
  <si>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</si>
  <si>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</si>
  <si>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</si>
  <si>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</si>
  <si>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</si>
  <si>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</si>
  <si>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</si>
  <si>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</si>
  <si>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</si>
  <si>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</si>
  <si>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</si>
  <si>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</si>
  <si>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</si>
  <si>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</si>
  <si>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</si>
  <si>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</si>
  <si>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</si>
  <si>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PESTAÑA No. 1 METAS PA PROYECTO</t>
  </si>
  <si>
    <t>ITEM</t>
  </si>
  <si>
    <t xml:space="preserve">DESCRIPCIÓN </t>
  </si>
  <si>
    <t>En este campo se debe diligenciar la fecha en que es radicado el instrumento.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</si>
  <si>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</si>
  <si>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</si>
  <si>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</si>
  <si>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</si>
  <si>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</si>
  <si>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ponderación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</si>
  <si>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</si>
  <si>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</si>
  <si>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</si>
  <si>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</si>
  <si>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</si>
  <si>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</si>
  <si>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</si>
  <si>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t xml:space="preserve">Avances y Logros (2.000 caracteres): En este campo se debe diligenciar lo relacionando a los logros y avances de la meta de forma acumulada e integrada.
Retrasos y Alternativas de solución (1.000 caracteres): En este campo se debe diligenciar lo relacionando a las dificultades y alternativas de solución presentadas de forma acumulada e integrada. En el caso de no presentarse retrasos en el periodo de reporte, incluir una nota indicando que las cifras son acordes con la programación. 
Beneficios (2.000 caracteres): En este campo se debe diligenciar lo relacionando a los beneficios de forma acumulada e integrada.
Nota: El número límite de caracteres se establece teniendo en cuenta lo permitido en el sistema SEGPLAN, se recomienda dejar la información que se considere estratégica desde el área misional y de mayor relevancia. </t>
  </si>
  <si>
    <t>PESTAÑA No. 2 INDICADORES PA</t>
  </si>
  <si>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</si>
  <si>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</si>
  <si>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</si>
  <si>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</si>
  <si>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institucional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</si>
  <si>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</si>
  <si>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según aplique: SEGPLAN, PMR, número de actividad, etc.). Consultar en la pestaña de  generalidades.</t>
  </si>
  <si>
    <t>PROCESO</t>
  </si>
  <si>
    <t>En este campo se debe relacionar la descripción del proceso en coherencia con el mapa de procesos  vigente</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</si>
  <si>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</si>
  <si>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</si>
  <si>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</si>
  <si>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</si>
  <si>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</si>
  <si>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</si>
  <si>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</si>
  <si>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</si>
  <si>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</si>
  <si>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</si>
  <si>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</si>
  <si>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</si>
  <si>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medición del indicador y del reporte del seguimiento </t>
  </si>
  <si>
    <t>MEDIOS DE VERIFICACIÓN</t>
  </si>
  <si>
    <t xml:space="preserve">En este campo se deben relacionar los soportes en los cuales se puede revisar el cumplimiento de las acciones e indicadores programados y ejecutados. </t>
  </si>
  <si>
    <t>PROGRAMACIÓN META</t>
  </si>
  <si>
    <t>En este campo se debe relacionar la programación horizontal del desarrollo de las acciones de acuerdo a la medición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</si>
  <si>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</si>
  <si>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</si>
  <si>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</si>
  <si>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</si>
  <si>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</si>
  <si>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</si>
  <si>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</si>
  <si>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</si>
  <si>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está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</si>
  <si>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</si>
  <si>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</si>
  <si>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</si>
  <si>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múltiple, mental, física, cognitiva, otro) y población LGBTI (Lesbianas, gays, bisexuales, heterosexuales,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</si>
  <si>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</si>
  <si>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</si>
  <si>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</si>
  <si>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r>
      <t xml:space="preserve">En lo corrido de la vigencia a la Escuela Política se han vinculado 2689 mujeres en los diferentes ciclos de formación para el fortalecimiento de sus liderazgos, se han realizado: 12 ciclos formativos, 3 espacios de diálogo de encuentro con mujeres: 1 foro que conmemora los derechos políticos de las mujeres y 2 tertulias. 1 Acompañamiento de fortalecimiento al consejo consultivo de mujeres. 
</t>
    </r>
    <r>
      <rPr>
        <u/>
        <sz val="9"/>
        <color rgb="FF000000"/>
        <rFont val="Times New Roman"/>
        <family val="1"/>
      </rPr>
      <t>1- Ciclo virtual "Oratoria y negociación para la incidencia política"</t>
    </r>
    <r>
      <rPr>
        <sz val="9"/>
        <color rgb="FF000000"/>
        <rFont val="Times New Roman"/>
        <family val="1"/>
      </rPr>
      <t xml:space="preserve"> que inició en abril y cerró en mayo, se vincularon 191 mujeres. Este ciclo está orientado a fortalecer las habilidades por medio de ejercicios de reflexión, análisis, discusión y ampliación de conocimientos frente a la negociación política para incidir en espacios de participación y representación de las mujeres en Bogotá. 
(Espacio de dialogo II)- Del ciclo de oratoria se derivó la Tertulia I "Recogiendo saberes", se buscó con el espacio poner en práctica lo aprendido en el Ciclo de Oratoria y generar redes de confianza. Se vincularon 44 mujeres nuevas.
</t>
    </r>
    <r>
      <rPr>
        <u/>
        <sz val="9"/>
        <color rgb="FF000000"/>
        <rFont val="Times New Roman"/>
        <family val="1"/>
      </rPr>
      <t>2- Ciclo Liderazgo de las mujeres en instancias de participación</t>
    </r>
    <r>
      <rPr>
        <sz val="9"/>
        <color rgb="FF000000"/>
        <rFont val="Times New Roman"/>
        <family val="1"/>
      </rPr>
      <t xml:space="preserve">, busca fomentar un espacio de diálogo para fortalecer las estrategias de posicionamiento de las agendas políticas de las mujeres desde sus diversidades y diferencias en las instancias de participación local y distrital, así como en escenarios de planeación local. En lo corrido del año se han desarrollado 4 sesiones de formación y se han vinculado 305 mujeres nuevas. 
- Este proceso inició en mayo con el </t>
    </r>
    <r>
      <rPr>
        <u/>
        <sz val="9"/>
        <color rgb="FF000000"/>
        <rFont val="Times New Roman"/>
        <family val="1"/>
      </rPr>
      <t>seminario presencial “La incidencia política en instancias de participación y toma de decisión, como oportunidad para el empoderamiento político de las mujeres"</t>
    </r>
    <r>
      <rPr>
        <sz val="9"/>
        <color rgb="FF000000"/>
        <rFont val="Times New Roman"/>
        <family val="1"/>
      </rPr>
      <t xml:space="preserve">, este fue un espacios de diálogo con lideresas y directivas distritales, sobre el derecho a la participación y representación política de las mujeres. En agosto se cerró el ciclo de formación.
</t>
    </r>
    <r>
      <rPr>
        <u/>
        <sz val="9"/>
        <color rgb="FF000000"/>
        <rFont val="Times New Roman"/>
        <family val="1"/>
      </rPr>
      <t>3- Ciclo de Fortalecimiento político y construcción de agendas</t>
    </r>
    <r>
      <rPr>
        <sz val="9"/>
        <color rgb="FF000000"/>
        <rFont val="Times New Roman"/>
        <family val="1"/>
      </rPr>
      <t xml:space="preserve"> para las mujeres usuarias de la CIOM Mártires se vincularon 28 mujeres, se desarrollaron 4 sesiones en el trimestre.
</t>
    </r>
    <r>
      <rPr>
        <u/>
        <sz val="9"/>
        <color rgb="FF000000"/>
        <rFont val="Times New Roman"/>
        <family val="1"/>
      </rPr>
      <t>4- Ciclo “Formación para la Democracia”</t>
    </r>
    <r>
      <rPr>
        <sz val="9"/>
        <color rgb="FF000000"/>
        <rFont val="Times New Roman"/>
        <family val="1"/>
      </rPr>
      <t xml:space="preserve"> se desarrolla en alianza con el Instituto Holandés para la Democracia Multipartidaria – NIMD, está dirigido a candidatas. Cerró en el mes de julio y se desarrolló en 5 sesiones. Se vincularon 56 mujeres.
</t>
    </r>
    <r>
      <rPr>
        <u/>
        <sz val="9"/>
        <color rgb="FF000000"/>
        <rFont val="Times New Roman"/>
        <family val="1"/>
      </rPr>
      <t>5- Ciclo “Construcción/actualización de agendas de incidencia de las mujeres por localidad”</t>
    </r>
    <r>
      <rPr>
        <sz val="9"/>
        <color rgb="FF000000"/>
        <rFont val="Times New Roman"/>
        <family val="1"/>
      </rPr>
      <t xml:space="preserve">, facilitar la actualización de las agendas de movilización social de las mujeres en las localidades para la incidencia en el proceso de formulación de los Planes de Desarrollo Territorial 2024 – 2027. Se vincularon 499 mujeres nuevas.
</t>
    </r>
    <r>
      <rPr>
        <u/>
        <sz val="9"/>
        <color rgb="FF000000"/>
        <rFont val="Times New Roman"/>
        <family val="1"/>
      </rPr>
      <t xml:space="preserve">6-  ciclo de paz “Juntas incidimos y construimos la paz territorial” </t>
    </r>
    <r>
      <rPr>
        <sz val="9"/>
        <color rgb="FF000000"/>
        <rFont val="Times New Roman"/>
        <family val="1"/>
      </rPr>
      <t xml:space="preserve">que se implementa de manera articulada con el equipo paz de la DTDP y que ha desarrollado en este periodo 5 sesiones. Vinculando a 74 mujeres nuevas. 
</t>
    </r>
    <r>
      <rPr>
        <u/>
        <sz val="9"/>
        <color rgb="FF000000"/>
        <rFont val="Times New Roman"/>
        <family val="1"/>
      </rPr>
      <t>7- Ciclo “Diseño de campañas políticas para mujeres” Registraduría - SDM</t>
    </r>
    <r>
      <rPr>
        <sz val="9"/>
        <color rgb="FF000000"/>
        <rFont val="Times New Roman"/>
        <family val="1"/>
      </rPr>
      <t xml:space="preserve">. Contando con la participación de 738 mujeres vinculadas. Que tiene como objetivo fortalecer la participación electoral de las mujeres y brindar herramientas para el diseño de sus campañas políticas en temas organizativos, marketing político y narrativa pública. 
8- </t>
    </r>
    <r>
      <rPr>
        <u/>
        <sz val="9"/>
        <color rgb="FF000000"/>
        <rFont val="Times New Roman"/>
        <family val="1"/>
      </rPr>
      <t xml:space="preserve">Ciclo Tejiendo, liderazgos conscientes entre las mujeres: </t>
    </r>
    <r>
      <rPr>
        <sz val="9"/>
        <color rgb="FF000000"/>
        <rFont val="Times New Roman"/>
        <family val="1"/>
      </rPr>
      <t xml:space="preserve">Tiene como objetivo promover la igualdad de género y la eliminación de las desigualdades de género en la sociedad. Se realizaron 5 sesiones y participaron 176 mujeres en total. 
9- </t>
    </r>
    <r>
      <rPr>
        <u/>
        <sz val="9"/>
        <color rgb="FF000000"/>
        <rFont val="Times New Roman"/>
        <family val="1"/>
      </rPr>
      <t>Ciclo “Ma Changaina ri Palengue” Mujeres Palenqueras:</t>
    </r>
    <r>
      <rPr>
        <sz val="9"/>
        <color rgb="FF000000"/>
        <rFont val="Times New Roman"/>
        <family val="1"/>
      </rPr>
      <t xml:space="preserve"> Tuvo como principal objetivo proporcionar herramientas que permitan a las mujeres palenqueras en Bogotá identificar y comprender las múltiples formas de opresión que experimentan, al mismo tiempo que se fomenta el recuerdo y la valoración de sus raíces y experiencias como mujeres palenqueras. Se realizaron 4 sesiones y se vincularon 30 mujeres en total.  
- Espacio de dialogo: Durante el mes de marzo se destaca la realización del encuentro Distrital </t>
    </r>
    <r>
      <rPr>
        <u/>
        <sz val="9"/>
        <color rgb="FF000000"/>
        <rFont val="Times New Roman"/>
        <family val="1"/>
      </rPr>
      <t>“Las mujeres y el poder en Bogotá”</t>
    </r>
    <r>
      <rPr>
        <sz val="9"/>
        <color rgb="FF000000"/>
        <rFont val="Times New Roman"/>
        <family val="1"/>
      </rPr>
      <t xml:space="preserve">, realizado el 28 de marzo de 2023, que para el caso de la Escuela Política LideraPar, corresponde a la actividad de modalidad de seminarios. Contando con la participación de 168 mujeres.
- Foro: </t>
    </r>
    <r>
      <rPr>
        <u/>
        <sz val="9"/>
        <color rgb="FF000000"/>
        <rFont val="Times New Roman"/>
        <family val="1"/>
      </rPr>
      <t xml:space="preserve">“Conmemoración del sufragio de las mujeres en Colombia" sobre la </t>
    </r>
    <r>
      <rPr>
        <sz val="9"/>
        <color rgb="FF000000"/>
        <rFont val="Times New Roman"/>
        <family val="1"/>
      </rPr>
      <t xml:space="preserve"> Conmemoración de los derechos políticos de las mujeres. Se vincularon  89 mujeres nuevas. 
10- </t>
    </r>
    <r>
      <rPr>
        <u/>
        <sz val="9"/>
        <color rgb="FF000000"/>
        <rFont val="Times New Roman"/>
        <family val="1"/>
      </rPr>
      <t>Ciclo Violencias Contra las Mujeres en Política:</t>
    </r>
    <r>
      <rPr>
        <sz val="9"/>
        <color rgb="FF000000"/>
        <rFont val="Times New Roman"/>
        <family val="1"/>
      </rPr>
      <t xml:space="preserve"> Se vincularon 75  Mujeres.
- </t>
    </r>
    <r>
      <rPr>
        <u/>
        <sz val="9"/>
        <color rgb="FF000000"/>
        <rFont val="Times New Roman"/>
        <family val="1"/>
      </rPr>
      <t xml:space="preserve">Tertulia de Cierre de la Escuela Política Lidera Par. </t>
    </r>
    <r>
      <rPr>
        <sz val="9"/>
        <color rgb="FF000000"/>
        <rFont val="Times New Roman"/>
        <family val="1"/>
      </rPr>
      <t xml:space="preserve">Se vincularon 24  Mujeres
11- </t>
    </r>
    <r>
      <rPr>
        <u/>
        <sz val="9"/>
        <color rgb="FF000000"/>
        <rFont val="Times New Roman"/>
        <family val="1"/>
      </rPr>
      <t>Ciclo de Empoderamiento y participación de las mujeres, en alianza con el IDPAC se realizaron los siguientes cursos</t>
    </r>
    <r>
      <rPr>
        <sz val="9"/>
        <color rgb="FF000000"/>
        <rFont val="Times New Roman"/>
        <family val="1"/>
      </rPr>
      <t>: 
a. Derecho a la participación y representación política de las mujeres (69 Mujeres vinculadas) 
b. Mujeres y movimiento social (72 Mujeres vinculadas)
c. Escenarios de poder y toma de decisiones (26 Mujeres vinculadas) 
12-</t>
    </r>
    <r>
      <rPr>
        <u/>
        <sz val="9"/>
        <color rgb="FF000000"/>
        <rFont val="Times New Roman"/>
        <family val="1"/>
      </rPr>
      <t>Ciclo Organizaciones Comunales:</t>
    </r>
    <r>
      <rPr>
        <sz val="9"/>
        <color rgb="FF000000"/>
        <rFont val="Times New Roman"/>
        <family val="1"/>
      </rPr>
      <t xml:space="preserve"> Curso Mujeres Comunales (6 Mujeres vinculadas) 
</t>
    </r>
    <r>
      <rPr>
        <u/>
        <sz val="9"/>
        <color rgb="FF000000"/>
        <rFont val="Times New Roman"/>
        <family val="1"/>
      </rPr>
      <t>13. Sesión de Fortalecimiento al Consejo Consultivo de Mujeres</t>
    </r>
    <r>
      <rPr>
        <sz val="9"/>
        <color rgb="FF000000"/>
        <rFont val="Times New Roman"/>
        <family val="1"/>
      </rPr>
      <t xml:space="preserve"> (19 Mujeres Vinculadas)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</si>
</sst>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64" formatCode="#,##0\ &quot;€&quot;;\-#,##0\ &quot;€&quot;"/>
    <numFmt numFmtId="165" formatCode="_-* #,##0\ &quot;€&quot;_-;\-* #,##0\ &quot;€&quot;_-;_-* &quot;-&quot;\ &quot;€&quot;_-;_-@_-"/>
    <numFmt numFmtId="166" formatCode="_-* #,##0.00\ &quot;€&quot;_-;\-* #,##0.00\ &quot;€&quot;_-;_-* &quot;-&quot;??\ &quot;€&quot;_-;_-@_-"/>
    <numFmt numFmtId="167" formatCode="_-&quot;$&quot;* #,##0_-;\-&quot;$&quot;* #,##0_-;_-&quot;$&quot;* &quot;-&quot;_-;_-@_-"/>
    <numFmt numFmtId="168" formatCode="_-&quot;$&quot;* #,##0.00_-;\-&quot;$&quot;* #,##0.00_-;_-&quot;$&quot;* &quot;-&quot;??_-;_-@_-"/>
    <numFmt numFmtId="169" formatCode="_-* #,##0\ _€_-;\-* #,##0\ _€_-;_-* &quot;-&quot;\ _€_-;_-@_-"/>
    <numFmt numFmtId="170" formatCode="_-* #,##0.00\ _€_-;\-* #,##0.00\ _€_-;_-* &quot;-&quot;??\ _€_-;_-@_-"/>
    <numFmt numFmtId="171" formatCode="_(&quot;$&quot;\ * #,##0.00_);_(&quot;$&quot;\ * \(#,##0.00\);_(&quot;$&quot;\ * &quot;-&quot;??_);_(@_)"/>
    <numFmt numFmtId="172" formatCode="_ &quot;$&quot;\ * #,##0.00_ ;_ &quot;$&quot;\ * \-#,##0.00_ ;_ &quot;$&quot;\ * &quot;-&quot;??_ ;_ @_ "/>
    <numFmt numFmtId="173" formatCode="&quot;$&quot;\ #,##0"/>
    <numFmt numFmtId="174" formatCode="_-* #,##0\ _€_-;\-* #,##0\ _€_-;_-* &quot;-&quot;??\ _€_-;_-@_-"/>
    <numFmt numFmtId="175" formatCode="0.0%"/>
    <numFmt numFmtId="176" formatCode="[$$-240A]\ #,##0;[Red][$$-240A]\ #,##0"/>
    <numFmt numFmtId="177" formatCode="#,##0;[Red]#,##0"/>
    <numFmt numFmtId="178" formatCode="_-[$$-240A]\ * #,##0.00_-;\-[$$-240A]\ * #,##0.00_-;_-[$$-240A]\ * &quot;-&quot;??_-;_-@_-"/>
    <numFmt numFmtId="179" formatCode="&quot;$&quot;\ #,##0.00"/>
  </numFmts>
  <fonts count="73"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0"/>
      <color indexed="8"/>
      <name val="Tahoma"/>
      <family val="2"/>
    </font>
    <font>
      <sz val="10"/>
      <color indexed="8"/>
      <name val="Tahoma"/>
      <family val="2"/>
    </font>
    <font>
      <sz val="10"/>
      <name val="Arial"/>
      <family val="2"/>
    </font>
    <font>
      <sz val="11"/>
      <color theme="1"/>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color theme="0"/>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u/>
      <sz val="11"/>
      <color rgb="FF000000"/>
      <name val="Times New Roman"/>
      <family val="1"/>
    </font>
    <font>
      <b/>
      <u/>
      <sz val="11"/>
      <color rgb="FF000000"/>
      <name val="Times New Roman"/>
      <family val="1"/>
    </font>
    <font>
      <b/>
      <u/>
      <sz val="10"/>
      <color rgb="FF000000"/>
      <name val="Times New Roman"/>
      <family val="1"/>
    </font>
    <font>
      <sz val="11"/>
      <color rgb="FF000000"/>
      <name val="Calibri"/>
      <family val="2"/>
    </font>
    <font>
      <sz val="11"/>
      <color theme="0" tint="-0.89999084444715716"/>
      <name val="Calibri"/>
      <family val="2"/>
      <scheme val="minor"/>
    </font>
    <font>
      <b/>
      <sz val="11"/>
      <color theme="0" tint="-0.89999084444715716"/>
      <name val="Times New Roman"/>
      <family val="1"/>
    </font>
    <font>
      <sz val="11"/>
      <color theme="0" tint="-0.89999084444715716"/>
      <name val="Times New Roman"/>
      <family val="1"/>
    </font>
    <font>
      <b/>
      <sz val="11"/>
      <color theme="0" tint="-0.89999084444715716"/>
      <name val="Calibri"/>
      <family val="2"/>
      <scheme val="minor"/>
    </font>
    <font>
      <b/>
      <i/>
      <sz val="11"/>
      <color theme="0" tint="-0.89999084444715716"/>
      <name val="Times New Roman"/>
      <family val="1"/>
    </font>
    <font>
      <b/>
      <sz val="11"/>
      <color theme="0" tint="-0.89999084444715716"/>
      <name val="Arial Narrow"/>
      <family val="2"/>
    </font>
    <font>
      <u/>
      <sz val="11"/>
      <color theme="0" tint="-0.89999084444715716"/>
      <name val="Calibri"/>
      <family val="2"/>
      <scheme val="minor"/>
    </font>
    <font>
      <sz val="10"/>
      <color theme="0" tint="-0.89999084444715716"/>
      <name val="Times New Roman"/>
      <family val="1"/>
    </font>
    <font>
      <u/>
      <sz val="11"/>
      <color theme="0" tint="-0.89999084444715716"/>
      <name val="Times New Roman"/>
      <family val="1"/>
    </font>
    <font>
      <sz val="10"/>
      <color rgb="FF1A1A1A"/>
      <name val="Times New Roman"/>
      <family val="1"/>
    </font>
    <font>
      <b/>
      <sz val="11"/>
      <color theme="0" tint="-0.34998626667073579"/>
      <name val="Calibri"/>
      <family val="2"/>
      <scheme val="minor"/>
    </font>
    <font>
      <b/>
      <sz val="12"/>
      <color theme="0" tint="-0.89999084444715716"/>
      <name val="Times New Roman"/>
      <family val="1"/>
    </font>
    <font>
      <b/>
      <sz val="18"/>
      <color theme="0" tint="-0.89999084444715716"/>
      <name val="Calibri"/>
      <family val="2"/>
      <scheme val="minor"/>
    </font>
    <font>
      <b/>
      <u/>
      <sz val="11"/>
      <color theme="0" tint="-0.89999084444715716"/>
      <name val="Calibri"/>
      <family val="2"/>
      <scheme val="minor"/>
    </font>
    <font>
      <u/>
      <sz val="10"/>
      <color theme="0" tint="-0.89999084444715716"/>
      <name val="Times New Roman"/>
      <family val="1"/>
    </font>
    <font>
      <b/>
      <sz val="10"/>
      <color theme="0" tint="-0.89999084444715716"/>
      <name val="Times New Roman"/>
      <family val="1"/>
    </font>
    <font>
      <b/>
      <u/>
      <sz val="11"/>
      <color theme="0" tint="-0.89999084444715716"/>
      <name val="Times New Roman"/>
      <family val="1"/>
    </font>
    <font>
      <sz val="11"/>
      <color rgb="FF000000"/>
      <name val="Times New Roman"/>
      <family val="1"/>
    </font>
    <font>
      <sz val="9"/>
      <color rgb="FF000000"/>
      <name val="Times New Roman"/>
      <family val="1"/>
    </font>
    <font>
      <sz val="9"/>
      <color rgb="FF000000"/>
      <name val="Times New Roman"/>
      <family val="1"/>
    </font>
    <font>
      <b/>
      <u/>
      <sz val="8"/>
      <color rgb="FF000000"/>
      <name val="Times New Roman"/>
      <family val="1"/>
    </font>
    <font>
      <sz val="8"/>
      <color rgb="FF000000"/>
      <name val="Times New Roman"/>
      <family val="1"/>
    </font>
    <font>
      <b/>
      <sz val="8"/>
      <color rgb="FF000000"/>
      <name val="Times New Roman"/>
      <family val="1"/>
    </font>
    <font>
      <sz val="11"/>
      <color rgb="FF000000"/>
      <name val="Calibri"/>
      <family val="2"/>
      <scheme val="minor"/>
    </font>
    <font>
      <u/>
      <sz val="11"/>
      <color rgb="FF000000"/>
      <name val="Calibri"/>
      <family val="2"/>
      <scheme val="minor"/>
    </font>
    <font>
      <u/>
      <sz val="9"/>
      <color rgb="FF000000"/>
      <name val="Times New Roman"/>
      <family val="1"/>
    </font>
    <font>
      <b/>
      <sz val="9"/>
      <color rgb="FF000000"/>
      <name val="Times New Roman"/>
      <family val="1"/>
    </font>
    <font>
      <sz val="11"/>
      <color rgb="FF000000"/>
      <name val="Times New Roman"/>
      <family val="1"/>
      <charset val="1"/>
    </font>
    <font>
      <u/>
      <sz val="9"/>
      <color rgb="FF000000"/>
      <name val="Times New Roman"/>
      <family val="1"/>
    </font>
    <font>
      <sz val="11"/>
      <color rgb="FF000000"/>
      <name val="Calibri"/>
      <family val="2"/>
    </font>
    <font>
      <sz val="11"/>
      <color rgb="FF333333"/>
      <name val="Times New Roman"/>
      <family val="1"/>
    </font>
    <font>
      <sz val="11"/>
      <color theme="0" tint="-0.89999084444715716"/>
      <name val="Times New Roman"/>
      <family val="1"/>
    </font>
  </fonts>
  <fills count="26">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DDDDDD"/>
        <bgColor indexed="64"/>
      </patternFill>
    </fill>
    <fill>
      <patternFill patternType="solid">
        <fgColor rgb="FFFFFF00"/>
        <bgColor indexed="64"/>
      </patternFill>
    </fill>
    <fill>
      <patternFill patternType="solid">
        <fgColor rgb="FFFFFFFF"/>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theme="0"/>
      </left>
      <right/>
      <top/>
      <bottom style="medium">
        <color theme="0"/>
      </bottom>
      <diagonal/>
    </border>
    <border>
      <left style="medium">
        <color theme="0"/>
      </left>
      <right/>
      <top/>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s>
  <cellStyleXfs count="53">
    <xf numFmtId="0" fontId="0" fillId="0" borderId="0"/>
    <xf numFmtId="0" fontId="20" fillId="3" borderId="67" applyNumberFormat="0" applyAlignment="0" applyProtection="0"/>
    <xf numFmtId="49" fontId="21" fillId="0" borderId="0" applyFill="0" applyBorder="0" applyProtection="0">
      <alignment horizontal="left" vertical="center"/>
    </xf>
    <xf numFmtId="0" fontId="22" fillId="4" borderId="68" applyNumberFormat="0" applyFont="0" applyFill="0" applyAlignment="0"/>
    <xf numFmtId="0" fontId="22" fillId="4" borderId="69" applyNumberFormat="0" applyFont="0" applyFill="0" applyAlignment="0"/>
    <xf numFmtId="0" fontId="24" fillId="5" borderId="0" applyNumberFormat="0" applyProtection="0">
      <alignment horizontal="left" wrapText="1" indent="4"/>
    </xf>
    <xf numFmtId="0" fontId="25" fillId="5" borderId="0" applyNumberFormat="0" applyProtection="0">
      <alignment horizontal="left" wrapText="1" indent="4"/>
    </xf>
    <xf numFmtId="0" fontId="23"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70" fontId="20" fillId="0" borderId="0" applyFont="0" applyFill="0" applyBorder="0" applyAlignment="0" applyProtection="0"/>
    <xf numFmtId="169"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70"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8" fontId="20" fillId="0" borderId="0" applyFont="0" applyFill="0" applyBorder="0" applyAlignment="0" applyProtection="0"/>
    <xf numFmtId="172" fontId="2" fillId="0" borderId="0" applyFont="0" applyFill="0" applyBorder="0" applyAlignment="0" applyProtection="0"/>
    <xf numFmtId="171" fontId="20"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4" fontId="22"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2" fillId="0" borderId="0"/>
    <xf numFmtId="0" fontId="6" fillId="0" borderId="0"/>
    <xf numFmtId="0" fontId="5" fillId="0" borderId="0"/>
    <xf numFmtId="0" fontId="20" fillId="0" borderId="0"/>
    <xf numFmtId="0" fontId="19"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5" fillId="0" borderId="0" applyFill="0" applyBorder="0">
      <alignment wrapText="1"/>
    </xf>
    <xf numFmtId="0" fontId="26" fillId="0" borderId="0"/>
    <xf numFmtId="0" fontId="30" fillId="5" borderId="0" applyNumberFormat="0" applyBorder="0" applyProtection="0">
      <alignment horizontal="left" indent="1"/>
    </xf>
  </cellStyleXfs>
  <cellXfs count="887">
    <xf numFmtId="0" fontId="0" fillId="0" borderId="0" xfId="0"/>
    <xf numFmtId="9" fontId="4" fillId="9" borderId="1" xfId="47" applyFont="1" applyFill="1" applyBorder="1" applyAlignment="1" applyProtection="1">
      <alignment horizontal="center" vertical="center" wrapText="1"/>
      <protection locked="0"/>
    </xf>
    <xf numFmtId="9" fontId="3" fillId="0" borderId="2" xfId="39" applyNumberFormat="1" applyFont="1" applyBorder="1" applyAlignment="1">
      <alignment horizontal="center" vertical="center" wrapText="1"/>
    </xf>
    <xf numFmtId="177" fontId="20" fillId="0" borderId="0" xfId="27"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47" applyFont="1" applyFill="1" applyBorder="1" applyAlignment="1" applyProtection="1">
      <alignment horizontal="center" vertical="center" wrapText="1"/>
      <protection locked="0"/>
    </xf>
    <xf numFmtId="9" fontId="3" fillId="10" borderId="2" xfId="39"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47" applyFont="1" applyFill="1" applyBorder="1" applyAlignment="1" applyProtection="1">
      <alignment horizontal="center" vertical="center" wrapText="1"/>
      <protection locked="0"/>
    </xf>
    <xf numFmtId="9" fontId="3" fillId="12" borderId="2" xfId="39"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47" applyFont="1" applyFill="1" applyBorder="1" applyAlignment="1" applyProtection="1">
      <alignment horizontal="center" vertical="center" wrapText="1"/>
      <protection locked="0"/>
    </xf>
    <xf numFmtId="9" fontId="3" fillId="10" borderId="9" xfId="39" applyNumberFormat="1" applyFont="1" applyFill="1" applyBorder="1" applyAlignment="1">
      <alignment horizontal="center" vertical="center" wrapText="1"/>
    </xf>
    <xf numFmtId="9" fontId="3" fillId="12" borderId="8" xfId="39"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47" applyFont="1" applyBorder="1" applyAlignment="1">
      <alignment horizontal="center" vertical="center"/>
    </xf>
    <xf numFmtId="0" fontId="0" fillId="0" borderId="0" xfId="0" applyAlignment="1">
      <alignment vertical="center"/>
    </xf>
    <xf numFmtId="0" fontId="10" fillId="19" borderId="70" xfId="39" applyFont="1" applyFill="1" applyBorder="1" applyAlignment="1">
      <alignment vertical="center" wrapText="1"/>
    </xf>
    <xf numFmtId="0" fontId="10" fillId="19" borderId="71" xfId="39" applyFont="1" applyFill="1" applyBorder="1" applyAlignment="1">
      <alignment vertical="center" wrapText="1"/>
    </xf>
    <xf numFmtId="0" fontId="10" fillId="19" borderId="72" xfId="39" applyFont="1" applyFill="1" applyBorder="1" applyAlignment="1">
      <alignment vertical="center" wrapText="1"/>
    </xf>
    <xf numFmtId="0" fontId="10" fillId="19" borderId="0" xfId="39" applyFont="1" applyFill="1" applyAlignment="1">
      <alignment vertical="center" wrapText="1"/>
    </xf>
    <xf numFmtId="0" fontId="12" fillId="19" borderId="0" xfId="39" applyFont="1" applyFill="1" applyAlignment="1">
      <alignment vertical="center" wrapText="1"/>
    </xf>
    <xf numFmtId="0" fontId="10" fillId="19" borderId="11" xfId="39" applyFont="1" applyFill="1" applyBorder="1" applyAlignment="1">
      <alignment vertical="center" wrapText="1"/>
    </xf>
    <xf numFmtId="0" fontId="9" fillId="19" borderId="11" xfId="39" applyFont="1" applyFill="1" applyBorder="1" applyAlignment="1">
      <alignment vertical="center" wrapText="1"/>
    </xf>
    <xf numFmtId="0" fontId="9" fillId="19" borderId="12" xfId="39" applyFont="1" applyFill="1" applyBorder="1" applyAlignment="1">
      <alignment vertical="center" wrapText="1"/>
    </xf>
    <xf numFmtId="0" fontId="10" fillId="19" borderId="13" xfId="39" applyFont="1" applyFill="1" applyBorder="1" applyAlignment="1">
      <alignment vertical="center" wrapText="1"/>
    </xf>
    <xf numFmtId="0" fontId="9" fillId="19" borderId="0" xfId="39" applyFont="1" applyFill="1" applyAlignment="1">
      <alignment vertical="center" wrapText="1"/>
    </xf>
    <xf numFmtId="0" fontId="9" fillId="19" borderId="14" xfId="39" applyFont="1" applyFill="1" applyBorder="1" applyAlignment="1">
      <alignment vertical="center" wrapText="1"/>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10" fillId="0" borderId="0" xfId="39" applyFont="1" applyAlignment="1">
      <alignment horizontal="center" vertical="center" wrapText="1"/>
    </xf>
    <xf numFmtId="0" fontId="10" fillId="0" borderId="14" xfId="39" applyFont="1" applyBorder="1" applyAlignment="1">
      <alignment horizontal="center" vertical="center" wrapText="1"/>
    </xf>
    <xf numFmtId="0" fontId="10" fillId="19" borderId="13" xfId="39" applyFont="1" applyFill="1" applyBorder="1" applyAlignment="1">
      <alignment horizontal="center" vertical="center" wrapText="1"/>
    </xf>
    <xf numFmtId="0" fontId="10" fillId="19" borderId="76" xfId="39" applyFont="1" applyFill="1" applyBorder="1" applyAlignment="1">
      <alignment horizontal="center" vertical="center" wrapText="1"/>
    </xf>
    <xf numFmtId="0" fontId="13" fillId="19" borderId="0" xfId="39" applyFont="1" applyFill="1" applyAlignment="1">
      <alignment horizontal="center" vertical="center" wrapText="1"/>
    </xf>
    <xf numFmtId="0" fontId="10" fillId="19" borderId="0" xfId="39" applyFont="1" applyFill="1" applyAlignment="1">
      <alignment horizontal="center" vertical="center" wrapText="1"/>
    </xf>
    <xf numFmtId="0" fontId="13" fillId="0" borderId="0" xfId="39" applyFont="1" applyAlignment="1">
      <alignment horizontal="center" vertical="center" wrapText="1"/>
    </xf>
    <xf numFmtId="0" fontId="0" fillId="0" borderId="0" xfId="0" applyAlignment="1">
      <alignment horizontal="center" vertical="center" wrapText="1"/>
    </xf>
    <xf numFmtId="0" fontId="9" fillId="19" borderId="15" xfId="39" applyFont="1" applyFill="1" applyBorder="1" applyAlignment="1">
      <alignment vertical="center" wrapText="1"/>
    </xf>
    <xf numFmtId="0" fontId="9" fillId="19" borderId="16" xfId="39" applyFont="1" applyFill="1" applyBorder="1" applyAlignment="1">
      <alignment vertical="center" wrapText="1"/>
    </xf>
    <xf numFmtId="9" fontId="10" fillId="0" borderId="17" xfId="47" applyFont="1" applyFill="1" applyBorder="1" applyAlignment="1" applyProtection="1">
      <alignment horizontal="center" vertical="center" wrapText="1"/>
    </xf>
    <xf numFmtId="0" fontId="14" fillId="2" borderId="0" xfId="39"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0" fillId="19" borderId="0" xfId="39" applyFont="1" applyFill="1" applyAlignment="1">
      <alignment horizontal="left" vertical="center" wrapText="1"/>
    </xf>
    <xf numFmtId="0" fontId="0" fillId="19" borderId="0" xfId="0" applyFill="1" applyAlignment="1">
      <alignment vertical="center"/>
    </xf>
    <xf numFmtId="0" fontId="9" fillId="19" borderId="13" xfId="39" applyFont="1" applyFill="1" applyBorder="1" applyAlignment="1">
      <alignment vertical="center" wrapText="1"/>
    </xf>
    <xf numFmtId="177" fontId="0" fillId="0" borderId="0" xfId="0" applyNumberFormat="1" applyAlignment="1">
      <alignment vertical="center"/>
    </xf>
    <xf numFmtId="176" fontId="0" fillId="19" borderId="0" xfId="0" applyNumberFormat="1" applyFill="1" applyAlignment="1">
      <alignment vertical="center"/>
    </xf>
    <xf numFmtId="0" fontId="9" fillId="0" borderId="18" xfId="39" applyFont="1" applyBorder="1" applyAlignment="1">
      <alignment horizontal="left" vertical="center" wrapText="1"/>
    </xf>
    <xf numFmtId="169" fontId="10" fillId="0" borderId="10" xfId="11" applyFont="1" applyFill="1" applyBorder="1" applyAlignment="1" applyProtection="1">
      <alignment horizontal="center" vertical="center" wrapText="1"/>
    </xf>
    <xf numFmtId="165" fontId="20" fillId="0" borderId="0" xfId="28" applyFont="1" applyAlignment="1">
      <alignment vertical="center"/>
    </xf>
    <xf numFmtId="0" fontId="10" fillId="20" borderId="1" xfId="39" applyFont="1" applyFill="1" applyBorder="1" applyAlignment="1">
      <alignment horizontal="center" vertical="center" wrapText="1"/>
    </xf>
    <xf numFmtId="0" fontId="10" fillId="0" borderId="10" xfId="39" applyFont="1" applyBorder="1" applyAlignment="1">
      <alignment horizontal="center" vertical="center" wrapText="1"/>
    </xf>
    <xf numFmtId="0" fontId="10" fillId="0" borderId="4" xfId="39" applyFont="1" applyBorder="1" applyAlignment="1">
      <alignment horizontal="left" vertical="center" wrapText="1"/>
    </xf>
    <xf numFmtId="0" fontId="10" fillId="9" borderId="19" xfId="39" applyFont="1" applyFill="1" applyBorder="1" applyAlignment="1">
      <alignment horizontal="left" vertical="center" wrapText="1"/>
    </xf>
    <xf numFmtId="9" fontId="33" fillId="9" borderId="19" xfId="49" applyFont="1" applyFill="1" applyBorder="1" applyAlignment="1" applyProtection="1">
      <alignment vertical="center" wrapText="1"/>
    </xf>
    <xf numFmtId="175" fontId="10" fillId="9" borderId="19" xfId="47" applyNumberFormat="1" applyFont="1" applyFill="1" applyBorder="1" applyAlignment="1" applyProtection="1">
      <alignment vertical="center" wrapText="1"/>
    </xf>
    <xf numFmtId="165" fontId="31" fillId="0" borderId="0" xfId="28" applyFont="1" applyAlignment="1">
      <alignment vertical="center"/>
    </xf>
    <xf numFmtId="9" fontId="9" fillId="0" borderId="4" xfId="48" applyFont="1" applyFill="1" applyBorder="1" applyAlignment="1" applyProtection="1">
      <alignment horizontal="center" vertical="center" wrapText="1"/>
      <protection locked="0"/>
    </xf>
    <xf numFmtId="9" fontId="10" fillId="0" borderId="20" xfId="39" applyNumberFormat="1" applyFont="1" applyBorder="1" applyAlignment="1">
      <alignment horizontal="center" vertical="center" wrapText="1"/>
    </xf>
    <xf numFmtId="9" fontId="10" fillId="0" borderId="0" xfId="39" applyNumberFormat="1" applyFont="1" applyAlignment="1">
      <alignment vertical="center" wrapText="1"/>
    </xf>
    <xf numFmtId="0" fontId="31" fillId="0" borderId="0" xfId="0" applyFont="1" applyAlignment="1">
      <alignment vertical="center"/>
    </xf>
    <xf numFmtId="0" fontId="10" fillId="9" borderId="1" xfId="39" applyFont="1" applyFill="1" applyBorder="1" applyAlignment="1">
      <alignment horizontal="left" vertical="center" wrapText="1"/>
    </xf>
    <xf numFmtId="9" fontId="9" fillId="9" borderId="1" xfId="47" applyFont="1" applyFill="1" applyBorder="1" applyAlignment="1" applyProtection="1">
      <alignment horizontal="center" vertical="center" wrapText="1"/>
      <protection locked="0"/>
    </xf>
    <xf numFmtId="9" fontId="10" fillId="0" borderId="2" xfId="39" applyNumberFormat="1" applyFont="1" applyBorder="1" applyAlignment="1">
      <alignment horizontal="center" vertical="center" wrapText="1"/>
    </xf>
    <xf numFmtId="0" fontId="10" fillId="0" borderId="1" xfId="39" applyFont="1" applyBorder="1" applyAlignment="1">
      <alignment horizontal="left" vertical="center" wrapText="1"/>
    </xf>
    <xf numFmtId="9" fontId="9" fillId="0" borderId="1" xfId="48" applyFont="1" applyFill="1" applyBorder="1" applyAlignment="1" applyProtection="1">
      <alignment horizontal="center" vertical="center" wrapText="1"/>
      <protection locked="0"/>
    </xf>
    <xf numFmtId="9" fontId="9" fillId="9" borderId="2" xfId="47" applyFont="1" applyFill="1" applyBorder="1" applyAlignment="1" applyProtection="1">
      <alignment horizontal="center" vertical="center" wrapText="1"/>
      <protection locked="0"/>
    </xf>
    <xf numFmtId="9" fontId="9" fillId="9" borderId="19" xfId="47" applyFont="1" applyFill="1" applyBorder="1" applyAlignment="1" applyProtection="1">
      <alignment horizontal="center" vertical="center" wrapText="1"/>
      <protection locked="0"/>
    </xf>
    <xf numFmtId="9" fontId="9" fillId="9" borderId="21" xfId="47" applyFont="1" applyFill="1" applyBorder="1" applyAlignment="1" applyProtection="1">
      <alignment horizontal="center" vertical="center" wrapText="1"/>
      <protection locked="0"/>
    </xf>
    <xf numFmtId="9" fontId="10" fillId="0" borderId="21" xfId="39" applyNumberFormat="1" applyFont="1" applyBorder="1" applyAlignment="1">
      <alignment horizontal="center" vertical="center" wrapText="1"/>
    </xf>
    <xf numFmtId="0" fontId="32" fillId="0" borderId="0" xfId="0" applyFont="1" applyAlignment="1">
      <alignment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34" fillId="9" borderId="1" xfId="0" applyFont="1" applyFill="1" applyBorder="1" applyAlignment="1">
      <alignment horizontal="center" vertical="center"/>
    </xf>
    <xf numFmtId="0" fontId="32" fillId="0" borderId="0" xfId="0" applyFont="1" applyAlignment="1">
      <alignment horizontal="center" vertical="center"/>
    </xf>
    <xf numFmtId="0" fontId="35" fillId="0" borderId="1" xfId="0" applyFont="1" applyBorder="1" applyAlignment="1">
      <alignment vertical="center"/>
    </xf>
    <xf numFmtId="0" fontId="34"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5" fillId="0" borderId="0" xfId="0" applyFont="1" applyAlignment="1">
      <alignment vertical="center"/>
    </xf>
    <xf numFmtId="0" fontId="36" fillId="0" borderId="0" xfId="0" applyFont="1" applyAlignment="1">
      <alignment horizontal="left" vertical="center"/>
    </xf>
    <xf numFmtId="0" fontId="36"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6" fillId="21" borderId="1" xfId="0" applyFont="1" applyFill="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Border="1" applyAlignment="1">
      <alignment vertical="center" wrapText="1"/>
    </xf>
    <xf numFmtId="0" fontId="9" fillId="19" borderId="1" xfId="0" applyFont="1" applyFill="1" applyBorder="1" applyAlignment="1">
      <alignment horizontal="left" vertical="center" wrapText="1"/>
    </xf>
    <xf numFmtId="0" fontId="36" fillId="0" borderId="10" xfId="0" applyFont="1" applyBorder="1" applyAlignment="1">
      <alignment horizontal="left" vertical="center" wrapText="1"/>
    </xf>
    <xf numFmtId="0" fontId="32" fillId="0" borderId="10" xfId="0" applyFont="1" applyBorder="1" applyAlignment="1">
      <alignment horizontal="left" vertical="center"/>
    </xf>
    <xf numFmtId="0" fontId="10" fillId="19" borderId="2" xfId="39" applyFont="1" applyFill="1" applyBorder="1" applyAlignment="1">
      <alignment horizontal="center" vertical="center" wrapText="1"/>
    </xf>
    <xf numFmtId="0" fontId="10" fillId="19" borderId="5" xfId="39" applyFont="1" applyFill="1" applyBorder="1" applyAlignment="1">
      <alignment horizontal="center" vertical="center" wrapText="1"/>
    </xf>
    <xf numFmtId="0" fontId="10" fillId="0" borderId="2" xfId="39" applyFont="1" applyBorder="1" applyAlignment="1">
      <alignment horizontal="center" vertical="center" wrapText="1"/>
    </xf>
    <xf numFmtId="0" fontId="10" fillId="0" borderId="22" xfId="39" applyFont="1" applyBorder="1" applyAlignment="1">
      <alignment horizontal="center" vertical="center" wrapText="1"/>
    </xf>
    <xf numFmtId="9" fontId="10" fillId="0" borderId="10" xfId="47" applyFont="1" applyFill="1" applyBorder="1" applyAlignment="1" applyProtection="1">
      <alignment horizontal="center" vertical="center" wrapText="1"/>
    </xf>
    <xf numFmtId="9" fontId="10" fillId="9" borderId="19" xfId="47" applyFont="1" applyFill="1" applyBorder="1" applyAlignment="1" applyProtection="1">
      <alignment horizontal="center" vertical="center" wrapText="1"/>
    </xf>
    <xf numFmtId="0" fontId="10" fillId="19" borderId="23" xfId="39" applyFont="1" applyFill="1" applyBorder="1" applyAlignment="1">
      <alignment horizontal="center" vertical="center" wrapText="1"/>
    </xf>
    <xf numFmtId="0" fontId="10" fillId="19" borderId="24" xfId="39" applyFont="1" applyFill="1" applyBorder="1" applyAlignment="1">
      <alignment horizontal="center" vertical="center" wrapText="1"/>
    </xf>
    <xf numFmtId="0" fontId="10" fillId="19" borderId="25" xfId="39" applyFont="1" applyFill="1" applyBorder="1" applyAlignment="1">
      <alignment horizontal="center" vertical="center" wrapText="1"/>
    </xf>
    <xf numFmtId="0" fontId="36" fillId="21" borderId="1" xfId="0" applyFont="1" applyFill="1" applyBorder="1" applyAlignment="1">
      <alignment horizontal="left" vertical="center"/>
    </xf>
    <xf numFmtId="0" fontId="36" fillId="0" borderId="1" xfId="0" applyFont="1" applyBorder="1" applyAlignment="1">
      <alignment horizontal="left" vertical="center"/>
    </xf>
    <xf numFmtId="0" fontId="36" fillId="0" borderId="1" xfId="0" applyFont="1" applyBorder="1" applyAlignment="1">
      <alignment horizontal="left" vertical="center" wrapText="1"/>
    </xf>
    <xf numFmtId="0" fontId="11" fillId="0" borderId="10" xfId="0" applyFont="1" applyBorder="1" applyAlignment="1">
      <alignment horizontal="left" vertical="center" wrapText="1"/>
    </xf>
    <xf numFmtId="0" fontId="15" fillId="0" borderId="1" xfId="0" applyFont="1" applyBorder="1" applyAlignment="1">
      <alignment horizontal="center" vertical="center" wrapText="1"/>
    </xf>
    <xf numFmtId="0" fontId="37" fillId="0" borderId="0" xfId="0" applyFont="1" applyAlignment="1">
      <alignment vertical="center"/>
    </xf>
    <xf numFmtId="0" fontId="37" fillId="0" borderId="1" xfId="0" applyFont="1" applyBorder="1" applyAlignment="1">
      <alignment vertical="center"/>
    </xf>
    <xf numFmtId="0" fontId="38" fillId="0" borderId="1" xfId="0" applyFont="1" applyBorder="1" applyAlignment="1">
      <alignment vertical="center" wrapText="1"/>
    </xf>
    <xf numFmtId="0" fontId="38" fillId="9" borderId="1" xfId="0" applyFont="1" applyFill="1" applyBorder="1" applyAlignment="1">
      <alignment horizontal="left" vertical="center" wrapText="1"/>
    </xf>
    <xf numFmtId="0" fontId="38" fillId="9" borderId="1" xfId="0" applyFont="1" applyFill="1" applyBorder="1" applyAlignment="1">
      <alignment vertical="center" wrapText="1"/>
    </xf>
    <xf numFmtId="0" fontId="38" fillId="9" borderId="2" xfId="0" applyFont="1" applyFill="1" applyBorder="1" applyAlignment="1">
      <alignment horizontal="center" vertical="center" wrapText="1"/>
    </xf>
    <xf numFmtId="0" fontId="37" fillId="19" borderId="0" xfId="0" applyFont="1" applyFill="1" applyAlignment="1">
      <alignment vertical="center"/>
    </xf>
    <xf numFmtId="0" fontId="37" fillId="19" borderId="0" xfId="0" applyFont="1" applyFill="1" applyAlignment="1">
      <alignment horizontal="center" vertical="center"/>
    </xf>
    <xf numFmtId="0" fontId="38" fillId="9" borderId="10" xfId="0" applyFont="1" applyFill="1" applyBorder="1" applyAlignment="1">
      <alignment horizontal="center" vertical="center" wrapText="1"/>
    </xf>
    <xf numFmtId="0" fontId="39" fillId="9" borderId="26" xfId="0" applyFont="1" applyFill="1" applyBorder="1" applyAlignment="1">
      <alignment horizontal="center" vertical="center" wrapText="1"/>
    </xf>
    <xf numFmtId="0" fontId="39" fillId="9" borderId="4" xfId="0" applyFont="1" applyFill="1" applyBorder="1" applyAlignment="1">
      <alignment horizontal="center" vertical="center" wrapText="1"/>
    </xf>
    <xf numFmtId="49" fontId="38" fillId="9" borderId="10" xfId="0" applyNumberFormat="1" applyFont="1" applyFill="1" applyBorder="1" applyAlignment="1">
      <alignment horizontal="center" vertical="center" wrapText="1"/>
    </xf>
    <xf numFmtId="0" fontId="39" fillId="9" borderId="10" xfId="0" applyFont="1" applyFill="1" applyBorder="1" applyAlignment="1">
      <alignment horizontal="center" vertical="center" wrapText="1"/>
    </xf>
    <xf numFmtId="49" fontId="39" fillId="9" borderId="10" xfId="0" applyNumberFormat="1" applyFont="1" applyFill="1" applyBorder="1" applyAlignment="1">
      <alignment horizontal="center" vertical="center" wrapText="1"/>
    </xf>
    <xf numFmtId="179" fontId="37" fillId="0" borderId="1" xfId="27" applyNumberFormat="1" applyFont="1" applyBorder="1" applyAlignment="1">
      <alignment vertical="center"/>
    </xf>
    <xf numFmtId="0" fontId="37" fillId="22" borderId="1" xfId="0" applyFont="1" applyFill="1" applyBorder="1" applyAlignment="1">
      <alignment horizontal="center" vertical="center"/>
    </xf>
    <xf numFmtId="178" fontId="38" fillId="23" borderId="1" xfId="28" applyNumberFormat="1" applyFont="1" applyFill="1" applyBorder="1" applyAlignment="1">
      <alignment horizontal="center" vertical="center"/>
    </xf>
    <xf numFmtId="178" fontId="38" fillId="0" borderId="1" xfId="28" applyNumberFormat="1" applyFont="1" applyFill="1" applyBorder="1" applyAlignment="1">
      <alignment horizontal="center" vertical="center"/>
    </xf>
    <xf numFmtId="0" fontId="38" fillId="0" borderId="1" xfId="0" applyFont="1" applyBorder="1" applyAlignment="1">
      <alignment vertical="center"/>
    </xf>
    <xf numFmtId="0" fontId="38" fillId="23" borderId="1" xfId="0" applyFont="1" applyFill="1" applyBorder="1" applyAlignment="1">
      <alignment horizontal="left" vertical="center"/>
    </xf>
    <xf numFmtId="0" fontId="38" fillId="23" borderId="1" xfId="0" applyFont="1" applyFill="1" applyBorder="1" applyAlignment="1">
      <alignment horizontal="center" vertical="center"/>
    </xf>
    <xf numFmtId="179" fontId="38" fillId="23" borderId="1" xfId="27" applyNumberFormat="1" applyFont="1" applyFill="1" applyBorder="1" applyAlignment="1">
      <alignment horizontal="center" vertical="center"/>
    </xf>
    <xf numFmtId="0" fontId="38" fillId="22" borderId="1" xfId="0" applyFont="1" applyFill="1" applyBorder="1" applyAlignment="1">
      <alignment horizontal="center" vertical="center"/>
    </xf>
    <xf numFmtId="178" fontId="38" fillId="23" borderId="1" xfId="0" applyNumberFormat="1" applyFont="1" applyFill="1" applyBorder="1" applyAlignment="1">
      <alignment horizontal="center" vertical="center"/>
    </xf>
    <xf numFmtId="0" fontId="37" fillId="0" borderId="10" xfId="0" applyFont="1" applyBorder="1" applyAlignment="1">
      <alignment vertical="center"/>
    </xf>
    <xf numFmtId="0" fontId="38" fillId="23" borderId="4" xfId="0" applyFont="1" applyFill="1" applyBorder="1" applyAlignment="1">
      <alignment horizontal="center" vertical="center"/>
    </xf>
    <xf numFmtId="0" fontId="40" fillId="0" borderId="1" xfId="0" applyFont="1" applyBorder="1"/>
    <xf numFmtId="0" fontId="40" fillId="0" borderId="4" xfId="0" applyFont="1" applyBorder="1"/>
    <xf numFmtId="0" fontId="34" fillId="0" borderId="1" xfId="0" applyFont="1" applyBorder="1" applyAlignment="1">
      <alignment vertical="center" wrapText="1"/>
    </xf>
    <xf numFmtId="0" fontId="41" fillId="0" borderId="0" xfId="0" applyFont="1" applyAlignment="1">
      <alignment vertical="center"/>
    </xf>
    <xf numFmtId="0" fontId="42" fillId="19" borderId="70" xfId="39" applyFont="1" applyFill="1" applyBorder="1" applyAlignment="1">
      <alignment vertical="center" wrapText="1"/>
    </xf>
    <xf numFmtId="0" fontId="42" fillId="19" borderId="78" xfId="39" applyFont="1" applyFill="1" applyBorder="1" applyAlignment="1">
      <alignment vertical="center" wrapText="1"/>
    </xf>
    <xf numFmtId="0" fontId="42" fillId="19" borderId="79" xfId="39" applyFont="1" applyFill="1" applyBorder="1" applyAlignment="1">
      <alignment vertical="center" wrapText="1"/>
    </xf>
    <xf numFmtId="0" fontId="42" fillId="19" borderId="0" xfId="39" applyFont="1" applyFill="1" applyAlignment="1">
      <alignment vertical="center" wrapText="1"/>
    </xf>
    <xf numFmtId="0" fontId="42" fillId="19" borderId="11" xfId="39" applyFont="1" applyFill="1" applyBorder="1" applyAlignment="1">
      <alignment vertical="center" wrapText="1"/>
    </xf>
    <xf numFmtId="0" fontId="43" fillId="19" borderId="11" xfId="39" applyFont="1" applyFill="1" applyBorder="1" applyAlignment="1">
      <alignment vertical="center" wrapText="1"/>
    </xf>
    <xf numFmtId="0" fontId="43" fillId="19" borderId="12" xfId="39" applyFont="1" applyFill="1" applyBorder="1" applyAlignment="1">
      <alignment vertical="center" wrapText="1"/>
    </xf>
    <xf numFmtId="0" fontId="42" fillId="19" borderId="13" xfId="39" applyFont="1" applyFill="1" applyBorder="1" applyAlignment="1">
      <alignment vertical="center" wrapText="1"/>
    </xf>
    <xf numFmtId="0" fontId="43" fillId="19" borderId="0" xfId="39" applyFont="1" applyFill="1" applyAlignment="1">
      <alignment vertical="center" wrapText="1"/>
    </xf>
    <xf numFmtId="0" fontId="43" fillId="19" borderId="14" xfId="39" applyFont="1" applyFill="1" applyBorder="1" applyAlignment="1">
      <alignment vertical="center" wrapText="1"/>
    </xf>
    <xf numFmtId="0" fontId="42" fillId="0" borderId="13" xfId="39" applyFont="1" applyBorder="1" applyAlignment="1">
      <alignment vertical="center" wrapText="1"/>
    </xf>
    <xf numFmtId="0" fontId="42" fillId="0" borderId="0" xfId="39" applyFont="1" applyAlignment="1">
      <alignment vertical="center" wrapText="1"/>
    </xf>
    <xf numFmtId="0" fontId="42" fillId="0" borderId="0" xfId="39" applyFont="1" applyAlignment="1">
      <alignment horizontal="center" vertical="center" wrapText="1"/>
    </xf>
    <xf numFmtId="0" fontId="44" fillId="0" borderId="0" xfId="0" applyFont="1" applyAlignment="1">
      <alignment horizontal="center" vertical="center"/>
    </xf>
    <xf numFmtId="0" fontId="44" fillId="0" borderId="0" xfId="0" applyFont="1" applyAlignment="1">
      <alignment horizontal="center" vertical="center" wrapText="1"/>
    </xf>
    <xf numFmtId="0" fontId="41" fillId="0" borderId="0" xfId="0" applyFont="1" applyAlignment="1">
      <alignment horizontal="center" vertical="center"/>
    </xf>
    <xf numFmtId="0" fontId="43" fillId="0" borderId="0" xfId="39" applyFont="1" applyAlignment="1">
      <alignment vertical="center" wrapText="1"/>
    </xf>
    <xf numFmtId="0" fontId="43" fillId="0" borderId="14" xfId="39" applyFont="1" applyBorder="1" applyAlignment="1">
      <alignment vertical="center" wrapText="1"/>
    </xf>
    <xf numFmtId="0" fontId="42" fillId="0" borderId="14" xfId="39" applyFont="1" applyBorder="1" applyAlignment="1">
      <alignment horizontal="center" vertical="center" wrapText="1"/>
    </xf>
    <xf numFmtId="0" fontId="42" fillId="19" borderId="13" xfId="39" applyFont="1" applyFill="1" applyBorder="1" applyAlignment="1">
      <alignment horizontal="center" vertical="center" wrapText="1"/>
    </xf>
    <xf numFmtId="0" fontId="42" fillId="19" borderId="76" xfId="39" applyFont="1" applyFill="1" applyBorder="1" applyAlignment="1">
      <alignment horizontal="center" vertical="center" wrapText="1"/>
    </xf>
    <xf numFmtId="0" fontId="45" fillId="19" borderId="0" xfId="39" applyFont="1" applyFill="1" applyAlignment="1">
      <alignment horizontal="center" vertical="center" wrapText="1"/>
    </xf>
    <xf numFmtId="0" fontId="42" fillId="19" borderId="0" xfId="39" applyFont="1" applyFill="1" applyAlignment="1">
      <alignment horizontal="center" vertical="center" wrapText="1"/>
    </xf>
    <xf numFmtId="0" fontId="45" fillId="0" borderId="0" xfId="39" applyFont="1" applyAlignment="1">
      <alignment horizontal="center" vertical="center" wrapText="1"/>
    </xf>
    <xf numFmtId="0" fontId="43" fillId="19" borderId="15" xfId="39" applyFont="1" applyFill="1" applyBorder="1" applyAlignment="1">
      <alignment vertical="center" wrapText="1"/>
    </xf>
    <xf numFmtId="0" fontId="43" fillId="19" borderId="16" xfId="39" applyFont="1" applyFill="1" applyBorder="1" applyAlignment="1">
      <alignment vertical="center" wrapText="1"/>
    </xf>
    <xf numFmtId="0" fontId="46" fillId="2" borderId="0" xfId="39" applyFont="1" applyFill="1" applyAlignment="1">
      <alignment vertical="center" wrapText="1"/>
    </xf>
    <xf numFmtId="0" fontId="43" fillId="19" borderId="13" xfId="0" applyFont="1" applyFill="1" applyBorder="1" applyAlignment="1">
      <alignment vertical="center"/>
    </xf>
    <xf numFmtId="0" fontId="43" fillId="19" borderId="0" xfId="0" applyFont="1" applyFill="1" applyAlignment="1">
      <alignment vertical="center"/>
    </xf>
    <xf numFmtId="0" fontId="43" fillId="19" borderId="14" xfId="0" applyFont="1" applyFill="1" applyBorder="1" applyAlignment="1">
      <alignment vertical="center"/>
    </xf>
    <xf numFmtId="177" fontId="41" fillId="0" borderId="0" xfId="0" applyNumberFormat="1" applyFont="1" applyAlignment="1">
      <alignment vertical="center"/>
    </xf>
    <xf numFmtId="0" fontId="43" fillId="19" borderId="13" xfId="39" applyFont="1" applyFill="1" applyBorder="1" applyAlignment="1">
      <alignment vertical="center" wrapText="1"/>
    </xf>
    <xf numFmtId="0" fontId="42" fillId="20" borderId="27" xfId="39" applyFont="1" applyFill="1" applyBorder="1" applyAlignment="1">
      <alignment horizontal="center" vertical="center" wrapText="1"/>
    </xf>
    <xf numFmtId="0" fontId="42" fillId="20" borderId="28" xfId="39" applyFont="1" applyFill="1" applyBorder="1" applyAlignment="1">
      <alignment horizontal="center" vertical="center" wrapText="1"/>
    </xf>
    <xf numFmtId="0" fontId="42" fillId="20" borderId="29" xfId="39" applyFont="1" applyFill="1" applyBorder="1" applyAlignment="1">
      <alignment horizontal="center" vertical="center" wrapText="1"/>
    </xf>
    <xf numFmtId="177" fontId="41" fillId="0" borderId="0" xfId="27" applyNumberFormat="1" applyFont="1" applyBorder="1" applyAlignment="1">
      <alignment vertical="center"/>
    </xf>
    <xf numFmtId="174" fontId="41" fillId="0" borderId="30" xfId="10" applyNumberFormat="1" applyFont="1" applyBorder="1" applyAlignment="1">
      <alignment vertical="center"/>
    </xf>
    <xf numFmtId="174" fontId="41" fillId="0" borderId="4" xfId="10" applyNumberFormat="1" applyFont="1" applyBorder="1" applyAlignment="1">
      <alignment vertical="center"/>
    </xf>
    <xf numFmtId="174" fontId="41" fillId="0" borderId="20" xfId="10" applyNumberFormat="1" applyFont="1" applyBorder="1" applyAlignment="1">
      <alignment vertical="center"/>
    </xf>
    <xf numFmtId="174" fontId="41" fillId="0" borderId="8" xfId="10" applyNumberFormat="1" applyFont="1" applyBorder="1" applyAlignment="1">
      <alignment vertical="center"/>
    </xf>
    <xf numFmtId="174" fontId="41" fillId="0" borderId="1" xfId="10" applyNumberFormat="1" applyFont="1" applyBorder="1" applyAlignment="1">
      <alignment vertical="center"/>
    </xf>
    <xf numFmtId="9" fontId="41" fillId="0" borderId="2" xfId="47" applyFont="1" applyBorder="1" applyAlignment="1">
      <alignment vertical="center"/>
    </xf>
    <xf numFmtId="9" fontId="41" fillId="0" borderId="9" xfId="47" applyFont="1" applyBorder="1" applyAlignment="1">
      <alignment vertical="center"/>
    </xf>
    <xf numFmtId="174" fontId="41" fillId="0" borderId="2" xfId="10" applyNumberFormat="1" applyFont="1" applyBorder="1" applyAlignment="1">
      <alignment vertical="center"/>
    </xf>
    <xf numFmtId="174" fontId="41" fillId="0" borderId="31" xfId="10" applyNumberFormat="1" applyFont="1" applyBorder="1" applyAlignment="1">
      <alignment vertical="center"/>
    </xf>
    <xf numFmtId="174" fontId="41" fillId="0" borderId="19" xfId="10" applyNumberFormat="1" applyFont="1" applyBorder="1" applyAlignment="1">
      <alignment vertical="center"/>
    </xf>
    <xf numFmtId="9" fontId="41" fillId="0" borderId="21" xfId="47" applyFont="1" applyBorder="1" applyAlignment="1">
      <alignment vertical="center"/>
    </xf>
    <xf numFmtId="0" fontId="42" fillId="19" borderId="0" xfId="39" applyFont="1" applyFill="1" applyAlignment="1">
      <alignment horizontal="left" vertical="center" wrapText="1"/>
    </xf>
    <xf numFmtId="0" fontId="42" fillId="20" borderId="1" xfId="39" applyFont="1" applyFill="1" applyBorder="1" applyAlignment="1">
      <alignment horizontal="center" vertical="center" wrapText="1"/>
    </xf>
    <xf numFmtId="0" fontId="43" fillId="0" borderId="18" xfId="39" applyFont="1" applyBorder="1" applyAlignment="1">
      <alignment horizontal="left" vertical="center" wrapText="1"/>
    </xf>
    <xf numFmtId="0" fontId="42" fillId="0" borderId="10" xfId="39" applyFont="1" applyBorder="1" applyAlignment="1">
      <alignment horizontal="center" vertical="center" wrapText="1"/>
    </xf>
    <xf numFmtId="169" fontId="42" fillId="0" borderId="10" xfId="11" applyFont="1" applyFill="1" applyBorder="1" applyAlignment="1" applyProtection="1">
      <alignment horizontal="center" vertical="center" wrapText="1"/>
    </xf>
    <xf numFmtId="165" fontId="41" fillId="0" borderId="0" xfId="28" applyFont="1" applyAlignment="1">
      <alignment vertical="center"/>
    </xf>
    <xf numFmtId="0" fontId="42" fillId="0" borderId="4" xfId="39" applyFont="1" applyBorder="1" applyAlignment="1">
      <alignment horizontal="left" vertical="center" wrapText="1"/>
    </xf>
    <xf numFmtId="170" fontId="42" fillId="0" borderId="10" xfId="10" applyFont="1" applyFill="1" applyBorder="1" applyAlignment="1" applyProtection="1">
      <alignment horizontal="center" vertical="center" wrapText="1"/>
    </xf>
    <xf numFmtId="0" fontId="42" fillId="9" borderId="19" xfId="39" applyFont="1" applyFill="1" applyBorder="1" applyAlignment="1">
      <alignment horizontal="left" vertical="center" wrapText="1"/>
    </xf>
    <xf numFmtId="0" fontId="43" fillId="9" borderId="19" xfId="49" applyNumberFormat="1" applyFont="1" applyFill="1" applyBorder="1" applyAlignment="1" applyProtection="1">
      <alignment horizontal="center" vertical="center" wrapText="1"/>
    </xf>
    <xf numFmtId="0" fontId="42" fillId="9" borderId="19" xfId="47" applyNumberFormat="1" applyFont="1" applyFill="1" applyBorder="1" applyAlignment="1" applyProtection="1">
      <alignment horizontal="center" vertical="center" wrapText="1"/>
    </xf>
    <xf numFmtId="9" fontId="44" fillId="0" borderId="0" xfId="47" applyFont="1" applyBorder="1" applyAlignment="1">
      <alignment horizontal="center" vertical="center"/>
    </xf>
    <xf numFmtId="165" fontId="44" fillId="0" borderId="0" xfId="28" applyFont="1" applyAlignment="1">
      <alignment vertical="center"/>
    </xf>
    <xf numFmtId="9" fontId="43" fillId="0" borderId="4" xfId="48" applyFont="1" applyFill="1" applyBorder="1" applyAlignment="1" applyProtection="1">
      <alignment horizontal="center" vertical="center" wrapText="1"/>
      <protection locked="0"/>
    </xf>
    <xf numFmtId="9" fontId="42" fillId="0" borderId="20" xfId="39" applyNumberFormat="1" applyFont="1" applyBorder="1" applyAlignment="1">
      <alignment horizontal="center" vertical="center" wrapText="1"/>
    </xf>
    <xf numFmtId="9" fontId="42" fillId="0" borderId="0" xfId="39" applyNumberFormat="1" applyFont="1" applyAlignment="1">
      <alignment vertical="center" wrapText="1"/>
    </xf>
    <xf numFmtId="0" fontId="44" fillId="0" borderId="0" xfId="0" applyFont="1" applyAlignment="1">
      <alignment vertical="center"/>
    </xf>
    <xf numFmtId="0" fontId="42" fillId="9" borderId="1" xfId="39" applyFont="1" applyFill="1" applyBorder="1" applyAlignment="1">
      <alignment horizontal="left" vertical="center" wrapText="1"/>
    </xf>
    <xf numFmtId="9" fontId="43" fillId="9" borderId="1" xfId="47" applyFont="1" applyFill="1" applyBorder="1" applyAlignment="1" applyProtection="1">
      <alignment horizontal="center" vertical="center" wrapText="1"/>
      <protection locked="0"/>
    </xf>
    <xf numFmtId="9" fontId="42" fillId="0" borderId="2" xfId="39" applyNumberFormat="1" applyFont="1" applyBorder="1" applyAlignment="1">
      <alignment horizontal="center" vertical="center" wrapText="1"/>
    </xf>
    <xf numFmtId="0" fontId="47" fillId="0" borderId="0" xfId="0" applyFont="1" applyAlignment="1">
      <alignment vertical="center"/>
    </xf>
    <xf numFmtId="3" fontId="41" fillId="0" borderId="0" xfId="0" applyNumberFormat="1" applyFont="1" applyAlignment="1">
      <alignment vertical="center"/>
    </xf>
    <xf numFmtId="174" fontId="41" fillId="0" borderId="0" xfId="10" applyNumberFormat="1" applyFont="1" applyBorder="1" applyAlignment="1">
      <alignment vertical="center"/>
    </xf>
    <xf numFmtId="0" fontId="43" fillId="9" borderId="19" xfId="49" applyNumberFormat="1" applyFont="1" applyFill="1" applyBorder="1" applyAlignment="1" applyProtection="1">
      <alignment vertical="center" wrapText="1"/>
    </xf>
    <xf numFmtId="1" fontId="42" fillId="0" borderId="10" xfId="10" applyNumberFormat="1" applyFont="1" applyFill="1" applyBorder="1" applyAlignment="1" applyProtection="1">
      <alignment horizontal="center" vertical="center" wrapText="1"/>
    </xf>
    <xf numFmtId="0" fontId="42" fillId="0" borderId="1" xfId="39" applyFont="1" applyBorder="1" applyAlignment="1">
      <alignment horizontal="left" vertical="center" wrapText="1"/>
    </xf>
    <xf numFmtId="9" fontId="43" fillId="0" borderId="1" xfId="48" applyFont="1" applyFill="1" applyBorder="1" applyAlignment="1" applyProtection="1">
      <alignment horizontal="center" vertical="center" wrapText="1"/>
      <protection locked="0"/>
    </xf>
    <xf numFmtId="1" fontId="41" fillId="0" borderId="0" xfId="0" applyNumberFormat="1" applyFont="1" applyAlignment="1">
      <alignment vertical="center"/>
    </xf>
    <xf numFmtId="3" fontId="42" fillId="0" borderId="10" xfId="10" applyNumberFormat="1" applyFont="1" applyFill="1" applyBorder="1" applyAlignment="1" applyProtection="1">
      <alignment horizontal="center" vertical="center" wrapText="1"/>
    </xf>
    <xf numFmtId="9" fontId="43" fillId="9" borderId="2" xfId="47" applyFont="1" applyFill="1" applyBorder="1" applyAlignment="1" applyProtection="1">
      <alignment horizontal="center" vertical="center" wrapText="1"/>
      <protection locked="0"/>
    </xf>
    <xf numFmtId="2" fontId="41" fillId="0" borderId="0" xfId="0" applyNumberFormat="1" applyFont="1" applyAlignment="1">
      <alignment vertical="center"/>
    </xf>
    <xf numFmtId="0" fontId="43" fillId="0" borderId="0" xfId="0" applyFont="1" applyAlignment="1">
      <alignment vertical="center"/>
    </xf>
    <xf numFmtId="0" fontId="42" fillId="9" borderId="24" xfId="0" applyFont="1" applyFill="1" applyBorder="1" applyAlignment="1">
      <alignment horizontal="center" vertical="center"/>
    </xf>
    <xf numFmtId="0" fontId="42" fillId="9" borderId="10" xfId="0" applyFont="1" applyFill="1" applyBorder="1" applyAlignment="1">
      <alignment horizontal="center" vertical="center" wrapText="1"/>
    </xf>
    <xf numFmtId="0" fontId="43" fillId="0" borderId="1" xfId="0" applyFont="1" applyBorder="1" applyAlignment="1">
      <alignment horizontal="center" vertical="center"/>
    </xf>
    <xf numFmtId="0" fontId="42" fillId="9" borderId="24" xfId="0" applyFont="1" applyFill="1" applyBorder="1" applyAlignment="1">
      <alignment vertical="center"/>
    </xf>
    <xf numFmtId="0" fontId="42" fillId="9" borderId="25" xfId="0" applyFont="1" applyFill="1" applyBorder="1" applyAlignment="1">
      <alignment vertical="center"/>
    </xf>
    <xf numFmtId="0" fontId="42" fillId="9" borderId="0" xfId="0" applyFont="1" applyFill="1" applyAlignment="1">
      <alignment horizontal="center" vertical="center"/>
    </xf>
    <xf numFmtId="0" fontId="42" fillId="9" borderId="0" xfId="0" applyFont="1" applyFill="1" applyAlignment="1">
      <alignment vertical="center"/>
    </xf>
    <xf numFmtId="0" fontId="42" fillId="9" borderId="32" xfId="0" applyFont="1" applyFill="1" applyBorder="1" applyAlignment="1">
      <alignment vertical="center"/>
    </xf>
    <xf numFmtId="0" fontId="42" fillId="9" borderId="3" xfId="0" applyFont="1" applyFill="1" applyBorder="1" applyAlignment="1">
      <alignment horizontal="center" vertical="center"/>
    </xf>
    <xf numFmtId="0" fontId="42" fillId="9" borderId="3" xfId="0" applyFont="1" applyFill="1" applyBorder="1" applyAlignment="1">
      <alignment vertical="center"/>
    </xf>
    <xf numFmtId="0" fontId="42" fillId="9" borderId="33" xfId="0" applyFont="1" applyFill="1" applyBorder="1" applyAlignment="1">
      <alignment vertical="center"/>
    </xf>
    <xf numFmtId="0" fontId="42" fillId="9" borderId="1" xfId="0" applyFont="1" applyFill="1" applyBorder="1" applyAlignment="1">
      <alignment horizontal="center" vertical="center" wrapText="1"/>
    </xf>
    <xf numFmtId="0" fontId="42" fillId="9" borderId="10" xfId="0" applyFont="1" applyFill="1" applyBorder="1" applyAlignment="1">
      <alignment vertical="center" wrapText="1"/>
    </xf>
    <xf numFmtId="0" fontId="42" fillId="9" borderId="1" xfId="0" applyFont="1" applyFill="1" applyBorder="1" applyAlignment="1">
      <alignment vertical="center" wrapText="1"/>
    </xf>
    <xf numFmtId="9" fontId="42" fillId="9" borderId="1" xfId="47" applyFont="1" applyFill="1" applyBorder="1" applyAlignment="1">
      <alignment horizontal="right" vertical="center" wrapText="1"/>
    </xf>
    <xf numFmtId="0" fontId="43" fillId="0" borderId="0" xfId="0" applyFont="1" applyAlignment="1">
      <alignment horizontal="left" vertical="top" wrapText="1"/>
    </xf>
    <xf numFmtId="0" fontId="43" fillId="19" borderId="0" xfId="0" applyFont="1" applyFill="1" applyAlignment="1">
      <alignment vertical="top"/>
    </xf>
    <xf numFmtId="0" fontId="41" fillId="0" borderId="0" xfId="0" applyFont="1"/>
    <xf numFmtId="0" fontId="43" fillId="0" borderId="0" xfId="0" applyFont="1" applyAlignment="1">
      <alignment horizontal="center" vertical="center"/>
    </xf>
    <xf numFmtId="9" fontId="43" fillId="0" borderId="0" xfId="47" applyFont="1" applyAlignment="1">
      <alignment horizontal="right" vertical="center"/>
    </xf>
    <xf numFmtId="0" fontId="48" fillId="0" borderId="0" xfId="0" applyFont="1" applyAlignment="1">
      <alignment horizontal="left" vertical="top"/>
    </xf>
    <xf numFmtId="0" fontId="48" fillId="0" borderId="0" xfId="0" applyFont="1" applyAlignment="1">
      <alignment vertical="top" wrapText="1"/>
    </xf>
    <xf numFmtId="0" fontId="49" fillId="0" borderId="0" xfId="0" applyFont="1" applyAlignment="1">
      <alignment vertical="center"/>
    </xf>
    <xf numFmtId="169" fontId="42" fillId="0" borderId="10" xfId="11" applyFont="1" applyFill="1" applyBorder="1" applyAlignment="1" applyProtection="1">
      <alignment vertical="center" wrapText="1"/>
    </xf>
    <xf numFmtId="9" fontId="32" fillId="9" borderId="1" xfId="47" applyFont="1" applyFill="1" applyBorder="1" applyAlignment="1" applyProtection="1">
      <alignment horizontal="center" vertical="center" wrapText="1"/>
      <protection locked="0"/>
    </xf>
    <xf numFmtId="0" fontId="36" fillId="9" borderId="19" xfId="47" applyNumberFormat="1" applyFont="1" applyFill="1" applyBorder="1" applyAlignment="1" applyProtection="1">
      <alignment horizontal="center" vertical="center" wrapText="1"/>
    </xf>
    <xf numFmtId="1" fontId="36" fillId="19" borderId="19" xfId="47" applyNumberFormat="1" applyFont="1" applyFill="1" applyBorder="1" applyAlignment="1" applyProtection="1">
      <alignment horizontal="center" vertical="center" wrapText="1"/>
    </xf>
    <xf numFmtId="0" fontId="0" fillId="0" borderId="77" xfId="0" applyBorder="1"/>
    <xf numFmtId="0" fontId="40" fillId="0" borderId="2" xfId="0" applyFont="1" applyBorder="1"/>
    <xf numFmtId="0" fontId="40" fillId="0" borderId="20" xfId="0" applyFont="1" applyBorder="1"/>
    <xf numFmtId="0" fontId="37" fillId="0" borderId="4" xfId="0" applyFont="1" applyBorder="1" applyAlignment="1">
      <alignment vertical="center"/>
    </xf>
    <xf numFmtId="0" fontId="50" fillId="0" borderId="77" xfId="0" applyFont="1" applyBorder="1"/>
    <xf numFmtId="0" fontId="41" fillId="0" borderId="0" xfId="0" applyFont="1" applyAlignment="1">
      <alignment vertical="center" wrapText="1"/>
    </xf>
    <xf numFmtId="1" fontId="32" fillId="9" borderId="19" xfId="47" applyNumberFormat="1" applyFont="1" applyFill="1" applyBorder="1" applyAlignment="1" applyProtection="1">
      <alignment horizontal="center" vertical="center" wrapText="1"/>
    </xf>
    <xf numFmtId="179" fontId="37" fillId="19" borderId="1" xfId="27" applyNumberFormat="1" applyFont="1" applyFill="1" applyBorder="1" applyAlignment="1">
      <alignment vertical="center"/>
    </xf>
    <xf numFmtId="174" fontId="41" fillId="0" borderId="1" xfId="10" applyNumberFormat="1" applyFont="1" applyFill="1" applyBorder="1" applyAlignment="1">
      <alignment vertical="center"/>
    </xf>
    <xf numFmtId="9" fontId="41" fillId="0" borderId="9" xfId="47" applyFont="1" applyFill="1" applyBorder="1" applyAlignment="1">
      <alignment vertical="center"/>
    </xf>
    <xf numFmtId="179" fontId="37" fillId="0" borderId="34" xfId="27" applyNumberFormat="1" applyFont="1" applyBorder="1" applyAlignment="1">
      <alignment vertical="center"/>
    </xf>
    <xf numFmtId="179" fontId="37" fillId="0" borderId="2" xfId="27" applyNumberFormat="1" applyFont="1" applyBorder="1" applyAlignment="1">
      <alignment vertical="center"/>
    </xf>
    <xf numFmtId="0" fontId="37" fillId="0" borderId="5" xfId="0" applyFont="1" applyBorder="1" applyAlignment="1">
      <alignment vertical="center"/>
    </xf>
    <xf numFmtId="0" fontId="42" fillId="20" borderId="35" xfId="39" applyFont="1" applyFill="1" applyBorder="1" applyAlignment="1">
      <alignment horizontal="center" vertical="center" wrapText="1"/>
    </xf>
    <xf numFmtId="0" fontId="42" fillId="20" borderId="36" xfId="39" applyFont="1" applyFill="1" applyBorder="1" applyAlignment="1">
      <alignment horizontal="center" vertical="center" wrapText="1"/>
    </xf>
    <xf numFmtId="0" fontId="42" fillId="20" borderId="37" xfId="39" applyFont="1" applyFill="1" applyBorder="1" applyAlignment="1">
      <alignment horizontal="center" vertical="center" wrapText="1"/>
    </xf>
    <xf numFmtId="174" fontId="41" fillId="0" borderId="38" xfId="10" applyNumberFormat="1" applyFont="1" applyBorder="1" applyAlignment="1">
      <alignment vertical="center"/>
    </xf>
    <xf numFmtId="174" fontId="41" fillId="0" borderId="39" xfId="10" applyNumberFormat="1" applyFont="1" applyBorder="1" applyAlignment="1">
      <alignment vertical="center"/>
    </xf>
    <xf numFmtId="9" fontId="41" fillId="0" borderId="40" xfId="47" applyFont="1" applyBorder="1" applyAlignment="1">
      <alignment vertical="center"/>
    </xf>
    <xf numFmtId="9" fontId="41" fillId="0" borderId="41" xfId="47" applyFont="1" applyFill="1" applyBorder="1" applyAlignment="1">
      <alignment vertical="center"/>
    </xf>
    <xf numFmtId="9" fontId="41" fillId="0" borderId="40" xfId="47" applyFont="1" applyFill="1" applyBorder="1" applyAlignment="1">
      <alignment vertical="center"/>
    </xf>
    <xf numFmtId="0" fontId="59" fillId="0" borderId="1" xfId="47" applyNumberFormat="1" applyFont="1" applyBorder="1" applyAlignment="1">
      <alignment horizontal="justify" vertical="top" wrapText="1"/>
    </xf>
    <xf numFmtId="0" fontId="59" fillId="19" borderId="1" xfId="47" applyNumberFormat="1" applyFont="1" applyFill="1" applyBorder="1" applyAlignment="1">
      <alignment horizontal="left" vertical="top" wrapText="1"/>
    </xf>
    <xf numFmtId="1" fontId="64" fillId="0" borderId="1" xfId="0" applyNumberFormat="1" applyFont="1" applyBorder="1" applyAlignment="1">
      <alignment vertical="center"/>
    </xf>
    <xf numFmtId="1" fontId="64" fillId="0" borderId="1" xfId="27" applyNumberFormat="1" applyFont="1" applyBorder="1" applyAlignment="1">
      <alignment vertical="center"/>
    </xf>
    <xf numFmtId="1" fontId="64" fillId="0" borderId="2" xfId="0" applyNumberFormat="1" applyFont="1" applyBorder="1" applyAlignment="1">
      <alignment vertical="center"/>
    </xf>
    <xf numFmtId="1" fontId="64" fillId="0" borderId="77" xfId="0" applyNumberFormat="1" applyFont="1" applyBorder="1"/>
    <xf numFmtId="1" fontId="64" fillId="0" borderId="5" xfId="27" applyNumberFormat="1" applyFont="1" applyBorder="1" applyAlignment="1">
      <alignment vertical="center"/>
    </xf>
    <xf numFmtId="1" fontId="64" fillId="0" borderId="1" xfId="0" applyNumberFormat="1" applyFont="1" applyBorder="1"/>
    <xf numFmtId="1" fontId="65" fillId="0" borderId="1" xfId="27" applyNumberFormat="1" applyFont="1" applyBorder="1" applyAlignment="1">
      <alignment vertical="center"/>
    </xf>
    <xf numFmtId="1" fontId="64" fillId="0" borderId="4" xfId="0" applyNumberFormat="1" applyFont="1" applyBorder="1"/>
    <xf numFmtId="1" fontId="37" fillId="22" borderId="1" xfId="0" applyNumberFormat="1" applyFont="1" applyFill="1" applyBorder="1" applyAlignment="1">
      <alignment horizontal="center" vertical="center"/>
    </xf>
    <xf numFmtId="0" fontId="62" fillId="0" borderId="1" xfId="47" applyNumberFormat="1" applyFont="1" applyBorder="1" applyAlignment="1">
      <alignment horizontal="left" vertical="top" wrapText="1"/>
    </xf>
    <xf numFmtId="0" fontId="62" fillId="19" borderId="1" xfId="47" applyNumberFormat="1" applyFont="1" applyFill="1" applyBorder="1" applyAlignment="1">
      <alignment horizontal="justify" vertical="top" wrapText="1"/>
    </xf>
    <xf numFmtId="0" fontId="62" fillId="0" borderId="1" xfId="47" applyNumberFormat="1" applyFont="1" applyBorder="1" applyAlignment="1">
      <alignment horizontal="justify" vertical="top" wrapText="1"/>
    </xf>
    <xf numFmtId="0" fontId="42" fillId="20" borderId="66" xfId="39" applyFont="1" applyFill="1" applyBorder="1" applyAlignment="1">
      <alignment horizontal="center" vertical="center" wrapText="1"/>
    </xf>
    <xf numFmtId="0" fontId="42" fillId="20" borderId="58" xfId="39" applyFont="1" applyFill="1" applyBorder="1" applyAlignment="1">
      <alignment horizontal="center" vertical="center" wrapText="1"/>
    </xf>
    <xf numFmtId="0" fontId="35" fillId="0" borderId="1" xfId="0" applyFont="1" applyBorder="1" applyAlignment="1">
      <alignment horizontal="left" vertical="top" wrapText="1"/>
    </xf>
    <xf numFmtId="0" fontId="35" fillId="0" borderId="1" xfId="0" applyFont="1" applyBorder="1" applyAlignment="1">
      <alignment horizontal="center" vertical="center" wrapText="1"/>
    </xf>
    <xf numFmtId="0" fontId="37" fillId="0" borderId="1" xfId="0" applyFont="1" applyBorder="1" applyAlignment="1">
      <alignment horizontal="center" vertical="center" wrapText="1"/>
    </xf>
    <xf numFmtId="169" fontId="35" fillId="0" borderId="1" xfId="11" applyFont="1" applyBorder="1" applyAlignment="1">
      <alignment horizontal="center" vertical="center" wrapText="1"/>
    </xf>
    <xf numFmtId="9" fontId="35" fillId="0" borderId="1" xfId="47" applyFont="1" applyBorder="1" applyAlignment="1">
      <alignment horizontal="center" vertical="center" wrapText="1"/>
    </xf>
    <xf numFmtId="9" fontId="35" fillId="0" borderId="1" xfId="47" applyFont="1" applyBorder="1" applyAlignment="1">
      <alignment vertical="center" wrapText="1"/>
    </xf>
    <xf numFmtId="9" fontId="35" fillId="0" borderId="1" xfId="47" applyFont="1" applyBorder="1" applyAlignment="1">
      <alignment horizontal="right" vertical="center" wrapText="1"/>
    </xf>
    <xf numFmtId="0" fontId="60" fillId="0" borderId="1" xfId="47" applyNumberFormat="1" applyFont="1" applyBorder="1" applyAlignment="1">
      <alignment horizontal="justify" vertical="top" wrapText="1"/>
    </xf>
    <xf numFmtId="0" fontId="60" fillId="0" borderId="1" xfId="0" applyFont="1" applyBorder="1" applyAlignment="1">
      <alignment horizontal="justify" vertical="top" wrapText="1"/>
    </xf>
    <xf numFmtId="9" fontId="35" fillId="0" borderId="1" xfId="0" applyNumberFormat="1" applyFont="1" applyBorder="1" applyAlignment="1">
      <alignment horizontal="center" vertical="center" wrapText="1"/>
    </xf>
    <xf numFmtId="0" fontId="35" fillId="0" borderId="0" xfId="0" applyFont="1" applyAlignment="1">
      <alignment horizontal="left" vertical="top" wrapText="1"/>
    </xf>
    <xf numFmtId="0" fontId="35" fillId="0" borderId="1" xfId="0" applyFont="1" applyBorder="1" applyAlignment="1">
      <alignment vertical="center" wrapText="1"/>
    </xf>
    <xf numFmtId="9" fontId="35" fillId="0" borderId="1" xfId="47" applyFont="1" applyBorder="1" applyAlignment="1">
      <alignment horizontal="right" vertical="top" wrapText="1"/>
    </xf>
    <xf numFmtId="9" fontId="60" fillId="0" borderId="1" xfId="47" applyFont="1" applyBorder="1" applyAlignment="1">
      <alignment horizontal="left" vertical="top" wrapText="1"/>
    </xf>
    <xf numFmtId="0" fontId="35" fillId="19" borderId="1" xfId="0" applyFont="1" applyFill="1" applyBorder="1" applyAlignment="1">
      <alignment horizontal="center" vertical="center"/>
    </xf>
    <xf numFmtId="0" fontId="35" fillId="19" borderId="1" xfId="0" applyFont="1" applyFill="1" applyBorder="1" applyAlignment="1">
      <alignment horizontal="center" vertical="center" wrapText="1"/>
    </xf>
    <xf numFmtId="169" fontId="35" fillId="19" borderId="1" xfId="11" applyFont="1" applyFill="1" applyBorder="1" applyAlignment="1">
      <alignment horizontal="center" vertical="center" wrapText="1"/>
    </xf>
    <xf numFmtId="0" fontId="35" fillId="0" borderId="10" xfId="39" applyFont="1" applyBorder="1" applyAlignment="1">
      <alignment horizontal="center" vertical="center" wrapText="1"/>
    </xf>
    <xf numFmtId="0" fontId="60" fillId="0" borderId="1" xfId="47" applyNumberFormat="1" applyFont="1" applyBorder="1" applyAlignment="1">
      <alignment horizontal="left" vertical="top" wrapText="1"/>
    </xf>
    <xf numFmtId="0" fontId="69" fillId="0" borderId="1" xfId="47" applyNumberFormat="1" applyFont="1" applyBorder="1" applyAlignment="1">
      <alignment horizontal="justify" vertical="top" wrapText="1"/>
    </xf>
    <xf numFmtId="0" fontId="35" fillId="19" borderId="1" xfId="0" applyFont="1" applyFill="1" applyBorder="1" applyAlignment="1">
      <alignment vertical="center"/>
    </xf>
    <xf numFmtId="0" fontId="35" fillId="0" borderId="1" xfId="0" applyFont="1" applyBorder="1" applyAlignment="1">
      <alignment horizontal="center" vertical="center"/>
    </xf>
    <xf numFmtId="169" fontId="35" fillId="0" borderId="1" xfId="11" applyFont="1" applyFill="1" applyBorder="1" applyAlignment="1">
      <alignment horizontal="center" vertical="center" wrapText="1"/>
    </xf>
    <xf numFmtId="9" fontId="59" fillId="0" borderId="1" xfId="47" applyFont="1" applyFill="1" applyBorder="1" applyAlignment="1">
      <alignment horizontal="left" vertical="top" wrapText="1"/>
    </xf>
    <xf numFmtId="9" fontId="60" fillId="19" borderId="1" xfId="47" applyFont="1" applyFill="1" applyBorder="1" applyAlignment="1">
      <alignment horizontal="left" vertical="top" wrapText="1"/>
    </xf>
    <xf numFmtId="0" fontId="60" fillId="0" borderId="0" xfId="0" applyFont="1" applyAlignment="1">
      <alignment vertical="top" wrapText="1"/>
    </xf>
    <xf numFmtId="169" fontId="35" fillId="0" borderId="1" xfId="11" applyFont="1" applyFill="1" applyBorder="1" applyAlignment="1">
      <alignment vertical="center" wrapText="1"/>
    </xf>
    <xf numFmtId="9" fontId="60" fillId="0" borderId="1" xfId="47" applyFont="1" applyFill="1" applyBorder="1" applyAlignment="1">
      <alignment horizontal="left" vertical="top" wrapText="1"/>
    </xf>
    <xf numFmtId="9" fontId="35" fillId="0" borderId="1" xfId="47" applyFont="1" applyBorder="1" applyAlignment="1">
      <alignment horizontal="right" vertical="center"/>
    </xf>
    <xf numFmtId="0" fontId="60" fillId="0" borderId="1" xfId="0" applyFont="1" applyBorder="1" applyAlignment="1">
      <alignment vertical="top" wrapText="1"/>
    </xf>
    <xf numFmtId="0" fontId="35" fillId="19" borderId="1" xfId="0" applyFont="1" applyFill="1" applyBorder="1" applyAlignment="1">
      <alignment horizontal="center" vertical="top"/>
    </xf>
    <xf numFmtId="0" fontId="35" fillId="19" borderId="1" xfId="0" applyFont="1" applyFill="1" applyBorder="1" applyAlignment="1">
      <alignment horizontal="center" vertical="top" wrapText="1"/>
    </xf>
    <xf numFmtId="0" fontId="35" fillId="19" borderId="1" xfId="0" applyFont="1" applyFill="1" applyBorder="1" applyAlignment="1">
      <alignment vertical="top"/>
    </xf>
    <xf numFmtId="0" fontId="35" fillId="19" borderId="1" xfId="0" applyFont="1" applyFill="1" applyBorder="1" applyAlignment="1">
      <alignment vertical="top" wrapText="1"/>
    </xf>
    <xf numFmtId="0" fontId="35" fillId="19" borderId="0" xfId="0" applyFont="1" applyFill="1" applyAlignment="1">
      <alignment horizontal="center" vertical="top"/>
    </xf>
    <xf numFmtId="169" fontId="35" fillId="19" borderId="1" xfId="11" applyFont="1" applyFill="1" applyBorder="1" applyAlignment="1">
      <alignment horizontal="center" vertical="top" wrapText="1"/>
    </xf>
    <xf numFmtId="0" fontId="35" fillId="19" borderId="1" xfId="0" applyFont="1" applyFill="1" applyBorder="1" applyAlignment="1">
      <alignment horizontal="right" vertical="center"/>
    </xf>
    <xf numFmtId="9" fontId="35" fillId="19" borderId="1" xfId="47" applyFont="1" applyFill="1" applyBorder="1" applyAlignment="1">
      <alignment horizontal="right" vertical="top"/>
    </xf>
    <xf numFmtId="0" fontId="60" fillId="19" borderId="1" xfId="47" applyNumberFormat="1" applyFont="1" applyFill="1" applyBorder="1" applyAlignment="1">
      <alignment horizontal="justify" vertical="top" wrapText="1"/>
    </xf>
    <xf numFmtId="0" fontId="60" fillId="19" borderId="1" xfId="0" applyFont="1" applyFill="1" applyBorder="1" applyAlignment="1">
      <alignment horizontal="justify" vertical="top" wrapText="1"/>
    </xf>
    <xf numFmtId="9" fontId="49" fillId="9" borderId="1" xfId="47" applyFont="1" applyFill="1" applyBorder="1" applyAlignment="1" applyProtection="1">
      <alignment horizontal="center" vertical="center" wrapText="1"/>
      <protection locked="0"/>
    </xf>
    <xf numFmtId="0" fontId="70" fillId="20" borderId="1" xfId="0" applyFont="1" applyFill="1" applyBorder="1"/>
    <xf numFmtId="0" fontId="70" fillId="20" borderId="4" xfId="0" applyFont="1" applyFill="1" applyBorder="1"/>
    <xf numFmtId="0" fontId="59" fillId="0" borderId="1" xfId="47" applyNumberFormat="1" applyFont="1" applyBorder="1" applyAlignment="1">
      <alignment horizontal="left" vertical="top" wrapText="1"/>
    </xf>
    <xf numFmtId="0" fontId="9" fillId="0" borderId="42" xfId="39" applyFont="1" applyBorder="1" applyAlignment="1">
      <alignment horizontal="center" vertical="center" wrapText="1"/>
    </xf>
    <xf numFmtId="0" fontId="9" fillId="0" borderId="43" xfId="39" applyFont="1" applyBorder="1" applyAlignment="1">
      <alignment horizontal="center" vertical="center" wrapText="1"/>
    </xf>
    <xf numFmtId="0" fontId="9" fillId="0" borderId="44" xfId="39" applyFont="1" applyBorder="1" applyAlignment="1">
      <alignment horizontal="center" vertical="center" wrapText="1"/>
    </xf>
    <xf numFmtId="0" fontId="10" fillId="20" borderId="45" xfId="39" applyFont="1" applyFill="1" applyBorder="1" applyAlignment="1">
      <alignment horizontal="left" vertical="center" wrapText="1"/>
    </xf>
    <xf numFmtId="0" fontId="10" fillId="20" borderId="46" xfId="39" applyFont="1" applyFill="1" applyBorder="1" applyAlignment="1">
      <alignment horizontal="left" vertical="center" wrapText="1"/>
    </xf>
    <xf numFmtId="0" fontId="13" fillId="0" borderId="45" xfId="39" applyFont="1" applyBorder="1" applyAlignment="1">
      <alignment horizontal="center" vertical="center" wrapText="1"/>
    </xf>
    <xf numFmtId="0" fontId="13" fillId="0" borderId="47" xfId="39" applyFont="1" applyBorder="1" applyAlignment="1">
      <alignment horizontal="center" vertical="center" wrapText="1"/>
    </xf>
    <xf numFmtId="0" fontId="13" fillId="0" borderId="46" xfId="39" applyFont="1" applyBorder="1" applyAlignment="1">
      <alignment horizontal="center" vertical="center" wrapText="1"/>
    </xf>
    <xf numFmtId="0" fontId="10" fillId="19" borderId="0" xfId="39" applyFont="1" applyFill="1" applyAlignment="1">
      <alignment horizontal="center" vertical="center" wrapText="1"/>
    </xf>
    <xf numFmtId="0" fontId="10" fillId="19" borderId="6" xfId="39" applyFont="1" applyFill="1" applyBorder="1" applyAlignment="1">
      <alignment horizontal="center" vertical="center" wrapText="1"/>
    </xf>
    <xf numFmtId="0" fontId="10" fillId="19" borderId="3" xfId="39" applyFont="1" applyFill="1" applyBorder="1" applyAlignment="1">
      <alignment horizontal="center" vertical="center" wrapText="1"/>
    </xf>
    <xf numFmtId="0" fontId="10" fillId="19" borderId="33" xfId="39" applyFont="1" applyFill="1" applyBorder="1" applyAlignment="1">
      <alignment horizontal="center" vertical="center" wrapText="1"/>
    </xf>
    <xf numFmtId="0" fontId="10" fillId="20" borderId="48" xfId="39" applyFont="1" applyFill="1" applyBorder="1" applyAlignment="1">
      <alignment horizontal="left" vertical="center" wrapText="1"/>
    </xf>
    <xf numFmtId="0" fontId="10" fillId="20" borderId="12" xfId="39" applyFont="1" applyFill="1" applyBorder="1" applyAlignment="1">
      <alignment horizontal="left" vertical="center" wrapText="1"/>
    </xf>
    <xf numFmtId="0" fontId="10" fillId="20" borderId="49" xfId="39" applyFont="1" applyFill="1" applyBorder="1" applyAlignment="1">
      <alignment horizontal="left" vertical="center" wrapText="1"/>
    </xf>
    <xf numFmtId="0" fontId="10" fillId="20" borderId="16" xfId="39" applyFont="1" applyFill="1" applyBorder="1" applyAlignment="1">
      <alignment horizontal="left" vertical="center" wrapText="1"/>
    </xf>
    <xf numFmtId="0" fontId="51" fillId="0" borderId="48" xfId="0" applyFont="1" applyBorder="1" applyAlignment="1">
      <alignment horizontal="center" vertical="center"/>
    </xf>
    <xf numFmtId="0" fontId="51" fillId="0" borderId="12" xfId="0" applyFont="1" applyBorder="1" applyAlignment="1">
      <alignment horizontal="center" vertical="center"/>
    </xf>
    <xf numFmtId="0" fontId="51" fillId="0" borderId="13" xfId="0" applyFont="1" applyBorder="1" applyAlignment="1">
      <alignment horizontal="center" vertical="center"/>
    </xf>
    <xf numFmtId="0" fontId="51" fillId="0" borderId="14" xfId="0" applyFont="1" applyBorder="1" applyAlignment="1">
      <alignment horizontal="center" vertical="center"/>
    </xf>
    <xf numFmtId="0" fontId="51" fillId="0" borderId="49" xfId="0" applyFont="1" applyBorder="1" applyAlignment="1">
      <alignment horizontal="center" vertical="center"/>
    </xf>
    <xf numFmtId="0" fontId="51" fillId="0" borderId="16" xfId="0" applyFont="1" applyBorder="1" applyAlignment="1">
      <alignment horizontal="center" vertical="center"/>
    </xf>
    <xf numFmtId="0" fontId="10" fillId="20" borderId="27" xfId="39" applyFont="1" applyFill="1" applyBorder="1" applyAlignment="1">
      <alignment horizontal="center" vertical="center" wrapText="1"/>
    </xf>
    <xf numFmtId="0" fontId="10" fillId="20" borderId="28" xfId="39" applyFont="1" applyFill="1" applyBorder="1" applyAlignment="1">
      <alignment horizontal="center" vertical="center" wrapText="1"/>
    </xf>
    <xf numFmtId="0" fontId="10" fillId="20" borderId="29" xfId="39" applyFont="1" applyFill="1" applyBorder="1" applyAlignment="1">
      <alignment horizontal="center" vertical="center" wrapText="1"/>
    </xf>
    <xf numFmtId="0" fontId="51" fillId="0" borderId="42" xfId="0" applyFont="1" applyBorder="1" applyAlignment="1">
      <alignment horizontal="center" vertical="center"/>
    </xf>
    <xf numFmtId="0" fontId="51" fillId="0" borderId="44" xfId="0" applyFont="1" applyBorder="1" applyAlignment="1">
      <alignment horizontal="center" vertical="center"/>
    </xf>
    <xf numFmtId="0" fontId="10" fillId="19" borderId="15" xfId="39" applyFont="1" applyFill="1" applyBorder="1" applyAlignment="1">
      <alignment horizontal="left" vertical="center" wrapText="1"/>
    </xf>
    <xf numFmtId="0" fontId="10" fillId="19" borderId="20" xfId="39" applyFont="1" applyFill="1" applyBorder="1" applyAlignment="1">
      <alignment horizontal="center" vertical="center" wrapText="1"/>
    </xf>
    <xf numFmtId="0" fontId="10" fillId="19" borderId="7" xfId="39" applyFont="1" applyFill="1" applyBorder="1" applyAlignment="1">
      <alignment horizontal="center" vertical="center" wrapText="1"/>
    </xf>
    <xf numFmtId="0" fontId="10" fillId="0" borderId="45" xfId="39" applyFont="1" applyBorder="1" applyAlignment="1">
      <alignment horizontal="center" vertical="center" wrapText="1"/>
    </xf>
    <xf numFmtId="0" fontId="10" fillId="0" borderId="47" xfId="39" applyFont="1" applyBorder="1" applyAlignment="1">
      <alignment horizontal="center" vertical="center" wrapText="1"/>
    </xf>
    <xf numFmtId="0" fontId="10" fillId="0" borderId="46" xfId="39" applyFont="1" applyBorder="1" applyAlignment="1">
      <alignment horizontal="center" vertical="center" wrapText="1"/>
    </xf>
    <xf numFmtId="0" fontId="10" fillId="20" borderId="45" xfId="39" applyFont="1" applyFill="1" applyBorder="1" applyAlignment="1">
      <alignment horizontal="center" vertical="center" wrapText="1"/>
    </xf>
    <xf numFmtId="0" fontId="10" fillId="20" borderId="47" xfId="39" applyFont="1" applyFill="1" applyBorder="1" applyAlignment="1">
      <alignment horizontal="center" vertical="center" wrapText="1"/>
    </xf>
    <xf numFmtId="0" fontId="10" fillId="20" borderId="46" xfId="39" applyFont="1" applyFill="1" applyBorder="1" applyAlignment="1">
      <alignment horizontal="center" vertical="center" wrapText="1"/>
    </xf>
    <xf numFmtId="0" fontId="10" fillId="20" borderId="48" xfId="39" applyFont="1" applyFill="1" applyBorder="1" applyAlignment="1">
      <alignment horizontal="center" vertical="center" wrapText="1"/>
    </xf>
    <xf numFmtId="0" fontId="10" fillId="20" borderId="11" xfId="39" applyFont="1" applyFill="1" applyBorder="1" applyAlignment="1">
      <alignment horizontal="center" vertical="center" wrapText="1"/>
    </xf>
    <xf numFmtId="0" fontId="10" fillId="20" borderId="12" xfId="39" applyFont="1" applyFill="1" applyBorder="1" applyAlignment="1">
      <alignment horizontal="center" vertical="center" wrapText="1"/>
    </xf>
    <xf numFmtId="0" fontId="10" fillId="20" borderId="13" xfId="39" applyFont="1" applyFill="1" applyBorder="1" applyAlignment="1">
      <alignment horizontal="center" vertical="center" wrapText="1"/>
    </xf>
    <xf numFmtId="0" fontId="10" fillId="20" borderId="0" xfId="39" applyFont="1" applyFill="1" applyAlignment="1">
      <alignment horizontal="center" vertical="center" wrapText="1"/>
    </xf>
    <xf numFmtId="0" fontId="10" fillId="20" borderId="14" xfId="39" applyFont="1" applyFill="1" applyBorder="1" applyAlignment="1">
      <alignment horizontal="center" vertical="center" wrapText="1"/>
    </xf>
    <xf numFmtId="0" fontId="10" fillId="20" borderId="49" xfId="39" applyFont="1" applyFill="1" applyBorder="1" applyAlignment="1">
      <alignment horizontal="center" vertical="center" wrapText="1"/>
    </xf>
    <xf numFmtId="0" fontId="10" fillId="20" borderId="15" xfId="39" applyFont="1" applyFill="1" applyBorder="1" applyAlignment="1">
      <alignment horizontal="center" vertical="center" wrapText="1"/>
    </xf>
    <xf numFmtId="0" fontId="10" fillId="20" borderId="16" xfId="39" applyFont="1" applyFill="1" applyBorder="1" applyAlignment="1">
      <alignment horizontal="center" vertical="center" wrapText="1"/>
    </xf>
    <xf numFmtId="0" fontId="10" fillId="0" borderId="53" xfId="0" applyFont="1" applyBorder="1" applyAlignment="1">
      <alignment horizontal="left" vertical="center" wrapText="1"/>
    </xf>
    <xf numFmtId="0" fontId="10" fillId="0" borderId="39" xfId="0" applyFont="1" applyBorder="1" applyAlignment="1">
      <alignment horizontal="left" vertical="center" wrapText="1"/>
    </xf>
    <xf numFmtId="0" fontId="10" fillId="0" borderId="40" xfId="0" applyFont="1" applyBorder="1" applyAlignment="1">
      <alignment horizontal="left" vertical="center" wrapText="1"/>
    </xf>
    <xf numFmtId="0" fontId="10" fillId="20" borderId="1" xfId="39" applyFont="1" applyFill="1" applyBorder="1" applyAlignment="1">
      <alignment horizontal="center" vertical="center" wrapText="1"/>
    </xf>
    <xf numFmtId="0" fontId="10" fillId="20" borderId="9" xfId="39" applyFont="1" applyFill="1" applyBorder="1" applyAlignment="1">
      <alignment horizontal="center" vertical="center" wrapText="1"/>
    </xf>
    <xf numFmtId="0" fontId="10" fillId="20" borderId="20" xfId="39" applyFont="1" applyFill="1" applyBorder="1" applyAlignment="1">
      <alignment horizontal="center" vertical="center" wrapText="1"/>
    </xf>
    <xf numFmtId="0" fontId="10" fillId="20" borderId="3" xfId="39" applyFont="1" applyFill="1" applyBorder="1" applyAlignment="1">
      <alignment horizontal="center" vertical="center" wrapText="1"/>
    </xf>
    <xf numFmtId="0" fontId="10" fillId="20" borderId="33" xfId="39" applyFont="1" applyFill="1" applyBorder="1" applyAlignment="1">
      <alignment horizontal="center" vertical="center" wrapText="1"/>
    </xf>
    <xf numFmtId="0" fontId="10" fillId="0" borderId="38" xfId="39" applyFont="1" applyBorder="1" applyAlignment="1">
      <alignment horizontal="center" vertical="center" wrapText="1"/>
    </xf>
    <xf numFmtId="0" fontId="10" fillId="0" borderId="39" xfId="39" applyFont="1" applyBorder="1" applyAlignment="1">
      <alignment horizontal="center" vertical="center" wrapText="1"/>
    </xf>
    <xf numFmtId="0" fontId="10" fillId="0" borderId="40" xfId="39" applyFont="1" applyBorder="1" applyAlignment="1">
      <alignment horizontal="center" vertical="center" wrapText="1"/>
    </xf>
    <xf numFmtId="0" fontId="33" fillId="0" borderId="1" xfId="39" applyFont="1" applyBorder="1" applyAlignment="1">
      <alignment horizontal="left" vertical="center" wrapText="1"/>
    </xf>
    <xf numFmtId="0" fontId="33" fillId="0" borderId="9" xfId="39" applyFont="1" applyBorder="1" applyAlignment="1">
      <alignment horizontal="left" vertical="center" wrapText="1"/>
    </xf>
    <xf numFmtId="0" fontId="9" fillId="20" borderId="1" xfId="39" applyFont="1" applyFill="1" applyBorder="1" applyAlignment="1">
      <alignment horizontal="center" vertical="center" wrapText="1"/>
    </xf>
    <xf numFmtId="0" fontId="10" fillId="20" borderId="7" xfId="39" applyFont="1" applyFill="1" applyBorder="1" applyAlignment="1">
      <alignment horizontal="center" vertical="center" wrapText="1"/>
    </xf>
    <xf numFmtId="3" fontId="10" fillId="0" borderId="50" xfId="39" applyNumberFormat="1" applyFont="1" applyBorder="1" applyAlignment="1">
      <alignment horizontal="center" vertical="center" wrapText="1"/>
    </xf>
    <xf numFmtId="3" fontId="10" fillId="0" borderId="25" xfId="39" applyNumberFormat="1" applyFont="1" applyBorder="1" applyAlignment="1">
      <alignment horizontal="center" vertical="center" wrapText="1"/>
    </xf>
    <xf numFmtId="0" fontId="10" fillId="20" borderId="8" xfId="39" applyFont="1" applyFill="1" applyBorder="1" applyAlignment="1">
      <alignment horizontal="center" vertical="center" wrapText="1"/>
    </xf>
    <xf numFmtId="0" fontId="0" fillId="0" borderId="54" xfId="0" applyBorder="1" applyAlignment="1">
      <alignment horizontal="center" vertical="center"/>
    </xf>
    <xf numFmtId="0" fontId="0" fillId="0" borderId="22"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0" fillId="0" borderId="48" xfId="39" applyFont="1" applyBorder="1" applyAlignment="1">
      <alignment horizontal="center" vertical="center"/>
    </xf>
    <xf numFmtId="0" fontId="10" fillId="0" borderId="11" xfId="39" applyFont="1" applyBorder="1" applyAlignment="1">
      <alignment horizontal="center" vertical="center"/>
    </xf>
    <xf numFmtId="0" fontId="10" fillId="0" borderId="12" xfId="39" applyFont="1" applyBorder="1" applyAlignment="1">
      <alignment horizontal="center" vertical="center"/>
    </xf>
    <xf numFmtId="0" fontId="10" fillId="0" borderId="13" xfId="39" applyFont="1" applyBorder="1" applyAlignment="1">
      <alignment horizontal="center" vertical="center"/>
    </xf>
    <xf numFmtId="0" fontId="10" fillId="0" borderId="0" xfId="39" applyFont="1" applyAlignment="1">
      <alignment horizontal="center" vertical="center"/>
    </xf>
    <xf numFmtId="0" fontId="10" fillId="0" borderId="14" xfId="39" applyFont="1" applyBorder="1" applyAlignment="1">
      <alignment horizontal="center" vertical="center"/>
    </xf>
    <xf numFmtId="0" fontId="10" fillId="0" borderId="13" xfId="39" applyFont="1" applyBorder="1" applyAlignment="1">
      <alignment horizontal="center" vertical="center" wrapText="1"/>
    </xf>
    <xf numFmtId="0" fontId="10" fillId="0" borderId="0" xfId="39" applyFont="1" applyAlignment="1">
      <alignment horizontal="center" vertical="center" wrapText="1"/>
    </xf>
    <xf numFmtId="0" fontId="10" fillId="0" borderId="14" xfId="39" applyFont="1" applyBorder="1" applyAlignment="1">
      <alignment horizontal="center" vertical="center" wrapText="1"/>
    </xf>
    <xf numFmtId="0" fontId="10" fillId="0" borderId="49" xfId="39" applyFont="1" applyBorder="1" applyAlignment="1">
      <alignment horizontal="center" vertical="center" wrapText="1"/>
    </xf>
    <xf numFmtId="0" fontId="10" fillId="0" borderId="15" xfId="39" applyFont="1" applyBorder="1" applyAlignment="1">
      <alignment horizontal="center" vertical="center" wrapText="1"/>
    </xf>
    <xf numFmtId="0" fontId="10" fillId="0" borderId="16" xfId="39" applyFont="1" applyBorder="1" applyAlignment="1">
      <alignment horizontal="center" vertical="center" wrapText="1"/>
    </xf>
    <xf numFmtId="0" fontId="0" fillId="0" borderId="57" xfId="0" applyBorder="1" applyAlignment="1">
      <alignment horizontal="center" vertical="center"/>
    </xf>
    <xf numFmtId="0" fontId="0" fillId="0" borderId="58" xfId="0" applyBorder="1" applyAlignment="1">
      <alignment horizontal="center" vertical="center"/>
    </xf>
    <xf numFmtId="0" fontId="31" fillId="0" borderId="55" xfId="0" applyFont="1" applyBorder="1" applyAlignment="1">
      <alignment horizontal="center" vertical="center" wrapText="1"/>
    </xf>
    <xf numFmtId="0" fontId="31" fillId="0" borderId="56" xfId="0" applyFont="1" applyBorder="1" applyAlignment="1">
      <alignment horizontal="center" vertical="center" wrapText="1"/>
    </xf>
    <xf numFmtId="0" fontId="10" fillId="24" borderId="5" xfId="0" applyFont="1" applyFill="1" applyBorder="1" applyAlignment="1">
      <alignment horizontal="left" vertical="center" wrapText="1"/>
    </xf>
    <xf numFmtId="0" fontId="10" fillId="24" borderId="1" xfId="0" applyFont="1" applyFill="1" applyBorder="1" applyAlignment="1">
      <alignment horizontal="left" vertical="center" wrapText="1"/>
    </xf>
    <xf numFmtId="0" fontId="10" fillId="24" borderId="9" xfId="0" applyFont="1" applyFill="1" applyBorder="1" applyAlignment="1">
      <alignment horizontal="left" vertical="center" wrapText="1"/>
    </xf>
    <xf numFmtId="0" fontId="31" fillId="0" borderId="54"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57" xfId="0" applyFont="1" applyBorder="1" applyAlignment="1">
      <alignment horizontal="center" vertical="center" wrapText="1"/>
    </xf>
    <xf numFmtId="0" fontId="31" fillId="0" borderId="58" xfId="0" applyFont="1" applyBorder="1" applyAlignment="1">
      <alignment horizontal="center" vertical="center" wrapText="1"/>
    </xf>
    <xf numFmtId="0" fontId="36" fillId="0" borderId="59" xfId="0" applyFont="1" applyBorder="1" applyAlignment="1">
      <alignment horizontal="left" vertical="center" wrapText="1"/>
    </xf>
    <xf numFmtId="0" fontId="36" fillId="0" borderId="19" xfId="0" applyFont="1" applyBorder="1" applyAlignment="1">
      <alignment horizontal="left" vertical="center" wrapText="1"/>
    </xf>
    <xf numFmtId="0" fontId="36" fillId="0" borderId="41" xfId="0" applyFont="1" applyBorder="1" applyAlignment="1">
      <alignment horizontal="left" vertical="center" wrapText="1"/>
    </xf>
    <xf numFmtId="0" fontId="10" fillId="0" borderId="27" xfId="39" applyFont="1" applyBorder="1" applyAlignment="1">
      <alignment horizontal="center" vertical="center" wrapText="1"/>
    </xf>
    <xf numFmtId="0" fontId="10" fillId="0" borderId="28" xfId="39" applyFont="1" applyBorder="1" applyAlignment="1">
      <alignment horizontal="center" vertical="center" wrapText="1"/>
    </xf>
    <xf numFmtId="0" fontId="10" fillId="0" borderId="29" xfId="39" applyFont="1" applyBorder="1" applyAlignment="1">
      <alignment horizontal="center" vertical="center" wrapText="1"/>
    </xf>
    <xf numFmtId="0" fontId="10" fillId="20" borderId="13" xfId="39" applyFont="1" applyFill="1" applyBorder="1" applyAlignment="1">
      <alignment horizontal="left" vertical="center" wrapText="1"/>
    </xf>
    <xf numFmtId="0" fontId="10" fillId="20" borderId="14" xfId="39" applyFont="1" applyFill="1" applyBorder="1" applyAlignment="1">
      <alignment horizontal="left" vertical="center" wrapText="1"/>
    </xf>
    <xf numFmtId="0" fontId="10" fillId="0" borderId="48" xfId="39" applyFont="1" applyBorder="1" applyAlignment="1">
      <alignment horizontal="center" vertical="center" wrapText="1"/>
    </xf>
    <xf numFmtId="0" fontId="10" fillId="0" borderId="11" xfId="39" applyFont="1" applyBorder="1" applyAlignment="1">
      <alignment horizontal="center" vertical="center" wrapText="1"/>
    </xf>
    <xf numFmtId="0" fontId="10" fillId="0" borderId="12" xfId="39" applyFont="1" applyBorder="1" applyAlignment="1">
      <alignment horizontal="center" vertical="center" wrapText="1"/>
    </xf>
    <xf numFmtId="0" fontId="10" fillId="19" borderId="54" xfId="39" applyFont="1" applyFill="1" applyBorder="1" applyAlignment="1">
      <alignment horizontal="center" vertical="center" wrapText="1"/>
    </xf>
    <xf numFmtId="0" fontId="10" fillId="19" borderId="34" xfId="39" applyFont="1" applyFill="1" applyBorder="1" applyAlignment="1">
      <alignment horizontal="center" vertical="center" wrapText="1"/>
    </xf>
    <xf numFmtId="0" fontId="10" fillId="19" borderId="5" xfId="39" applyFont="1" applyFill="1" applyBorder="1" applyAlignment="1">
      <alignment horizontal="center" vertical="center" wrapText="1"/>
    </xf>
    <xf numFmtId="173" fontId="10" fillId="0" borderId="2" xfId="32" applyNumberFormat="1" applyFont="1" applyFill="1" applyBorder="1" applyAlignment="1" applyProtection="1">
      <alignment horizontal="center" vertical="center" wrapText="1"/>
    </xf>
    <xf numFmtId="173" fontId="10" fillId="0" borderId="22" xfId="32" applyNumberFormat="1" applyFont="1" applyFill="1" applyBorder="1" applyAlignment="1" applyProtection="1">
      <alignment horizontal="center" vertical="center" wrapText="1"/>
    </xf>
    <xf numFmtId="173" fontId="10" fillId="19" borderId="2" xfId="32" applyNumberFormat="1" applyFont="1" applyFill="1" applyBorder="1" applyAlignment="1" applyProtection="1">
      <alignment horizontal="center" vertical="center"/>
    </xf>
    <xf numFmtId="173" fontId="10" fillId="19" borderId="5" xfId="32" applyNumberFormat="1" applyFont="1" applyFill="1" applyBorder="1" applyAlignment="1" applyProtection="1">
      <alignment horizontal="center" vertical="center"/>
    </xf>
    <xf numFmtId="173" fontId="10" fillId="19" borderId="2" xfId="32" applyNumberFormat="1" applyFont="1" applyFill="1" applyBorder="1" applyAlignment="1" applyProtection="1">
      <alignment horizontal="center" vertical="center" wrapText="1"/>
    </xf>
    <xf numFmtId="173" fontId="10" fillId="19" borderId="5" xfId="32" applyNumberFormat="1" applyFont="1" applyFill="1" applyBorder="1" applyAlignment="1" applyProtection="1">
      <alignment horizontal="center" vertical="center" wrapText="1"/>
    </xf>
    <xf numFmtId="0" fontId="10" fillId="20" borderId="50" xfId="39" applyFont="1" applyFill="1" applyBorder="1" applyAlignment="1">
      <alignment horizontal="center" vertical="center" wrapText="1"/>
    </xf>
    <xf numFmtId="0" fontId="10" fillId="20" borderId="25" xfId="39" applyFont="1" applyFill="1" applyBorder="1" applyAlignment="1">
      <alignment horizontal="center" vertical="center" wrapText="1"/>
    </xf>
    <xf numFmtId="0" fontId="10" fillId="0" borderId="2" xfId="39" applyFont="1" applyBorder="1" applyAlignment="1">
      <alignment horizontal="center" vertical="center" wrapText="1"/>
    </xf>
    <xf numFmtId="0" fontId="10" fillId="0" borderId="34" xfId="39" applyFont="1" applyBorder="1" applyAlignment="1">
      <alignment horizontal="center" vertical="center" wrapText="1"/>
    </xf>
    <xf numFmtId="0" fontId="10" fillId="0" borderId="5" xfId="39" applyFont="1" applyBorder="1" applyAlignment="1">
      <alignment horizontal="center" vertical="center" wrapText="1"/>
    </xf>
    <xf numFmtId="0" fontId="10" fillId="20" borderId="2" xfId="39" applyFont="1" applyFill="1" applyBorder="1" applyAlignment="1">
      <alignment horizontal="center" vertical="center" wrapText="1"/>
    </xf>
    <xf numFmtId="0" fontId="10" fillId="20" borderId="34" xfId="39" applyFont="1" applyFill="1" applyBorder="1" applyAlignment="1">
      <alignment horizontal="center" vertical="center" wrapText="1"/>
    </xf>
    <xf numFmtId="0" fontId="10" fillId="20" borderId="5" xfId="39" applyFont="1" applyFill="1" applyBorder="1" applyAlignment="1">
      <alignment horizontal="center" vertical="center" wrapText="1"/>
    </xf>
    <xf numFmtId="0" fontId="10" fillId="19" borderId="38" xfId="39" applyFont="1" applyFill="1" applyBorder="1" applyAlignment="1">
      <alignment horizontal="center" vertical="center" wrapText="1"/>
    </xf>
    <xf numFmtId="0" fontId="10" fillId="19" borderId="53" xfId="39" applyFont="1" applyFill="1" applyBorder="1" applyAlignment="1">
      <alignment horizontal="center" vertical="center" wrapText="1"/>
    </xf>
    <xf numFmtId="0" fontId="10" fillId="19" borderId="39" xfId="39" applyFont="1" applyFill="1" applyBorder="1" applyAlignment="1">
      <alignment horizontal="center" vertical="center" wrapText="1"/>
    </xf>
    <xf numFmtId="0" fontId="10" fillId="19" borderId="40" xfId="39" applyFont="1" applyFill="1" applyBorder="1" applyAlignment="1">
      <alignment horizontal="center" vertical="center" wrapText="1"/>
    </xf>
    <xf numFmtId="173" fontId="10" fillId="19" borderId="55" xfId="32" applyNumberFormat="1" applyFont="1" applyFill="1" applyBorder="1" applyAlignment="1" applyProtection="1">
      <alignment horizontal="center" vertical="center" wrapText="1"/>
    </xf>
    <xf numFmtId="173" fontId="10" fillId="19" borderId="63" xfId="32" applyNumberFormat="1" applyFont="1" applyFill="1" applyBorder="1" applyAlignment="1" applyProtection="1">
      <alignment horizontal="center" vertical="center" wrapText="1"/>
    </xf>
    <xf numFmtId="173" fontId="10" fillId="19" borderId="59" xfId="32" applyNumberFormat="1" applyFont="1" applyFill="1" applyBorder="1" applyAlignment="1" applyProtection="1">
      <alignment horizontal="center" vertical="center" wrapText="1"/>
    </xf>
    <xf numFmtId="9" fontId="10" fillId="0" borderId="45" xfId="39" applyNumberFormat="1" applyFont="1" applyBorder="1" applyAlignment="1">
      <alignment horizontal="center" vertical="center" wrapText="1"/>
    </xf>
    <xf numFmtId="9" fontId="10" fillId="0" borderId="46" xfId="39" applyNumberFormat="1" applyFont="1" applyBorder="1" applyAlignment="1">
      <alignment horizontal="center" vertical="center" wrapText="1"/>
    </xf>
    <xf numFmtId="0" fontId="10" fillId="20" borderId="23" xfId="39" applyFont="1" applyFill="1" applyBorder="1" applyAlignment="1">
      <alignment horizontal="center" vertical="center" wrapText="1"/>
    </xf>
    <xf numFmtId="0" fontId="10" fillId="20" borderId="6" xfId="39" applyFont="1" applyFill="1" applyBorder="1" applyAlignment="1">
      <alignment horizontal="center" vertical="center" wrapText="1"/>
    </xf>
    <xf numFmtId="2" fontId="9" fillId="0" borderId="10" xfId="39" applyNumberFormat="1" applyFont="1" applyBorder="1" applyAlignment="1">
      <alignment horizontal="center" vertical="center" wrapText="1"/>
    </xf>
    <xf numFmtId="2" fontId="9" fillId="0" borderId="60" xfId="39" applyNumberFormat="1" applyFont="1" applyBorder="1" applyAlignment="1">
      <alignment horizontal="center" vertical="center" wrapText="1"/>
    </xf>
    <xf numFmtId="0" fontId="9" fillId="0" borderId="45" xfId="39" applyFont="1" applyBorder="1" applyAlignment="1">
      <alignment horizontal="center" vertical="center" wrapText="1"/>
    </xf>
    <xf numFmtId="0" fontId="9" fillId="0" borderId="47" xfId="39" applyFont="1" applyBorder="1" applyAlignment="1">
      <alignment horizontal="center" vertical="center" wrapText="1"/>
    </xf>
    <xf numFmtId="0" fontId="9" fillId="0" borderId="46" xfId="39" applyFont="1" applyBorder="1" applyAlignment="1">
      <alignment horizontal="center" vertical="center" wrapText="1"/>
    </xf>
    <xf numFmtId="0" fontId="10" fillId="20" borderId="38" xfId="39" applyFont="1" applyFill="1" applyBorder="1" applyAlignment="1">
      <alignment horizontal="center" vertical="center" wrapText="1"/>
    </xf>
    <xf numFmtId="2" fontId="9" fillId="0" borderId="8" xfId="39" applyNumberFormat="1" applyFont="1" applyBorder="1" applyAlignment="1">
      <alignment vertical="center" wrapText="1"/>
    </xf>
    <xf numFmtId="0" fontId="10" fillId="20" borderId="39" xfId="39" applyFont="1" applyFill="1" applyBorder="1" applyAlignment="1">
      <alignment horizontal="center" vertical="center" wrapText="1"/>
    </xf>
    <xf numFmtId="9" fontId="33" fillId="0" borderId="50" xfId="49" applyFont="1" applyFill="1" applyBorder="1" applyAlignment="1" applyProtection="1">
      <alignment horizontal="center" vertical="center" wrapText="1"/>
    </xf>
    <xf numFmtId="9" fontId="33" fillId="0" borderId="24" xfId="49" applyFont="1" applyFill="1" applyBorder="1" applyAlignment="1" applyProtection="1">
      <alignment horizontal="center" vertical="center" wrapText="1"/>
    </xf>
    <xf numFmtId="9" fontId="33" fillId="0" borderId="61" xfId="49" applyFont="1" applyFill="1" applyBorder="1" applyAlignment="1" applyProtection="1">
      <alignment horizontal="center" vertical="center" wrapText="1"/>
    </xf>
    <xf numFmtId="9" fontId="33" fillId="0" borderId="51" xfId="49" applyFont="1" applyFill="1" applyBorder="1" applyAlignment="1" applyProtection="1">
      <alignment horizontal="center" vertical="center" wrapText="1"/>
    </xf>
    <xf numFmtId="9" fontId="33" fillId="0" borderId="15" xfId="49" applyFont="1" applyFill="1" applyBorder="1" applyAlignment="1" applyProtection="1">
      <alignment horizontal="center" vertical="center" wrapText="1"/>
    </xf>
    <xf numFmtId="9" fontId="33" fillId="0" borderId="16" xfId="49" applyFont="1" applyFill="1" applyBorder="1" applyAlignment="1" applyProtection="1">
      <alignment horizontal="center" vertical="center" wrapText="1"/>
    </xf>
    <xf numFmtId="0" fontId="10" fillId="20" borderId="22" xfId="39" applyFont="1" applyFill="1" applyBorder="1" applyAlignment="1">
      <alignment horizontal="center" vertical="center" wrapText="1"/>
    </xf>
    <xf numFmtId="9" fontId="33" fillId="0" borderId="25" xfId="49" applyFont="1" applyFill="1" applyBorder="1" applyAlignment="1" applyProtection="1">
      <alignment horizontal="center" vertical="center" wrapText="1"/>
    </xf>
    <xf numFmtId="9" fontId="33" fillId="0" borderId="52" xfId="49" applyFont="1" applyFill="1" applyBorder="1" applyAlignment="1" applyProtection="1">
      <alignment horizontal="center" vertical="center" wrapText="1"/>
    </xf>
    <xf numFmtId="0" fontId="10" fillId="0" borderId="10" xfId="39" applyFont="1" applyBorder="1" applyAlignment="1">
      <alignment horizontal="center" vertical="center" wrapText="1"/>
    </xf>
    <xf numFmtId="0" fontId="10" fillId="0" borderId="60" xfId="39" applyFont="1" applyBorder="1" applyAlignment="1">
      <alignment horizontal="center" vertical="center" wrapText="1"/>
    </xf>
    <xf numFmtId="0" fontId="10" fillId="20" borderId="35" xfId="39" applyFont="1" applyFill="1" applyBorder="1" applyAlignment="1">
      <alignment horizontal="center" vertical="center" wrapText="1"/>
    </xf>
    <xf numFmtId="0" fontId="10" fillId="20" borderId="4" xfId="39" applyFont="1" applyFill="1" applyBorder="1" applyAlignment="1">
      <alignment horizontal="center" vertical="center" wrapText="1"/>
    </xf>
    <xf numFmtId="0" fontId="10" fillId="19" borderId="2" xfId="39" applyFont="1" applyFill="1" applyBorder="1" applyAlignment="1">
      <alignment horizontal="center" vertical="center" wrapText="1"/>
    </xf>
    <xf numFmtId="0" fontId="10" fillId="0" borderId="22" xfId="39" applyFont="1" applyBorder="1" applyAlignment="1">
      <alignment horizontal="center" vertical="center" wrapText="1"/>
    </xf>
    <xf numFmtId="9" fontId="33" fillId="0" borderId="50" xfId="39" applyNumberFormat="1" applyFont="1" applyBorder="1" applyAlignment="1">
      <alignment horizontal="center" vertical="center" wrapText="1"/>
    </xf>
    <xf numFmtId="9" fontId="33" fillId="0" borderId="24" xfId="39" applyNumberFormat="1" applyFont="1" applyBorder="1" applyAlignment="1">
      <alignment horizontal="center" vertical="center" wrapText="1"/>
    </xf>
    <xf numFmtId="9" fontId="33" fillId="0" borderId="61" xfId="39" applyNumberFormat="1" applyFont="1" applyBorder="1" applyAlignment="1">
      <alignment horizontal="center" vertical="center" wrapText="1"/>
    </xf>
    <xf numFmtId="9" fontId="33" fillId="0" borderId="51" xfId="39" applyNumberFormat="1" applyFont="1" applyBorder="1" applyAlignment="1">
      <alignment horizontal="center" vertical="center" wrapText="1"/>
    </xf>
    <xf numFmtId="9" fontId="33" fillId="0" borderId="15" xfId="39" applyNumberFormat="1" applyFont="1" applyBorder="1" applyAlignment="1">
      <alignment horizontal="center" vertical="center" wrapText="1"/>
    </xf>
    <xf numFmtId="9" fontId="33" fillId="0" borderId="16" xfId="39" applyNumberFormat="1" applyFont="1" applyBorder="1" applyAlignment="1">
      <alignment horizontal="center" vertical="center" wrapText="1"/>
    </xf>
    <xf numFmtId="9" fontId="33" fillId="0" borderId="62" xfId="39" applyNumberFormat="1" applyFont="1" applyBorder="1" applyAlignment="1">
      <alignment horizontal="center" vertical="center" wrapText="1"/>
    </xf>
    <xf numFmtId="9" fontId="33" fillId="0" borderId="0" xfId="39" applyNumberFormat="1" applyFont="1" applyAlignment="1">
      <alignment horizontal="center" vertical="center" wrapText="1"/>
    </xf>
    <xf numFmtId="9" fontId="33" fillId="0" borderId="14" xfId="39" applyNumberFormat="1" applyFont="1" applyBorder="1" applyAlignment="1">
      <alignment horizontal="center" vertical="center" wrapText="1"/>
    </xf>
    <xf numFmtId="173" fontId="10" fillId="19" borderId="21" xfId="32" applyNumberFormat="1" applyFont="1" applyFill="1" applyBorder="1" applyAlignment="1" applyProtection="1">
      <alignment horizontal="center" vertical="center" wrapText="1"/>
    </xf>
    <xf numFmtId="2" fontId="9" fillId="0" borderId="18" xfId="39" applyNumberFormat="1" applyFont="1" applyBorder="1" applyAlignment="1">
      <alignment vertical="center" wrapText="1"/>
    </xf>
    <xf numFmtId="0" fontId="0" fillId="0" borderId="64" xfId="0" applyBorder="1" applyAlignment="1">
      <alignment vertical="center" wrapText="1"/>
    </xf>
    <xf numFmtId="9" fontId="33" fillId="0" borderId="50" xfId="39" applyNumberFormat="1" applyFont="1" applyBorder="1" applyAlignment="1">
      <alignment horizontal="left" vertical="center" wrapText="1"/>
    </xf>
    <xf numFmtId="9" fontId="33" fillId="0" borderId="24" xfId="39" applyNumberFormat="1" applyFont="1" applyBorder="1" applyAlignment="1">
      <alignment horizontal="left" vertical="center" wrapText="1"/>
    </xf>
    <xf numFmtId="9" fontId="33" fillId="0" borderId="61" xfId="39" applyNumberFormat="1" applyFont="1" applyBorder="1" applyAlignment="1">
      <alignment horizontal="left" vertical="center" wrapText="1"/>
    </xf>
    <xf numFmtId="9" fontId="33" fillId="0" borderId="62" xfId="39" applyNumberFormat="1" applyFont="1" applyBorder="1" applyAlignment="1">
      <alignment horizontal="left" vertical="center" wrapText="1"/>
    </xf>
    <xf numFmtId="9" fontId="33" fillId="0" borderId="0" xfId="39" applyNumberFormat="1" applyFont="1" applyAlignment="1">
      <alignment horizontal="left" vertical="center" wrapText="1"/>
    </xf>
    <xf numFmtId="9" fontId="33" fillId="0" borderId="14" xfId="39" applyNumberFormat="1" applyFont="1" applyBorder="1" applyAlignment="1">
      <alignment horizontal="left" vertical="center" wrapText="1"/>
    </xf>
    <xf numFmtId="0" fontId="10" fillId="20" borderId="65" xfId="39" applyFont="1" applyFill="1" applyBorder="1" applyAlignment="1">
      <alignment horizontal="center" vertical="center" wrapText="1"/>
    </xf>
    <xf numFmtId="0" fontId="10" fillId="20" borderId="66" xfId="39" applyFont="1" applyFill="1" applyBorder="1" applyAlignment="1">
      <alignment horizontal="center" vertical="center" wrapText="1"/>
    </xf>
    <xf numFmtId="0" fontId="10" fillId="20" borderId="58" xfId="39" applyFont="1" applyFill="1" applyBorder="1" applyAlignment="1">
      <alignment horizontal="center" vertical="center" wrapText="1"/>
    </xf>
    <xf numFmtId="0" fontId="10" fillId="0" borderId="18" xfId="39" applyFont="1" applyBorder="1" applyAlignment="1">
      <alignment horizontal="center" vertical="center" wrapText="1"/>
    </xf>
    <xf numFmtId="0" fontId="10" fillId="0" borderId="64" xfId="39" applyFont="1" applyBorder="1" applyAlignment="1">
      <alignment horizontal="center" vertical="center" wrapText="1"/>
    </xf>
    <xf numFmtId="2" fontId="9" fillId="0" borderId="18" xfId="39" applyNumberFormat="1" applyFont="1" applyBorder="1" applyAlignment="1">
      <alignment horizontal="center" vertical="center" wrapText="1"/>
    </xf>
    <xf numFmtId="2" fontId="9" fillId="0" borderId="30" xfId="39" applyNumberFormat="1" applyFont="1" applyBorder="1" applyAlignment="1">
      <alignment horizontal="center" vertical="center" wrapText="1"/>
    </xf>
    <xf numFmtId="2" fontId="9" fillId="0" borderId="26" xfId="39" applyNumberFormat="1" applyFont="1" applyBorder="1" applyAlignment="1">
      <alignment horizontal="center" vertical="center" wrapText="1"/>
    </xf>
    <xf numFmtId="2" fontId="9" fillId="0" borderId="4" xfId="39" applyNumberFormat="1" applyFont="1" applyBorder="1" applyAlignment="1">
      <alignment horizontal="center" vertical="center" wrapText="1"/>
    </xf>
    <xf numFmtId="2" fontId="9" fillId="0" borderId="30" xfId="39" applyNumberFormat="1" applyFont="1" applyBorder="1" applyAlignment="1">
      <alignment vertical="center" wrapText="1"/>
    </xf>
    <xf numFmtId="0" fontId="10" fillId="19" borderId="13" xfId="39" applyFont="1" applyFill="1" applyBorder="1" applyAlignment="1">
      <alignment horizontal="center" vertical="center" wrapText="1"/>
    </xf>
    <xf numFmtId="0" fontId="52" fillId="0" borderId="5" xfId="0" applyFont="1" applyBorder="1" applyAlignment="1">
      <alignment horizontal="left" vertical="center" wrapText="1"/>
    </xf>
    <xf numFmtId="0" fontId="52" fillId="0" borderId="1" xfId="0" applyFont="1" applyBorder="1" applyAlignment="1">
      <alignment horizontal="left" vertical="center" wrapText="1"/>
    </xf>
    <xf numFmtId="0" fontId="52" fillId="0" borderId="9" xfId="0" applyFont="1" applyBorder="1" applyAlignment="1">
      <alignment horizontal="left" vertical="center" wrapText="1"/>
    </xf>
    <xf numFmtId="0" fontId="42" fillId="0" borderId="38" xfId="39" applyFont="1" applyBorder="1" applyAlignment="1">
      <alignment horizontal="center" vertical="center" wrapText="1"/>
    </xf>
    <xf numFmtId="0" fontId="42" fillId="0" borderId="39" xfId="39" applyFont="1" applyBorder="1" applyAlignment="1">
      <alignment horizontal="center" vertical="center" wrapText="1"/>
    </xf>
    <xf numFmtId="0" fontId="42" fillId="0" borderId="40" xfId="39" applyFont="1" applyBorder="1" applyAlignment="1">
      <alignment horizontal="center" vertical="center" wrapText="1"/>
    </xf>
    <xf numFmtId="0" fontId="42" fillId="0" borderId="31" xfId="39" applyFont="1" applyBorder="1" applyAlignment="1">
      <alignment horizontal="center" vertical="center" wrapText="1"/>
    </xf>
    <xf numFmtId="0" fontId="42" fillId="0" borderId="19" xfId="39" applyFont="1" applyBorder="1" applyAlignment="1">
      <alignment horizontal="center" vertical="center" wrapText="1"/>
    </xf>
    <xf numFmtId="0" fontId="42" fillId="0" borderId="41" xfId="39" applyFont="1" applyBorder="1" applyAlignment="1">
      <alignment horizontal="center" vertical="center" wrapText="1"/>
    </xf>
    <xf numFmtId="0" fontId="52" fillId="0" borderId="59" xfId="0" applyFont="1" applyBorder="1" applyAlignment="1">
      <alignment horizontal="left" vertical="center" wrapText="1"/>
    </xf>
    <xf numFmtId="0" fontId="52" fillId="0" borderId="19" xfId="0" applyFont="1" applyBorder="1" applyAlignment="1">
      <alignment horizontal="left" vertical="center" wrapText="1"/>
    </xf>
    <xf numFmtId="0" fontId="52" fillId="0" borderId="41" xfId="0" applyFont="1" applyBorder="1" applyAlignment="1">
      <alignment horizontal="left" vertical="center" wrapText="1"/>
    </xf>
    <xf numFmtId="0" fontId="42" fillId="20" borderId="48" xfId="39" applyFont="1" applyFill="1" applyBorder="1" applyAlignment="1">
      <alignment horizontal="left" vertical="center" wrapText="1"/>
    </xf>
    <xf numFmtId="0" fontId="42" fillId="20" borderId="12" xfId="39" applyFont="1" applyFill="1" applyBorder="1" applyAlignment="1">
      <alignment horizontal="left" vertical="center" wrapText="1"/>
    </xf>
    <xf numFmtId="0" fontId="42" fillId="20" borderId="13" xfId="39" applyFont="1" applyFill="1" applyBorder="1" applyAlignment="1">
      <alignment horizontal="left" vertical="center" wrapText="1"/>
    </xf>
    <xf numFmtId="0" fontId="42" fillId="20" borderId="14" xfId="39" applyFont="1" applyFill="1" applyBorder="1" applyAlignment="1">
      <alignment horizontal="left" vertical="center" wrapText="1"/>
    </xf>
    <xf numFmtId="0" fontId="42" fillId="20" borderId="49" xfId="39" applyFont="1" applyFill="1" applyBorder="1" applyAlignment="1">
      <alignment horizontal="left" vertical="center" wrapText="1"/>
    </xf>
    <xf numFmtId="0" fontId="42" fillId="20" borderId="16" xfId="39" applyFont="1" applyFill="1" applyBorder="1" applyAlignment="1">
      <alignment horizontal="left" vertical="center" wrapText="1"/>
    </xf>
    <xf numFmtId="0" fontId="52" fillId="0" borderId="48" xfId="39" applyFont="1" applyBorder="1" applyAlignment="1">
      <alignment horizontal="center" vertical="center" wrapText="1"/>
    </xf>
    <xf numFmtId="0" fontId="52" fillId="0" borderId="11" xfId="39" applyFont="1" applyBorder="1" applyAlignment="1">
      <alignment horizontal="center" vertical="center" wrapText="1"/>
    </xf>
    <xf numFmtId="0" fontId="52" fillId="0" borderId="12" xfId="39" applyFont="1" applyBorder="1" applyAlignment="1">
      <alignment horizontal="center" vertical="center" wrapText="1"/>
    </xf>
    <xf numFmtId="0" fontId="52" fillId="0" borderId="13" xfId="39" applyFont="1" applyBorder="1" applyAlignment="1">
      <alignment horizontal="center" vertical="center" wrapText="1"/>
    </xf>
    <xf numFmtId="0" fontId="52" fillId="0" borderId="0" xfId="39" applyFont="1" applyAlignment="1">
      <alignment horizontal="center" vertical="center" wrapText="1"/>
    </xf>
    <xf numFmtId="0" fontId="52" fillId="0" borderId="14" xfId="39" applyFont="1" applyBorder="1" applyAlignment="1">
      <alignment horizontal="center" vertical="center" wrapText="1"/>
    </xf>
    <xf numFmtId="0" fontId="52" fillId="0" borderId="49" xfId="39" applyFont="1" applyBorder="1" applyAlignment="1">
      <alignment horizontal="center" vertical="center" wrapText="1"/>
    </xf>
    <xf numFmtId="0" fontId="52" fillId="0" borderId="15" xfId="39" applyFont="1" applyBorder="1" applyAlignment="1">
      <alignment horizontal="center" vertical="center" wrapText="1"/>
    </xf>
    <xf numFmtId="0" fontId="52" fillId="0" borderId="16" xfId="39" applyFont="1" applyBorder="1" applyAlignment="1">
      <alignment horizontal="center" vertical="center" wrapText="1"/>
    </xf>
    <xf numFmtId="0" fontId="53" fillId="19" borderId="42" xfId="0" applyFont="1" applyFill="1" applyBorder="1" applyAlignment="1">
      <alignment horizontal="center" vertical="center" wrapText="1"/>
    </xf>
    <xf numFmtId="0" fontId="53" fillId="19" borderId="43" xfId="0" applyFont="1" applyFill="1" applyBorder="1" applyAlignment="1">
      <alignment horizontal="center" vertical="center"/>
    </xf>
    <xf numFmtId="0" fontId="53" fillId="19" borderId="44" xfId="0" applyFont="1" applyFill="1" applyBorder="1" applyAlignment="1">
      <alignment horizontal="center" vertical="center"/>
    </xf>
    <xf numFmtId="0" fontId="42" fillId="20" borderId="11" xfId="39" applyFont="1" applyFill="1" applyBorder="1" applyAlignment="1">
      <alignment horizontal="left" vertical="center" wrapText="1"/>
    </xf>
    <xf numFmtId="0" fontId="42" fillId="20" borderId="0" xfId="39" applyFont="1" applyFill="1" applyAlignment="1">
      <alignment horizontal="left" vertical="center" wrapText="1"/>
    </xf>
    <xf numFmtId="0" fontId="42" fillId="20" borderId="15" xfId="39" applyFont="1" applyFill="1" applyBorder="1" applyAlignment="1">
      <alignment horizontal="left" vertical="center" wrapText="1"/>
    </xf>
    <xf numFmtId="14" fontId="54" fillId="19" borderId="48" xfId="0" applyNumberFormat="1" applyFont="1" applyFill="1" applyBorder="1" applyAlignment="1">
      <alignment horizontal="center" vertical="center"/>
    </xf>
    <xf numFmtId="0" fontId="54" fillId="19" borderId="12" xfId="0" applyFont="1" applyFill="1" applyBorder="1" applyAlignment="1">
      <alignment horizontal="center" vertical="center"/>
    </xf>
    <xf numFmtId="0" fontId="54" fillId="19" borderId="13" xfId="0" applyFont="1" applyFill="1" applyBorder="1" applyAlignment="1">
      <alignment horizontal="center" vertical="center"/>
    </xf>
    <xf numFmtId="0" fontId="54" fillId="19" borderId="14" xfId="0" applyFont="1" applyFill="1" applyBorder="1" applyAlignment="1">
      <alignment horizontal="center" vertical="center"/>
    </xf>
    <xf numFmtId="0" fontId="54" fillId="19" borderId="49" xfId="0" applyFont="1" applyFill="1" applyBorder="1" applyAlignment="1">
      <alignment horizontal="center" vertical="center"/>
    </xf>
    <xf numFmtId="0" fontId="54" fillId="19" borderId="16" xfId="0" applyFont="1" applyFill="1" applyBorder="1" applyAlignment="1">
      <alignment horizontal="center" vertical="center"/>
    </xf>
    <xf numFmtId="0" fontId="44" fillId="0" borderId="57" xfId="0" applyFont="1" applyBorder="1" applyAlignment="1">
      <alignment horizontal="center" vertical="center" wrapText="1"/>
    </xf>
    <xf numFmtId="0" fontId="44" fillId="0" borderId="58" xfId="0" applyFont="1" applyBorder="1" applyAlignment="1">
      <alignment horizontal="center" vertical="center" wrapText="1"/>
    </xf>
    <xf numFmtId="0" fontId="44" fillId="0" borderId="55" xfId="0" applyFont="1" applyBorder="1" applyAlignment="1">
      <alignment horizontal="center" vertical="center" wrapText="1"/>
    </xf>
    <xf numFmtId="0" fontId="44" fillId="0" borderId="56" xfId="0" applyFont="1" applyBorder="1" applyAlignment="1">
      <alignment horizontal="center" vertical="center" wrapText="1"/>
    </xf>
    <xf numFmtId="0" fontId="43" fillId="0" borderId="48" xfId="39" applyFont="1" applyBorder="1" applyAlignment="1">
      <alignment horizontal="center" vertical="center" wrapText="1"/>
    </xf>
    <xf numFmtId="0" fontId="43" fillId="0" borderId="13" xfId="39" applyFont="1" applyBorder="1" applyAlignment="1">
      <alignment horizontal="center" vertical="center" wrapText="1"/>
    </xf>
    <xf numFmtId="0" fontId="43" fillId="0" borderId="49" xfId="39" applyFont="1" applyBorder="1" applyAlignment="1">
      <alignment horizontal="center" vertical="center" wrapText="1"/>
    </xf>
    <xf numFmtId="0" fontId="42" fillId="0" borderId="27" xfId="39" applyFont="1" applyBorder="1" applyAlignment="1">
      <alignment horizontal="center" vertical="center"/>
    </xf>
    <xf numFmtId="0" fontId="42" fillId="0" borderId="28" xfId="39" applyFont="1" applyBorder="1" applyAlignment="1">
      <alignment horizontal="center" vertical="center"/>
    </xf>
    <xf numFmtId="0" fontId="42" fillId="0" borderId="29" xfId="39" applyFont="1" applyBorder="1" applyAlignment="1">
      <alignment horizontal="center" vertical="center"/>
    </xf>
    <xf numFmtId="0" fontId="41" fillId="0" borderId="57" xfId="0" applyFont="1" applyBorder="1" applyAlignment="1">
      <alignment horizontal="center" vertical="center"/>
    </xf>
    <xf numFmtId="0" fontId="41" fillId="0" borderId="58" xfId="0" applyFont="1" applyBorder="1" applyAlignment="1">
      <alignment horizontal="center" vertical="center"/>
    </xf>
    <xf numFmtId="0" fontId="44" fillId="0" borderId="54" xfId="0" applyFont="1" applyBorder="1" applyAlignment="1">
      <alignment horizontal="center" vertical="center" wrapText="1"/>
    </xf>
    <xf numFmtId="0" fontId="44" fillId="0" borderId="22" xfId="0" applyFont="1" applyBorder="1" applyAlignment="1">
      <alignment horizontal="center" vertical="center" wrapText="1"/>
    </xf>
    <xf numFmtId="0" fontId="41" fillId="0" borderId="54" xfId="0" applyFont="1" applyBorder="1" applyAlignment="1">
      <alignment horizontal="center" vertical="center"/>
    </xf>
    <xf numFmtId="0" fontId="41" fillId="0" borderId="22" xfId="0" applyFont="1" applyBorder="1" applyAlignment="1">
      <alignment horizontal="center" vertical="center"/>
    </xf>
    <xf numFmtId="0" fontId="52" fillId="0" borderId="53" xfId="0" applyFont="1" applyBorder="1" applyAlignment="1">
      <alignment horizontal="left" vertical="center" wrapText="1"/>
    </xf>
    <xf numFmtId="0" fontId="52" fillId="0" borderId="39" xfId="0" applyFont="1" applyBorder="1" applyAlignment="1">
      <alignment horizontal="left" vertical="center" wrapText="1"/>
    </xf>
    <xf numFmtId="0" fontId="52" fillId="0" borderId="40" xfId="0" applyFont="1" applyBorder="1" applyAlignment="1">
      <alignment horizontal="left" vertical="center" wrapText="1"/>
    </xf>
    <xf numFmtId="0" fontId="42" fillId="20" borderId="49" xfId="39" applyFont="1" applyFill="1" applyBorder="1" applyAlignment="1">
      <alignment horizontal="center" vertical="center" wrapText="1"/>
    </xf>
    <xf numFmtId="0" fontId="42" fillId="20" borderId="15" xfId="39" applyFont="1" applyFill="1" applyBorder="1" applyAlignment="1">
      <alignment horizontal="center" vertical="center" wrapText="1"/>
    </xf>
    <xf numFmtId="0" fontId="42" fillId="20" borderId="16" xfId="39" applyFont="1" applyFill="1" applyBorder="1" applyAlignment="1">
      <alignment horizontal="center" vertical="center" wrapText="1"/>
    </xf>
    <xf numFmtId="0" fontId="42" fillId="20" borderId="13" xfId="39" applyFont="1" applyFill="1" applyBorder="1" applyAlignment="1">
      <alignment horizontal="center" vertical="center" wrapText="1"/>
    </xf>
    <xf numFmtId="0" fontId="42" fillId="20" borderId="0" xfId="39" applyFont="1" applyFill="1" applyAlignment="1">
      <alignment horizontal="center" vertical="center" wrapText="1"/>
    </xf>
    <xf numFmtId="0" fontId="42" fillId="20" borderId="14" xfId="39" applyFont="1" applyFill="1" applyBorder="1" applyAlignment="1">
      <alignment horizontal="center" vertical="center" wrapText="1"/>
    </xf>
    <xf numFmtId="0" fontId="41" fillId="0" borderId="55" xfId="0" applyFont="1" applyBorder="1" applyAlignment="1">
      <alignment horizontal="center" vertical="center"/>
    </xf>
    <xf numFmtId="0" fontId="41" fillId="0" borderId="56" xfId="0" applyFont="1" applyBorder="1" applyAlignment="1">
      <alignment horizontal="center" vertical="center"/>
    </xf>
    <xf numFmtId="0" fontId="42" fillId="0" borderId="45" xfId="39" applyFont="1" applyBorder="1" applyAlignment="1">
      <alignment horizontal="center" vertical="center" wrapText="1"/>
    </xf>
    <xf numFmtId="0" fontId="42" fillId="0" borderId="47" xfId="39" applyFont="1" applyBorder="1" applyAlignment="1">
      <alignment horizontal="center" vertical="center" wrapText="1"/>
    </xf>
    <xf numFmtId="0" fontId="42" fillId="0" borderId="46" xfId="39" applyFont="1" applyBorder="1" applyAlignment="1">
      <alignment horizontal="center" vertical="center" wrapText="1"/>
    </xf>
    <xf numFmtId="0" fontId="42" fillId="19" borderId="15" xfId="39" applyFont="1" applyFill="1" applyBorder="1" applyAlignment="1">
      <alignment horizontal="left" vertical="center" wrapText="1"/>
    </xf>
    <xf numFmtId="0" fontId="43" fillId="0" borderId="45" xfId="39" applyFont="1" applyBorder="1" applyAlignment="1">
      <alignment horizontal="center" vertical="center" wrapText="1"/>
    </xf>
    <xf numFmtId="0" fontId="43" fillId="0" borderId="47" xfId="39" applyFont="1" applyBorder="1" applyAlignment="1">
      <alignment horizontal="center" vertical="center" wrapText="1"/>
    </xf>
    <xf numFmtId="0" fontId="43" fillId="0" borderId="46" xfId="39" applyFont="1" applyBorder="1" applyAlignment="1">
      <alignment horizontal="center" vertical="center" wrapText="1"/>
    </xf>
    <xf numFmtId="0" fontId="42" fillId="20" borderId="45" xfId="39" applyFont="1" applyFill="1" applyBorder="1" applyAlignment="1">
      <alignment horizontal="center" vertical="center" wrapText="1"/>
    </xf>
    <xf numFmtId="0" fontId="42" fillId="20" borderId="47" xfId="39" applyFont="1" applyFill="1" applyBorder="1" applyAlignment="1">
      <alignment horizontal="center" vertical="center" wrapText="1"/>
    </xf>
    <xf numFmtId="0" fontId="42" fillId="20" borderId="46" xfId="39" applyFont="1" applyFill="1" applyBorder="1" applyAlignment="1">
      <alignment horizontal="center" vertical="center" wrapText="1"/>
    </xf>
    <xf numFmtId="1" fontId="42" fillId="0" borderId="45" xfId="47" applyNumberFormat="1" applyFont="1" applyFill="1" applyBorder="1" applyAlignment="1" applyProtection="1">
      <alignment horizontal="center" vertical="center" wrapText="1"/>
    </xf>
    <xf numFmtId="1" fontId="42" fillId="0" borderId="46" xfId="47" applyNumberFormat="1" applyFont="1" applyFill="1" applyBorder="1" applyAlignment="1" applyProtection="1">
      <alignment horizontal="center" vertical="center" wrapText="1"/>
    </xf>
    <xf numFmtId="9" fontId="42" fillId="0" borderId="45" xfId="39" applyNumberFormat="1" applyFont="1" applyBorder="1" applyAlignment="1">
      <alignment horizontal="center" vertical="center" wrapText="1"/>
    </xf>
    <xf numFmtId="9" fontId="42" fillId="0" borderId="46" xfId="39" applyNumberFormat="1" applyFont="1" applyBorder="1" applyAlignment="1">
      <alignment horizontal="center" vertical="center" wrapText="1"/>
    </xf>
    <xf numFmtId="0" fontId="45" fillId="0" borderId="45" xfId="39" applyFont="1" applyBorder="1" applyAlignment="1">
      <alignment horizontal="center" vertical="center" wrapText="1"/>
    </xf>
    <xf numFmtId="0" fontId="45" fillId="0" borderId="47" xfId="39" applyFont="1" applyBorder="1" applyAlignment="1">
      <alignment horizontal="center" vertical="center" wrapText="1"/>
    </xf>
    <xf numFmtId="0" fontId="45" fillId="0" borderId="46" xfId="39" applyFont="1" applyBorder="1" applyAlignment="1">
      <alignment horizontal="center" vertical="center" wrapText="1"/>
    </xf>
    <xf numFmtId="0" fontId="42" fillId="0" borderId="27" xfId="39" applyFont="1" applyBorder="1" applyAlignment="1">
      <alignment horizontal="center" vertical="center" wrapText="1"/>
    </xf>
    <xf numFmtId="0" fontId="42" fillId="0" borderId="28" xfId="39" applyFont="1" applyBorder="1" applyAlignment="1">
      <alignment horizontal="center" vertical="center" wrapText="1"/>
    </xf>
    <xf numFmtId="0" fontId="42" fillId="0" borderId="29" xfId="39" applyFont="1" applyBorder="1" applyAlignment="1">
      <alignment horizontal="center" vertical="center" wrapText="1"/>
    </xf>
    <xf numFmtId="0" fontId="42" fillId="20" borderId="45" xfId="39" applyFont="1" applyFill="1" applyBorder="1" applyAlignment="1">
      <alignment horizontal="left" vertical="center" wrapText="1"/>
    </xf>
    <xf numFmtId="0" fontId="42" fillId="20" borderId="46" xfId="39" applyFont="1" applyFill="1" applyBorder="1" applyAlignment="1">
      <alignment horizontal="left" vertical="center" wrapText="1"/>
    </xf>
    <xf numFmtId="0" fontId="42" fillId="20" borderId="23" xfId="39" applyFont="1" applyFill="1" applyBorder="1" applyAlignment="1">
      <alignment horizontal="center" vertical="center" wrapText="1"/>
    </xf>
    <xf numFmtId="0" fontId="42" fillId="20" borderId="6" xfId="39" applyFont="1" applyFill="1" applyBorder="1" applyAlignment="1">
      <alignment horizontal="center" vertical="center" wrapText="1"/>
    </xf>
    <xf numFmtId="0" fontId="42" fillId="20" borderId="50" xfId="39" applyFont="1" applyFill="1" applyBorder="1" applyAlignment="1">
      <alignment horizontal="center" vertical="center" wrapText="1"/>
    </xf>
    <xf numFmtId="0" fontId="42" fillId="20" borderId="25" xfId="39" applyFont="1" applyFill="1" applyBorder="1" applyAlignment="1">
      <alignment horizontal="center" vertical="center" wrapText="1"/>
    </xf>
    <xf numFmtId="0" fontId="42" fillId="20" borderId="20" xfId="39" applyFont="1" applyFill="1" applyBorder="1" applyAlignment="1">
      <alignment horizontal="center" vertical="center" wrapText="1"/>
    </xf>
    <xf numFmtId="0" fontId="42" fillId="20" borderId="33" xfId="39" applyFont="1" applyFill="1" applyBorder="1" applyAlignment="1">
      <alignment horizontal="center" vertical="center" wrapText="1"/>
    </xf>
    <xf numFmtId="0" fontId="42" fillId="20" borderId="2" xfId="39" applyFont="1" applyFill="1" applyBorder="1" applyAlignment="1">
      <alignment horizontal="center" vertical="center" wrapText="1"/>
    </xf>
    <xf numFmtId="0" fontId="42" fillId="20" borderId="34" xfId="39" applyFont="1" applyFill="1" applyBorder="1" applyAlignment="1">
      <alignment horizontal="center" vertical="center" wrapText="1"/>
    </xf>
    <xf numFmtId="0" fontId="42" fillId="20" borderId="5" xfId="39" applyFont="1" applyFill="1" applyBorder="1" applyAlignment="1">
      <alignment horizontal="center" vertical="center" wrapText="1"/>
    </xf>
    <xf numFmtId="0" fontId="42" fillId="20" borderId="1" xfId="39" applyFont="1" applyFill="1" applyBorder="1" applyAlignment="1">
      <alignment horizontal="center" vertical="center" wrapText="1"/>
    </xf>
    <xf numFmtId="0" fontId="42" fillId="20" borderId="24" xfId="39" applyFont="1" applyFill="1" applyBorder="1" applyAlignment="1">
      <alignment horizontal="center" vertical="center" wrapText="1"/>
    </xf>
    <xf numFmtId="0" fontId="42" fillId="20" borderId="61" xfId="39" applyFont="1" applyFill="1" applyBorder="1" applyAlignment="1">
      <alignment horizontal="center" vertical="center" wrapText="1"/>
    </xf>
    <xf numFmtId="0" fontId="42" fillId="20" borderId="3" xfId="39" applyFont="1" applyFill="1" applyBorder="1" applyAlignment="1">
      <alignment horizontal="center" vertical="center" wrapText="1"/>
    </xf>
    <xf numFmtId="0" fontId="42" fillId="20" borderId="7" xfId="39" applyFont="1" applyFill="1" applyBorder="1" applyAlignment="1">
      <alignment horizontal="center" vertical="center" wrapText="1"/>
    </xf>
    <xf numFmtId="0" fontId="42" fillId="20" borderId="38" xfId="39" applyFont="1" applyFill="1" applyBorder="1" applyAlignment="1">
      <alignment horizontal="center" vertical="center" wrapText="1"/>
    </xf>
    <xf numFmtId="0" fontId="42" fillId="20" borderId="65" xfId="39" applyFont="1" applyFill="1" applyBorder="1" applyAlignment="1">
      <alignment horizontal="center" vertical="center" wrapText="1"/>
    </xf>
    <xf numFmtId="0" fontId="42" fillId="20" borderId="8" xfId="39" applyFont="1" applyFill="1" applyBorder="1" applyAlignment="1">
      <alignment horizontal="center" vertical="center" wrapText="1"/>
    </xf>
    <xf numFmtId="0" fontId="42" fillId="20" borderId="31" xfId="39" applyFont="1" applyFill="1" applyBorder="1" applyAlignment="1">
      <alignment horizontal="center" vertical="center" wrapText="1"/>
    </xf>
    <xf numFmtId="0" fontId="42" fillId="20" borderId="21" xfId="39" applyFont="1" applyFill="1" applyBorder="1" applyAlignment="1">
      <alignment horizontal="center" vertical="center" wrapText="1"/>
    </xf>
    <xf numFmtId="0" fontId="42" fillId="19" borderId="38" xfId="39" applyFont="1" applyFill="1" applyBorder="1" applyAlignment="1">
      <alignment horizontal="center" vertical="center" wrapText="1"/>
    </xf>
    <xf numFmtId="0" fontId="42" fillId="19" borderId="53" xfId="39" applyFont="1" applyFill="1" applyBorder="1" applyAlignment="1">
      <alignment horizontal="center" vertical="center" wrapText="1"/>
    </xf>
    <xf numFmtId="0" fontId="42" fillId="19" borderId="39" xfId="39" applyFont="1" applyFill="1" applyBorder="1" applyAlignment="1">
      <alignment horizontal="center" vertical="center" wrapText="1"/>
    </xf>
    <xf numFmtId="0" fontId="42" fillId="19" borderId="40" xfId="39" applyFont="1" applyFill="1" applyBorder="1" applyAlignment="1">
      <alignment horizontal="center" vertical="center" wrapText="1"/>
    </xf>
    <xf numFmtId="3" fontId="42" fillId="0" borderId="50" xfId="39" applyNumberFormat="1" applyFont="1" applyBorder="1" applyAlignment="1">
      <alignment horizontal="center" vertical="center" wrapText="1"/>
    </xf>
    <xf numFmtId="3" fontId="42" fillId="0" borderId="25" xfId="39" applyNumberFormat="1" applyFont="1" applyBorder="1" applyAlignment="1">
      <alignment horizontal="center" vertical="center" wrapText="1"/>
    </xf>
    <xf numFmtId="0" fontId="43" fillId="0" borderId="1" xfId="39" applyFont="1" applyBorder="1" applyAlignment="1">
      <alignment horizontal="left" vertical="center" wrapText="1"/>
    </xf>
    <xf numFmtId="0" fontId="43" fillId="0" borderId="9" xfId="39" applyFont="1" applyBorder="1" applyAlignment="1">
      <alignment horizontal="left" vertical="center" wrapText="1"/>
    </xf>
    <xf numFmtId="0" fontId="43" fillId="20" borderId="1" xfId="39" applyFont="1" applyFill="1" applyBorder="1" applyAlignment="1">
      <alignment horizontal="center" vertical="center" wrapText="1"/>
    </xf>
    <xf numFmtId="0" fontId="42" fillId="20" borderId="9" xfId="39" applyFont="1" applyFill="1" applyBorder="1" applyAlignment="1">
      <alignment horizontal="center" vertical="center" wrapText="1"/>
    </xf>
    <xf numFmtId="0" fontId="43" fillId="0" borderId="18" xfId="39" applyFont="1" applyBorder="1" applyAlignment="1">
      <alignment horizontal="justify" vertical="center" wrapText="1"/>
    </xf>
    <xf numFmtId="0" fontId="43" fillId="0" borderId="64" xfId="39" applyFont="1" applyBorder="1" applyAlignment="1">
      <alignment horizontal="justify" vertical="center" wrapText="1"/>
    </xf>
    <xf numFmtId="9" fontId="43" fillId="0" borderId="26" xfId="47" applyFont="1" applyFill="1" applyBorder="1" applyAlignment="1" applyProtection="1">
      <alignment horizontal="center" vertical="center" wrapText="1"/>
    </xf>
    <xf numFmtId="9" fontId="43" fillId="0" borderId="4" xfId="47" applyFont="1" applyFill="1" applyBorder="1" applyAlignment="1" applyProtection="1">
      <alignment horizontal="center" vertical="center" wrapText="1"/>
    </xf>
    <xf numFmtId="9" fontId="35" fillId="0" borderId="50" xfId="39" applyNumberFormat="1" applyFont="1" applyBorder="1" applyAlignment="1">
      <alignment horizontal="left" vertical="center" wrapText="1"/>
    </xf>
    <xf numFmtId="9" fontId="35" fillId="0" borderId="24" xfId="39" applyNumberFormat="1" applyFont="1" applyBorder="1" applyAlignment="1">
      <alignment horizontal="left" vertical="center" wrapText="1"/>
    </xf>
    <xf numFmtId="9" fontId="35" fillId="0" borderId="25" xfId="39" applyNumberFormat="1" applyFont="1" applyBorder="1" applyAlignment="1">
      <alignment horizontal="left" vertical="center" wrapText="1"/>
    </xf>
    <xf numFmtId="9" fontId="35" fillId="0" borderId="20" xfId="39" applyNumberFormat="1" applyFont="1" applyBorder="1" applyAlignment="1">
      <alignment horizontal="left" vertical="center" wrapText="1"/>
    </xf>
    <xf numFmtId="9" fontId="35" fillId="0" borderId="3" xfId="39" applyNumberFormat="1" applyFont="1" applyBorder="1" applyAlignment="1">
      <alignment horizontal="left" vertical="center" wrapText="1"/>
    </xf>
    <xf numFmtId="9" fontId="35" fillId="0" borderId="33" xfId="39" applyNumberFormat="1" applyFont="1" applyBorder="1" applyAlignment="1">
      <alignment horizontal="left" vertical="center" wrapText="1"/>
    </xf>
    <xf numFmtId="9" fontId="48" fillId="0" borderId="1" xfId="49" applyFont="1" applyFill="1" applyBorder="1" applyAlignment="1" applyProtection="1">
      <alignment horizontal="justify" vertical="center" wrapText="1"/>
    </xf>
    <xf numFmtId="9" fontId="48" fillId="0" borderId="9" xfId="49" applyFont="1" applyFill="1" applyBorder="1" applyAlignment="1" applyProtection="1">
      <alignment horizontal="justify" vertical="center" wrapText="1"/>
    </xf>
    <xf numFmtId="9" fontId="48" fillId="0" borderId="19" xfId="49" applyFont="1" applyFill="1" applyBorder="1" applyAlignment="1" applyProtection="1">
      <alignment horizontal="justify" vertical="center" wrapText="1"/>
    </xf>
    <xf numFmtId="9" fontId="48" fillId="0" borderId="41" xfId="49" applyFont="1" applyFill="1" applyBorder="1" applyAlignment="1" applyProtection="1">
      <alignment horizontal="justify" vertical="center" wrapText="1"/>
    </xf>
    <xf numFmtId="0" fontId="42" fillId="20" borderId="30" xfId="39" applyFont="1" applyFill="1" applyBorder="1" applyAlignment="1">
      <alignment horizontal="center" vertical="center" wrapText="1"/>
    </xf>
    <xf numFmtId="0" fontId="42" fillId="20" borderId="26" xfId="39" applyFont="1" applyFill="1" applyBorder="1" applyAlignment="1">
      <alignment horizontal="center" vertical="center" wrapText="1"/>
    </xf>
    <xf numFmtId="0" fontId="42" fillId="20" borderId="4" xfId="39" applyFont="1" applyFill="1" applyBorder="1" applyAlignment="1">
      <alignment horizontal="center" vertical="center" wrapText="1"/>
    </xf>
    <xf numFmtId="0" fontId="42" fillId="20" borderId="22" xfId="39" applyFont="1" applyFill="1" applyBorder="1" applyAlignment="1">
      <alignment horizontal="center" vertical="center" wrapText="1"/>
    </xf>
    <xf numFmtId="0" fontId="42" fillId="0" borderId="18" xfId="39" applyFont="1" applyBorder="1" applyAlignment="1">
      <alignment horizontal="justify" vertical="center" wrapText="1"/>
    </xf>
    <xf numFmtId="0" fontId="42" fillId="0" borderId="64" xfId="39" applyFont="1" applyBorder="1" applyAlignment="1">
      <alignment horizontal="justify" vertical="center" wrapText="1"/>
    </xf>
    <xf numFmtId="9" fontId="42" fillId="0" borderId="10" xfId="47" applyFont="1" applyFill="1" applyBorder="1" applyAlignment="1" applyProtection="1">
      <alignment horizontal="center" vertical="center" wrapText="1"/>
    </xf>
    <xf numFmtId="9" fontId="42" fillId="0" borderId="60" xfId="47" applyFont="1" applyFill="1" applyBorder="1" applyAlignment="1" applyProtection="1">
      <alignment horizontal="center" vertical="center" wrapText="1"/>
    </xf>
    <xf numFmtId="9" fontId="58" fillId="0" borderId="50" xfId="49" applyFont="1" applyFill="1" applyBorder="1" applyAlignment="1" applyProtection="1">
      <alignment horizontal="justify" vertical="center" wrapText="1"/>
    </xf>
    <xf numFmtId="9" fontId="35" fillId="0" borderId="24" xfId="49" applyFont="1" applyFill="1" applyBorder="1" applyAlignment="1" applyProtection="1">
      <alignment horizontal="justify" vertical="center" wrapText="1"/>
    </xf>
    <xf numFmtId="9" fontId="35" fillId="0" borderId="25" xfId="49" applyFont="1" applyFill="1" applyBorder="1" applyAlignment="1" applyProtection="1">
      <alignment horizontal="justify" vertical="center" wrapText="1"/>
    </xf>
    <xf numFmtId="9" fontId="35" fillId="0" borderId="51" xfId="49" applyFont="1" applyFill="1" applyBorder="1" applyAlignment="1" applyProtection="1">
      <alignment horizontal="justify" vertical="center" wrapText="1"/>
    </xf>
    <xf numFmtId="9" fontId="35" fillId="0" borderId="15" xfId="49" applyFont="1" applyFill="1" applyBorder="1" applyAlignment="1" applyProtection="1">
      <alignment horizontal="justify" vertical="center" wrapText="1"/>
    </xf>
    <xf numFmtId="9" fontId="35" fillId="0" borderId="52" xfId="49" applyFont="1" applyFill="1" applyBorder="1" applyAlignment="1" applyProtection="1">
      <alignment horizontal="justify" vertical="center" wrapText="1"/>
    </xf>
    <xf numFmtId="9" fontId="59" fillId="0" borderId="50" xfId="49" applyFont="1" applyFill="1" applyBorder="1" applyAlignment="1" applyProtection="1">
      <alignment horizontal="justify" vertical="top" wrapText="1"/>
    </xf>
    <xf numFmtId="9" fontId="60" fillId="0" borderId="24" xfId="49" applyFont="1" applyFill="1" applyBorder="1" applyAlignment="1" applyProtection="1">
      <alignment horizontal="justify" vertical="top" wrapText="1"/>
    </xf>
    <xf numFmtId="9" fontId="60" fillId="0" borderId="25" xfId="49" applyFont="1" applyFill="1" applyBorder="1" applyAlignment="1" applyProtection="1">
      <alignment horizontal="justify" vertical="top" wrapText="1"/>
    </xf>
    <xf numFmtId="9" fontId="60" fillId="0" borderId="51" xfId="49" applyFont="1" applyFill="1" applyBorder="1" applyAlignment="1" applyProtection="1">
      <alignment horizontal="justify" vertical="top" wrapText="1"/>
    </xf>
    <xf numFmtId="9" fontId="60" fillId="0" borderId="15" xfId="49" applyFont="1" applyFill="1" applyBorder="1" applyAlignment="1" applyProtection="1">
      <alignment horizontal="justify" vertical="top" wrapText="1"/>
    </xf>
    <xf numFmtId="9" fontId="60" fillId="0" borderId="52" xfId="49" applyFont="1" applyFill="1" applyBorder="1" applyAlignment="1" applyProtection="1">
      <alignment horizontal="justify" vertical="top" wrapText="1"/>
    </xf>
    <xf numFmtId="9" fontId="55" fillId="0" borderId="50" xfId="49" applyFont="1" applyFill="1" applyBorder="1" applyAlignment="1" applyProtection="1">
      <alignment horizontal="center" vertical="center" wrapText="1"/>
    </xf>
    <xf numFmtId="9" fontId="55" fillId="0" borderId="24" xfId="49" applyFont="1" applyFill="1" applyBorder="1" applyAlignment="1" applyProtection="1">
      <alignment horizontal="center" vertical="center" wrapText="1"/>
    </xf>
    <xf numFmtId="9" fontId="55" fillId="0" borderId="25" xfId="49" applyFont="1" applyFill="1" applyBorder="1" applyAlignment="1" applyProtection="1">
      <alignment horizontal="center" vertical="center" wrapText="1"/>
    </xf>
    <xf numFmtId="9" fontId="55" fillId="0" borderId="51" xfId="49" applyFont="1" applyFill="1" applyBorder="1" applyAlignment="1" applyProtection="1">
      <alignment horizontal="center" vertical="center" wrapText="1"/>
    </xf>
    <xf numFmtId="9" fontId="55" fillId="0" borderId="15" xfId="49" applyFont="1" applyFill="1" applyBorder="1" applyAlignment="1" applyProtection="1">
      <alignment horizontal="center" vertical="center" wrapText="1"/>
    </xf>
    <xf numFmtId="9" fontId="55" fillId="0" borderId="52" xfId="49" applyFont="1" applyFill="1" applyBorder="1" applyAlignment="1" applyProtection="1">
      <alignment horizontal="center" vertical="center" wrapText="1"/>
    </xf>
    <xf numFmtId="0" fontId="42" fillId="0" borderId="48" xfId="39" applyFont="1" applyBorder="1" applyAlignment="1">
      <alignment horizontal="center" vertical="center" wrapText="1"/>
    </xf>
    <xf numFmtId="0" fontId="42" fillId="0" borderId="11" xfId="39" applyFont="1" applyBorder="1" applyAlignment="1">
      <alignment horizontal="center" vertical="center" wrapText="1"/>
    </xf>
    <xf numFmtId="0" fontId="42" fillId="0" borderId="12" xfId="39" applyFont="1" applyBorder="1" applyAlignment="1">
      <alignment horizontal="center" vertical="center" wrapText="1"/>
    </xf>
    <xf numFmtId="0" fontId="42" fillId="0" borderId="13" xfId="39" applyFont="1" applyBorder="1" applyAlignment="1">
      <alignment horizontal="center" vertical="center" wrapText="1"/>
    </xf>
    <xf numFmtId="0" fontId="42" fillId="0" borderId="0" xfId="39" applyFont="1" applyAlignment="1">
      <alignment horizontal="center" vertical="center" wrapText="1"/>
    </xf>
    <xf numFmtId="0" fontId="42" fillId="0" borderId="14" xfId="39" applyFont="1" applyBorder="1" applyAlignment="1">
      <alignment horizontal="center" vertical="center" wrapText="1"/>
    </xf>
    <xf numFmtId="0" fontId="42" fillId="0" borderId="49" xfId="39" applyFont="1" applyBorder="1" applyAlignment="1">
      <alignment horizontal="center" vertical="center" wrapText="1"/>
    </xf>
    <xf numFmtId="0" fontId="42" fillId="0" borderId="15" xfId="39" applyFont="1" applyBorder="1" applyAlignment="1">
      <alignment horizontal="center" vertical="center" wrapText="1"/>
    </xf>
    <xf numFmtId="0" fontId="42" fillId="0" borderId="16" xfId="39" applyFont="1" applyBorder="1" applyAlignment="1">
      <alignment horizontal="center" vertical="center" wrapText="1"/>
    </xf>
    <xf numFmtId="2" fontId="43" fillId="0" borderId="30" xfId="39" applyNumberFormat="1" applyFont="1" applyBorder="1" applyAlignment="1">
      <alignment horizontal="justify" vertical="center" wrapText="1"/>
    </xf>
    <xf numFmtId="2" fontId="43" fillId="0" borderId="8" xfId="39" applyNumberFormat="1" applyFont="1" applyBorder="1" applyAlignment="1">
      <alignment horizontal="justify" vertical="center" wrapText="1"/>
    </xf>
    <xf numFmtId="9" fontId="58" fillId="0" borderId="50" xfId="39" applyNumberFormat="1" applyFont="1" applyBorder="1" applyAlignment="1">
      <alignment horizontal="left" vertical="top" wrapText="1"/>
    </xf>
    <xf numFmtId="9" fontId="35" fillId="0" borderId="24" xfId="39" applyNumberFormat="1" applyFont="1" applyBorder="1" applyAlignment="1">
      <alignment horizontal="left" vertical="top" wrapText="1"/>
    </xf>
    <xf numFmtId="9" fontId="35" fillId="0" borderId="61" xfId="39" applyNumberFormat="1" applyFont="1" applyBorder="1" applyAlignment="1">
      <alignment horizontal="left" vertical="top" wrapText="1"/>
    </xf>
    <xf numFmtId="9" fontId="35" fillId="0" borderId="80" xfId="39" applyNumberFormat="1" applyFont="1" applyBorder="1" applyAlignment="1">
      <alignment horizontal="left" vertical="top" wrapText="1"/>
    </xf>
    <xf numFmtId="9" fontId="35" fillId="0" borderId="81" xfId="39" applyNumberFormat="1" applyFont="1" applyBorder="1" applyAlignment="1">
      <alignment horizontal="left" vertical="top" wrapText="1"/>
    </xf>
    <xf numFmtId="9" fontId="35" fillId="0" borderId="82" xfId="39" applyNumberFormat="1" applyFont="1" applyBorder="1" applyAlignment="1">
      <alignment horizontal="left" vertical="top" wrapText="1"/>
    </xf>
    <xf numFmtId="2" fontId="43" fillId="0" borderId="23" xfId="39" applyNumberFormat="1" applyFont="1" applyBorder="1" applyAlignment="1">
      <alignment horizontal="justify" vertical="center" wrapText="1"/>
    </xf>
    <xf numFmtId="2" fontId="43" fillId="0" borderId="24" xfId="39" applyNumberFormat="1" applyFont="1" applyBorder="1" applyAlignment="1">
      <alignment horizontal="justify" vertical="center" wrapText="1"/>
    </xf>
    <xf numFmtId="2" fontId="43" fillId="0" borderId="61" xfId="39" applyNumberFormat="1" applyFont="1" applyBorder="1" applyAlignment="1">
      <alignment horizontal="justify" vertical="center" wrapText="1"/>
    </xf>
    <xf numFmtId="2" fontId="43" fillId="0" borderId="49" xfId="39" applyNumberFormat="1" applyFont="1" applyBorder="1" applyAlignment="1">
      <alignment horizontal="justify" vertical="center" wrapText="1"/>
    </xf>
    <xf numFmtId="2" fontId="43" fillId="0" borderId="15" xfId="39" applyNumberFormat="1" applyFont="1" applyBorder="1" applyAlignment="1">
      <alignment horizontal="justify" vertical="center" wrapText="1"/>
    </xf>
    <xf numFmtId="2" fontId="43" fillId="0" borderId="16" xfId="39" applyNumberFormat="1" applyFont="1" applyBorder="1" applyAlignment="1">
      <alignment horizontal="justify" vertical="center" wrapText="1"/>
    </xf>
    <xf numFmtId="0" fontId="42" fillId="20" borderId="35" xfId="39" applyFont="1" applyFill="1" applyBorder="1" applyAlignment="1">
      <alignment horizontal="center" vertical="center" wrapText="1"/>
    </xf>
    <xf numFmtId="0" fontId="42" fillId="20" borderId="39" xfId="39" applyFont="1" applyFill="1" applyBorder="1" applyAlignment="1">
      <alignment horizontal="center" vertical="center" wrapText="1"/>
    </xf>
    <xf numFmtId="0" fontId="42" fillId="20" borderId="66" xfId="39" applyFont="1" applyFill="1" applyBorder="1" applyAlignment="1">
      <alignment horizontal="center" vertical="center" wrapText="1"/>
    </xf>
    <xf numFmtId="0" fontId="42" fillId="20" borderId="58" xfId="39" applyFont="1" applyFill="1" applyBorder="1" applyAlignment="1">
      <alignment horizontal="center" vertical="center" wrapText="1"/>
    </xf>
    <xf numFmtId="2" fontId="58" fillId="0" borderId="23" xfId="39" applyNumberFormat="1" applyFont="1" applyBorder="1" applyAlignment="1">
      <alignment horizontal="left" vertical="center" wrapText="1"/>
    </xf>
    <xf numFmtId="2" fontId="35" fillId="0" borderId="24" xfId="39" applyNumberFormat="1" applyFont="1" applyBorder="1" applyAlignment="1">
      <alignment horizontal="left" vertical="center" wrapText="1"/>
    </xf>
    <xf numFmtId="2" fontId="35" fillId="0" borderId="25" xfId="39" applyNumberFormat="1" applyFont="1" applyBorder="1" applyAlignment="1">
      <alignment horizontal="left" vertical="center" wrapText="1"/>
    </xf>
    <xf numFmtId="2" fontId="35" fillId="0" borderId="49" xfId="39" applyNumberFormat="1" applyFont="1" applyBorder="1" applyAlignment="1">
      <alignment horizontal="left" vertical="center" wrapText="1"/>
    </xf>
    <xf numFmtId="2" fontId="35" fillId="0" borderId="15" xfId="39" applyNumberFormat="1" applyFont="1" applyBorder="1" applyAlignment="1">
      <alignment horizontal="left" vertical="center" wrapText="1"/>
    </xf>
    <xf numFmtId="2" fontId="35" fillId="0" borderId="52" xfId="39" applyNumberFormat="1" applyFont="1" applyBorder="1" applyAlignment="1">
      <alignment horizontal="left" vertical="center" wrapText="1"/>
    </xf>
    <xf numFmtId="2" fontId="59" fillId="0" borderId="23" xfId="39" applyNumberFormat="1" applyFont="1" applyBorder="1" applyAlignment="1">
      <alignment horizontal="justify" vertical="top" wrapText="1"/>
    </xf>
    <xf numFmtId="2" fontId="60" fillId="0" borderId="24" xfId="39" applyNumberFormat="1" applyFont="1" applyBorder="1" applyAlignment="1">
      <alignment horizontal="justify" vertical="top" wrapText="1"/>
    </xf>
    <xf numFmtId="2" fontId="60" fillId="0" borderId="25" xfId="39" applyNumberFormat="1" applyFont="1" applyBorder="1" applyAlignment="1">
      <alignment horizontal="justify" vertical="top" wrapText="1"/>
    </xf>
    <xf numFmtId="2" fontId="60" fillId="0" borderId="49" xfId="39" applyNumberFormat="1" applyFont="1" applyBorder="1" applyAlignment="1">
      <alignment horizontal="justify" vertical="top" wrapText="1"/>
    </xf>
    <xf numFmtId="2" fontId="60" fillId="0" borderId="15" xfId="39" applyNumberFormat="1" applyFont="1" applyBorder="1" applyAlignment="1">
      <alignment horizontal="justify" vertical="top" wrapText="1"/>
    </xf>
    <xf numFmtId="2" fontId="60" fillId="0" borderId="52" xfId="39" applyNumberFormat="1" applyFont="1" applyBorder="1" applyAlignment="1">
      <alignment horizontal="justify" vertical="top" wrapText="1"/>
    </xf>
    <xf numFmtId="9" fontId="43" fillId="0" borderId="50" xfId="49" applyFont="1" applyFill="1" applyBorder="1" applyAlignment="1" applyProtection="1">
      <alignment horizontal="center" vertical="center" wrapText="1"/>
    </xf>
    <xf numFmtId="9" fontId="43" fillId="0" borderId="24" xfId="49" applyFont="1" applyFill="1" applyBorder="1" applyAlignment="1" applyProtection="1">
      <alignment horizontal="center" vertical="center" wrapText="1"/>
    </xf>
    <xf numFmtId="9" fontId="43" fillId="0" borderId="25" xfId="49" applyFont="1" applyFill="1" applyBorder="1" applyAlignment="1" applyProtection="1">
      <alignment horizontal="center" vertical="center" wrapText="1"/>
    </xf>
    <xf numFmtId="9" fontId="43" fillId="0" borderId="51" xfId="49" applyFont="1" applyFill="1" applyBorder="1" applyAlignment="1" applyProtection="1">
      <alignment horizontal="center" vertical="center" wrapText="1"/>
    </xf>
    <xf numFmtId="9" fontId="43" fillId="0" borderId="15" xfId="49" applyFont="1" applyFill="1" applyBorder="1" applyAlignment="1" applyProtection="1">
      <alignment horizontal="center" vertical="center" wrapText="1"/>
    </xf>
    <xf numFmtId="9" fontId="43" fillId="0" borderId="52" xfId="49" applyFont="1" applyFill="1" applyBorder="1" applyAlignment="1" applyProtection="1">
      <alignment horizontal="center" vertical="center" wrapText="1"/>
    </xf>
    <xf numFmtId="0" fontId="43" fillId="0" borderId="21" xfId="39" applyFont="1" applyBorder="1" applyAlignment="1">
      <alignment horizontal="left" vertical="center" wrapText="1"/>
    </xf>
    <xf numFmtId="0" fontId="43" fillId="0" borderId="63" xfId="39" applyFont="1" applyBorder="1" applyAlignment="1">
      <alignment horizontal="left" vertical="center" wrapText="1"/>
    </xf>
    <xf numFmtId="0" fontId="43" fillId="0" borderId="56" xfId="39" applyFont="1" applyBorder="1" applyAlignment="1">
      <alignment horizontal="left" vertical="center" wrapText="1"/>
    </xf>
    <xf numFmtId="9" fontId="35" fillId="0" borderId="50" xfId="39" applyNumberFormat="1" applyFont="1" applyBorder="1" applyAlignment="1">
      <alignment horizontal="left" vertical="top" wrapText="1"/>
    </xf>
    <xf numFmtId="9" fontId="35" fillId="0" borderId="20" xfId="39" applyNumberFormat="1" applyFont="1" applyBorder="1" applyAlignment="1">
      <alignment horizontal="left" vertical="top" wrapText="1"/>
    </xf>
    <xf numFmtId="9" fontId="35" fillId="0" borderId="3" xfId="39" applyNumberFormat="1" applyFont="1" applyBorder="1" applyAlignment="1">
      <alignment horizontal="left" vertical="top" wrapText="1"/>
    </xf>
    <xf numFmtId="9" fontId="35" fillId="0" borderId="7" xfId="39" applyNumberFormat="1" applyFont="1" applyBorder="1" applyAlignment="1">
      <alignment horizontal="left" vertical="top" wrapText="1"/>
    </xf>
    <xf numFmtId="9" fontId="43" fillId="0" borderId="10" xfId="47" applyFont="1" applyFill="1" applyBorder="1" applyAlignment="1" applyProtection="1">
      <alignment horizontal="center" vertical="center" wrapText="1"/>
    </xf>
    <xf numFmtId="9" fontId="35" fillId="0" borderId="25" xfId="39" applyNumberFormat="1" applyFont="1" applyBorder="1" applyAlignment="1">
      <alignment horizontal="left" vertical="top" wrapText="1"/>
    </xf>
    <xf numFmtId="9" fontId="35" fillId="0" borderId="33" xfId="39" applyNumberFormat="1" applyFont="1" applyBorder="1" applyAlignment="1">
      <alignment horizontal="left" vertical="top" wrapText="1"/>
    </xf>
    <xf numFmtId="2" fontId="48" fillId="0" borderId="23" xfId="39" applyNumberFormat="1" applyFont="1" applyBorder="1" applyAlignment="1">
      <alignment horizontal="left" vertical="top" wrapText="1"/>
    </xf>
    <xf numFmtId="2" fontId="48" fillId="0" borderId="24" xfId="39" applyNumberFormat="1" applyFont="1" applyBorder="1" applyAlignment="1">
      <alignment horizontal="left" vertical="top" wrapText="1"/>
    </xf>
    <xf numFmtId="2" fontId="48" fillId="0" borderId="61" xfId="39" applyNumberFormat="1" applyFont="1" applyBorder="1" applyAlignment="1">
      <alignment horizontal="left" vertical="top" wrapText="1"/>
    </xf>
    <xf numFmtId="2" fontId="48" fillId="0" borderId="49" xfId="39" applyNumberFormat="1" applyFont="1" applyBorder="1" applyAlignment="1">
      <alignment horizontal="left" vertical="top" wrapText="1"/>
    </xf>
    <xf numFmtId="2" fontId="48" fillId="0" borderId="15" xfId="39" applyNumberFormat="1" applyFont="1" applyBorder="1" applyAlignment="1">
      <alignment horizontal="left" vertical="top" wrapText="1"/>
    </xf>
    <xf numFmtId="2" fontId="48" fillId="0" borderId="16" xfId="39" applyNumberFormat="1" applyFont="1" applyBorder="1" applyAlignment="1">
      <alignment horizontal="left" vertical="top" wrapText="1"/>
    </xf>
    <xf numFmtId="0" fontId="68" fillId="25" borderId="50" xfId="0" applyFont="1" applyFill="1" applyBorder="1" applyAlignment="1">
      <alignment horizontal="left" vertical="top" wrapText="1"/>
    </xf>
    <xf numFmtId="0" fontId="68" fillId="25" borderId="24" xfId="0" applyFont="1" applyFill="1" applyBorder="1" applyAlignment="1">
      <alignment horizontal="left" vertical="top" wrapText="1"/>
    </xf>
    <xf numFmtId="0" fontId="68" fillId="25" borderId="61" xfId="0" applyFont="1" applyFill="1" applyBorder="1" applyAlignment="1">
      <alignment horizontal="left" vertical="top" wrapText="1"/>
    </xf>
    <xf numFmtId="0" fontId="68" fillId="25" borderId="62" xfId="0" applyFont="1" applyFill="1" applyBorder="1" applyAlignment="1">
      <alignment horizontal="left" vertical="top" wrapText="1"/>
    </xf>
    <xf numFmtId="0" fontId="68" fillId="25" borderId="0" xfId="0" applyFont="1" applyFill="1" applyAlignment="1">
      <alignment horizontal="left" vertical="top" wrapText="1"/>
    </xf>
    <xf numFmtId="0" fontId="68" fillId="25" borderId="14" xfId="0" applyFont="1" applyFill="1" applyBorder="1" applyAlignment="1">
      <alignment horizontal="left" vertical="top" wrapText="1"/>
    </xf>
    <xf numFmtId="2" fontId="48" fillId="0" borderId="23" xfId="39" applyNumberFormat="1" applyFont="1" applyBorder="1" applyAlignment="1">
      <alignment horizontal="left" vertical="center" wrapText="1"/>
    </xf>
    <xf numFmtId="2" fontId="48" fillId="0" borderId="24" xfId="39" applyNumberFormat="1" applyFont="1" applyBorder="1" applyAlignment="1">
      <alignment horizontal="left" vertical="center" wrapText="1"/>
    </xf>
    <xf numFmtId="2" fontId="48" fillId="0" borderId="61" xfId="39" applyNumberFormat="1" applyFont="1" applyBorder="1" applyAlignment="1">
      <alignment horizontal="left" vertical="center" wrapText="1"/>
    </xf>
    <xf numFmtId="2" fontId="48" fillId="0" borderId="49" xfId="39" applyNumberFormat="1" applyFont="1" applyBorder="1" applyAlignment="1">
      <alignment horizontal="left" vertical="center" wrapText="1"/>
    </xf>
    <xf numFmtId="2" fontId="48" fillId="0" borderId="15" xfId="39" applyNumberFormat="1" applyFont="1" applyBorder="1" applyAlignment="1">
      <alignment horizontal="left" vertical="center" wrapText="1"/>
    </xf>
    <xf numFmtId="2" fontId="48" fillId="0" borderId="16" xfId="39" applyNumberFormat="1" applyFont="1" applyBorder="1" applyAlignment="1">
      <alignment horizontal="left" vertical="center" wrapText="1"/>
    </xf>
    <xf numFmtId="2" fontId="43" fillId="0" borderId="23" xfId="39" applyNumberFormat="1" applyFont="1" applyBorder="1" applyAlignment="1">
      <alignment horizontal="left" vertical="top" wrapText="1"/>
    </xf>
    <xf numFmtId="2" fontId="43" fillId="0" borderId="24" xfId="39" applyNumberFormat="1" applyFont="1" applyBorder="1" applyAlignment="1">
      <alignment horizontal="left" vertical="top" wrapText="1"/>
    </xf>
    <xf numFmtId="2" fontId="43" fillId="0" borderId="61" xfId="39" applyNumberFormat="1" applyFont="1" applyBorder="1" applyAlignment="1">
      <alignment horizontal="left" vertical="top" wrapText="1"/>
    </xf>
    <xf numFmtId="2" fontId="43" fillId="0" borderId="49" xfId="39" applyNumberFormat="1" applyFont="1" applyBorder="1" applyAlignment="1">
      <alignment horizontal="left" vertical="top" wrapText="1"/>
    </xf>
    <xf numFmtId="2" fontId="43" fillId="0" borderId="15" xfId="39" applyNumberFormat="1" applyFont="1" applyBorder="1" applyAlignment="1">
      <alignment horizontal="left" vertical="top" wrapText="1"/>
    </xf>
    <xf numFmtId="2" fontId="43" fillId="0" borderId="16" xfId="39" applyNumberFormat="1" applyFont="1" applyBorder="1" applyAlignment="1">
      <alignment horizontal="left" vertical="top" wrapText="1"/>
    </xf>
    <xf numFmtId="2" fontId="58" fillId="0" borderId="23" xfId="39" applyNumberFormat="1" applyFont="1" applyBorder="1" applyAlignment="1">
      <alignment horizontal="justify" vertical="top" wrapText="1"/>
    </xf>
    <xf numFmtId="2" fontId="35" fillId="0" borderId="24" xfId="39" applyNumberFormat="1" applyFont="1" applyBorder="1" applyAlignment="1">
      <alignment horizontal="justify" vertical="top" wrapText="1"/>
    </xf>
    <xf numFmtId="2" fontId="35" fillId="0" borderId="25" xfId="39" applyNumberFormat="1" applyFont="1" applyBorder="1" applyAlignment="1">
      <alignment horizontal="justify" vertical="top" wrapText="1"/>
    </xf>
    <xf numFmtId="2" fontId="35" fillId="0" borderId="49" xfId="39" applyNumberFormat="1" applyFont="1" applyBorder="1" applyAlignment="1">
      <alignment horizontal="justify" vertical="top" wrapText="1"/>
    </xf>
    <xf numFmtId="2" fontId="35" fillId="0" borderId="15" xfId="39" applyNumberFormat="1" applyFont="1" applyBorder="1" applyAlignment="1">
      <alignment horizontal="justify" vertical="top" wrapText="1"/>
    </xf>
    <xf numFmtId="2" fontId="35" fillId="0" borderId="52" xfId="39" applyNumberFormat="1" applyFont="1" applyBorder="1" applyAlignment="1">
      <alignment horizontal="justify" vertical="top" wrapText="1"/>
    </xf>
    <xf numFmtId="2" fontId="72" fillId="0" borderId="23" xfId="39" applyNumberFormat="1" applyFont="1" applyBorder="1" applyAlignment="1">
      <alignment horizontal="justify" vertical="top" wrapText="1"/>
    </xf>
    <xf numFmtId="2" fontId="43" fillId="0" borderId="24" xfId="39" applyNumberFormat="1" applyFont="1" applyBorder="1" applyAlignment="1">
      <alignment horizontal="justify" vertical="top" wrapText="1"/>
    </xf>
    <xf numFmtId="2" fontId="43" fillId="0" borderId="25" xfId="39" applyNumberFormat="1" applyFont="1" applyBorder="1" applyAlignment="1">
      <alignment horizontal="justify" vertical="top" wrapText="1"/>
    </xf>
    <xf numFmtId="2" fontId="43" fillId="0" borderId="49" xfId="39" applyNumberFormat="1" applyFont="1" applyBorder="1" applyAlignment="1">
      <alignment horizontal="justify" vertical="top" wrapText="1"/>
    </xf>
    <xf numFmtId="2" fontId="43" fillId="0" borderId="15" xfId="39" applyNumberFormat="1" applyFont="1" applyBorder="1" applyAlignment="1">
      <alignment horizontal="justify" vertical="top" wrapText="1"/>
    </xf>
    <xf numFmtId="2" fontId="43" fillId="0" borderId="52" xfId="39" applyNumberFormat="1" applyFont="1" applyBorder="1" applyAlignment="1">
      <alignment horizontal="justify" vertical="top" wrapText="1"/>
    </xf>
    <xf numFmtId="9" fontId="43" fillId="0" borderId="61" xfId="49" applyFont="1" applyFill="1" applyBorder="1" applyAlignment="1" applyProtection="1">
      <alignment horizontal="center" vertical="center" wrapText="1"/>
    </xf>
    <xf numFmtId="9" fontId="43" fillId="0" borderId="16" xfId="49" applyFont="1" applyFill="1" applyBorder="1" applyAlignment="1" applyProtection="1">
      <alignment horizontal="center" vertical="center" wrapText="1"/>
    </xf>
    <xf numFmtId="175" fontId="43" fillId="0" borderId="10" xfId="47" applyNumberFormat="1" applyFont="1" applyFill="1" applyBorder="1" applyAlignment="1" applyProtection="1">
      <alignment horizontal="center" vertical="center" wrapText="1"/>
    </xf>
    <xf numFmtId="175" fontId="43" fillId="0" borderId="4" xfId="47" applyNumberFormat="1" applyFont="1" applyFill="1" applyBorder="1" applyAlignment="1" applyProtection="1">
      <alignment horizontal="center" vertical="center" wrapText="1"/>
    </xf>
    <xf numFmtId="9" fontId="58" fillId="0" borderId="83" xfId="39" applyNumberFormat="1" applyFont="1" applyBorder="1" applyAlignment="1">
      <alignment horizontal="left" vertical="center" wrapText="1"/>
    </xf>
    <xf numFmtId="9" fontId="35" fillId="0" borderId="84" xfId="39" applyNumberFormat="1" applyFont="1" applyBorder="1" applyAlignment="1">
      <alignment horizontal="left" vertical="center" wrapText="1"/>
    </xf>
    <xf numFmtId="9" fontId="35" fillId="0" borderId="85" xfId="39" applyNumberFormat="1" applyFont="1" applyBorder="1" applyAlignment="1">
      <alignment horizontal="left" vertical="center" wrapText="1"/>
    </xf>
    <xf numFmtId="9" fontId="35" fillId="0" borderId="80" xfId="39" applyNumberFormat="1" applyFont="1" applyBorder="1" applyAlignment="1">
      <alignment horizontal="left" vertical="center" wrapText="1"/>
    </xf>
    <xf numFmtId="9" fontId="35" fillId="0" borderId="81" xfId="39" applyNumberFormat="1" applyFont="1" applyBorder="1" applyAlignment="1">
      <alignment horizontal="left" vertical="center" wrapText="1"/>
    </xf>
    <xf numFmtId="9" fontId="35" fillId="0" borderId="82" xfId="39" applyNumberFormat="1" applyFont="1" applyBorder="1" applyAlignment="1">
      <alignment horizontal="left" vertical="center" wrapText="1"/>
    </xf>
    <xf numFmtId="175" fontId="43" fillId="0" borderId="26" xfId="47" applyNumberFormat="1" applyFont="1" applyFill="1" applyBorder="1" applyAlignment="1" applyProtection="1">
      <alignment horizontal="center" vertical="center" wrapText="1"/>
    </xf>
    <xf numFmtId="9" fontId="35" fillId="0" borderId="61" xfId="39" applyNumberFormat="1" applyFont="1" applyBorder="1" applyAlignment="1">
      <alignment horizontal="left" vertical="center" wrapText="1"/>
    </xf>
    <xf numFmtId="0" fontId="42" fillId="9" borderId="10" xfId="0" applyFont="1" applyFill="1" applyBorder="1" applyAlignment="1">
      <alignment horizontal="center" vertical="center" wrapText="1"/>
    </xf>
    <xf numFmtId="0" fontId="42" fillId="9" borderId="26" xfId="0" applyFont="1" applyFill="1" applyBorder="1" applyAlignment="1">
      <alignment horizontal="center" vertical="center" wrapText="1"/>
    </xf>
    <xf numFmtId="0" fontId="42" fillId="9" borderId="4" xfId="0" applyFont="1" applyFill="1" applyBorder="1" applyAlignment="1">
      <alignment horizontal="center" vertical="center" wrapText="1"/>
    </xf>
    <xf numFmtId="0" fontId="42" fillId="0" borderId="1" xfId="0" applyFont="1" applyBorder="1" applyAlignment="1">
      <alignment horizontal="center" vertical="center" wrapText="1"/>
    </xf>
    <xf numFmtId="0" fontId="42" fillId="9" borderId="2" xfId="0" applyFont="1" applyFill="1" applyBorder="1" applyAlignment="1">
      <alignment horizontal="center" vertical="center" wrapText="1"/>
    </xf>
    <xf numFmtId="0" fontId="42" fillId="9" borderId="5" xfId="0" applyFont="1" applyFill="1" applyBorder="1" applyAlignment="1">
      <alignment horizontal="center" vertical="center" wrapText="1"/>
    </xf>
    <xf numFmtId="0" fontId="43" fillId="0" borderId="20" xfId="0" applyFont="1" applyBorder="1" applyAlignment="1">
      <alignment horizontal="left" vertical="center"/>
    </xf>
    <xf numFmtId="0" fontId="43" fillId="0" borderId="3" xfId="0" applyFont="1" applyBorder="1" applyAlignment="1">
      <alignment horizontal="left" vertical="center"/>
    </xf>
    <xf numFmtId="0" fontId="43" fillId="0" borderId="34" xfId="0" applyFont="1" applyBorder="1" applyAlignment="1">
      <alignment horizontal="left" vertical="center"/>
    </xf>
    <xf numFmtId="0" fontId="43" fillId="0" borderId="5" xfId="0" applyFont="1" applyBorder="1" applyAlignment="1">
      <alignment horizontal="left" vertical="center"/>
    </xf>
    <xf numFmtId="0" fontId="42" fillId="9" borderId="50" xfId="0" applyFont="1" applyFill="1" applyBorder="1" applyAlignment="1">
      <alignment horizontal="center" vertical="center"/>
    </xf>
    <xf numFmtId="0" fontId="42" fillId="9" borderId="25" xfId="0" applyFont="1" applyFill="1" applyBorder="1" applyAlignment="1">
      <alignment horizontal="center" vertical="center"/>
    </xf>
    <xf numFmtId="0" fontId="42" fillId="9" borderId="62" xfId="0" applyFont="1" applyFill="1" applyBorder="1" applyAlignment="1">
      <alignment horizontal="center" vertical="center"/>
    </xf>
    <xf numFmtId="0" fontId="42" fillId="9" borderId="32" xfId="0" applyFont="1" applyFill="1" applyBorder="1" applyAlignment="1">
      <alignment horizontal="center" vertical="center"/>
    </xf>
    <xf numFmtId="0" fontId="42" fillId="9" borderId="20" xfId="0" applyFont="1" applyFill="1" applyBorder="1" applyAlignment="1">
      <alignment horizontal="center" vertical="center"/>
    </xf>
    <xf numFmtId="0" fontId="42" fillId="9" borderId="33" xfId="0" applyFont="1" applyFill="1" applyBorder="1" applyAlignment="1">
      <alignment horizontal="center" vertical="center"/>
    </xf>
    <xf numFmtId="0" fontId="42" fillId="9" borderId="34" xfId="0" applyFont="1" applyFill="1" applyBorder="1" applyAlignment="1">
      <alignment horizontal="center" vertical="center" wrapText="1"/>
    </xf>
    <xf numFmtId="0" fontId="42" fillId="9" borderId="2" xfId="0" applyFont="1" applyFill="1" applyBorder="1" applyAlignment="1">
      <alignment horizontal="center" vertical="center"/>
    </xf>
    <xf numFmtId="0" fontId="42" fillId="9" borderId="34" xfId="0" applyFont="1" applyFill="1" applyBorder="1" applyAlignment="1">
      <alignment horizontal="center" vertical="center"/>
    </xf>
    <xf numFmtId="0" fontId="42" fillId="9" borderId="5" xfId="0" applyFont="1" applyFill="1" applyBorder="1" applyAlignment="1">
      <alignment horizontal="center" vertical="center"/>
    </xf>
    <xf numFmtId="0" fontId="56" fillId="9" borderId="10" xfId="0" applyFont="1" applyFill="1" applyBorder="1" applyAlignment="1">
      <alignment horizontal="center" vertical="center" wrapText="1"/>
    </xf>
    <xf numFmtId="0" fontId="56" fillId="9" borderId="26" xfId="0" applyFont="1" applyFill="1" applyBorder="1" applyAlignment="1">
      <alignment horizontal="center" vertical="center" wrapText="1"/>
    </xf>
    <xf numFmtId="0" fontId="56" fillId="9" borderId="4" xfId="0" applyFont="1" applyFill="1" applyBorder="1" applyAlignment="1">
      <alignment horizontal="center" vertical="center" wrapText="1"/>
    </xf>
    <xf numFmtId="0" fontId="42" fillId="9" borderId="1" xfId="0" applyFont="1" applyFill="1" applyBorder="1" applyAlignment="1">
      <alignment horizontal="center" vertical="center"/>
    </xf>
    <xf numFmtId="0" fontId="42" fillId="0" borderId="53" xfId="0" applyFont="1" applyBorder="1" applyAlignment="1">
      <alignment horizontal="left" vertical="center" wrapText="1"/>
    </xf>
    <xf numFmtId="0" fontId="42" fillId="0" borderId="39" xfId="0" applyFont="1" applyBorder="1" applyAlignment="1">
      <alignment horizontal="left" vertical="center" wrapText="1"/>
    </xf>
    <xf numFmtId="0" fontId="42" fillId="0" borderId="5" xfId="0" applyFont="1" applyBorder="1" applyAlignment="1">
      <alignment horizontal="left" vertical="center" wrapText="1"/>
    </xf>
    <xf numFmtId="0" fontId="42" fillId="0" borderId="1" xfId="0" applyFont="1" applyBorder="1" applyAlignment="1">
      <alignment horizontal="left" vertical="center" wrapText="1"/>
    </xf>
    <xf numFmtId="0" fontId="42" fillId="0" borderId="20" xfId="0" applyFont="1" applyBorder="1" applyAlignment="1">
      <alignment horizontal="center" vertical="center"/>
    </xf>
    <xf numFmtId="0" fontId="42" fillId="0" borderId="3" xfId="0" applyFont="1" applyBorder="1" applyAlignment="1">
      <alignment horizontal="center" vertical="center"/>
    </xf>
    <xf numFmtId="0" fontId="42" fillId="0" borderId="33" xfId="0" applyFont="1" applyBorder="1" applyAlignment="1">
      <alignment horizontal="center" vertical="center"/>
    </xf>
    <xf numFmtId="0" fontId="42" fillId="0" borderId="2" xfId="0" applyFont="1" applyBorder="1" applyAlignment="1">
      <alignment horizontal="center" vertical="center"/>
    </xf>
    <xf numFmtId="0" fontId="42" fillId="0" borderId="34" xfId="0" applyFont="1" applyBorder="1" applyAlignment="1">
      <alignment horizontal="center" vertical="center"/>
    </xf>
    <xf numFmtId="0" fontId="42" fillId="0" borderId="5" xfId="0" applyFont="1" applyBorder="1" applyAlignment="1">
      <alignment horizontal="center" vertical="center"/>
    </xf>
    <xf numFmtId="0" fontId="42" fillId="0" borderId="50" xfId="0" applyFont="1" applyBorder="1" applyAlignment="1">
      <alignment horizontal="center" vertical="center"/>
    </xf>
    <xf numFmtId="0" fontId="42" fillId="0" borderId="24" xfId="0" applyFont="1" applyBorder="1" applyAlignment="1">
      <alignment horizontal="center" vertical="center"/>
    </xf>
    <xf numFmtId="0" fontId="42" fillId="0" borderId="25" xfId="0" applyFont="1" applyBorder="1" applyAlignment="1">
      <alignment horizontal="center" vertical="center"/>
    </xf>
    <xf numFmtId="0" fontId="43" fillId="0" borderId="2" xfId="0" applyFont="1" applyBorder="1" applyAlignment="1">
      <alignment horizontal="left" vertical="center"/>
    </xf>
    <xf numFmtId="0" fontId="42" fillId="22" borderId="1" xfId="39" applyFont="1" applyFill="1" applyBorder="1" applyAlignment="1">
      <alignment horizontal="center" vertical="center" wrapText="1"/>
    </xf>
    <xf numFmtId="0" fontId="42" fillId="19" borderId="1" xfId="39" applyFont="1" applyFill="1" applyBorder="1" applyAlignment="1">
      <alignment horizontal="left" vertical="center" wrapText="1"/>
    </xf>
    <xf numFmtId="0" fontId="42" fillId="9" borderId="20" xfId="0" applyFont="1" applyFill="1" applyBorder="1" applyAlignment="1">
      <alignment horizontal="left" vertical="center"/>
    </xf>
    <xf numFmtId="0" fontId="42" fillId="9" borderId="3" xfId="0" applyFont="1" applyFill="1" applyBorder="1" applyAlignment="1">
      <alignment horizontal="left" vertical="center"/>
    </xf>
    <xf numFmtId="0" fontId="42" fillId="9" borderId="33" xfId="0" applyFont="1" applyFill="1" applyBorder="1" applyAlignment="1">
      <alignment horizontal="left" vertical="center"/>
    </xf>
    <xf numFmtId="0" fontId="42" fillId="9" borderId="24" xfId="0" applyFont="1" applyFill="1" applyBorder="1" applyAlignment="1">
      <alignment horizontal="center" vertical="center"/>
    </xf>
    <xf numFmtId="0" fontId="42" fillId="9" borderId="0" xfId="0" applyFont="1" applyFill="1" applyAlignment="1">
      <alignment horizontal="center" vertical="center"/>
    </xf>
    <xf numFmtId="0" fontId="42" fillId="9" borderId="3" xfId="0" applyFont="1" applyFill="1" applyBorder="1" applyAlignment="1">
      <alignment horizontal="center" vertical="center"/>
    </xf>
    <xf numFmtId="0" fontId="57" fillId="19" borderId="1" xfId="39" applyFont="1" applyFill="1" applyBorder="1" applyAlignment="1">
      <alignment horizontal="left" vertical="center" wrapText="1"/>
    </xf>
    <xf numFmtId="0" fontId="42" fillId="9" borderId="2" xfId="0" applyFont="1" applyFill="1" applyBorder="1" applyAlignment="1">
      <alignment horizontal="left" vertical="center"/>
    </xf>
    <xf numFmtId="0" fontId="42" fillId="9" borderId="34" xfId="0" applyFont="1" applyFill="1" applyBorder="1" applyAlignment="1">
      <alignment horizontal="left" vertical="center"/>
    </xf>
    <xf numFmtId="0" fontId="42" fillId="9" borderId="5" xfId="0" applyFont="1" applyFill="1" applyBorder="1" applyAlignment="1">
      <alignment horizontal="left" vertical="center"/>
    </xf>
    <xf numFmtId="0" fontId="38" fillId="9" borderId="2" xfId="0" applyFont="1" applyFill="1" applyBorder="1" applyAlignment="1">
      <alignment horizontal="center" vertical="center" wrapText="1"/>
    </xf>
    <xf numFmtId="0" fontId="38" fillId="9" borderId="5" xfId="0" applyFont="1" applyFill="1" applyBorder="1" applyAlignment="1">
      <alignment horizontal="center" vertical="center" wrapText="1"/>
    </xf>
    <xf numFmtId="0" fontId="38" fillId="9" borderId="10" xfId="0" applyFont="1" applyFill="1" applyBorder="1" applyAlignment="1">
      <alignment horizontal="center" vertical="center" wrapText="1"/>
    </xf>
    <xf numFmtId="0" fontId="38" fillId="9" borderId="4" xfId="0" applyFont="1" applyFill="1" applyBorder="1" applyAlignment="1">
      <alignment horizontal="center" vertical="center" wrapText="1"/>
    </xf>
    <xf numFmtId="0" fontId="38" fillId="0" borderId="50" xfId="0" applyFont="1" applyBorder="1" applyAlignment="1">
      <alignment vertical="center" wrapText="1"/>
    </xf>
    <xf numFmtId="0" fontId="38" fillId="0" borderId="24" xfId="0" applyFont="1" applyBorder="1" applyAlignment="1">
      <alignment vertical="center" wrapText="1"/>
    </xf>
    <xf numFmtId="0" fontId="38" fillId="0" borderId="25" xfId="0" applyFont="1" applyBorder="1" applyAlignment="1">
      <alignment vertical="center" wrapText="1"/>
    </xf>
    <xf numFmtId="0" fontId="38" fillId="0" borderId="1" xfId="0" applyFont="1" applyBorder="1" applyAlignment="1">
      <alignment horizontal="center" vertical="center"/>
    </xf>
    <xf numFmtId="0" fontId="38" fillId="9" borderId="34" xfId="0" applyFont="1" applyFill="1" applyBorder="1" applyAlignment="1">
      <alignment horizontal="center" vertical="center" wrapText="1"/>
    </xf>
    <xf numFmtId="0" fontId="38" fillId="9" borderId="1" xfId="0" applyFont="1" applyFill="1" applyBorder="1" applyAlignment="1">
      <alignment horizontal="center" vertical="center"/>
    </xf>
    <xf numFmtId="0" fontId="38" fillId="0" borderId="1" xfId="0" applyFont="1" applyBorder="1" applyAlignment="1">
      <alignment vertical="center" wrapText="1"/>
    </xf>
    <xf numFmtId="0" fontId="38" fillId="19" borderId="4" xfId="0" applyFont="1" applyFill="1" applyBorder="1" applyAlignment="1">
      <alignment horizontal="center" vertical="center"/>
    </xf>
    <xf numFmtId="0" fontId="38" fillId="19" borderId="1" xfId="0" applyFont="1" applyFill="1" applyBorder="1" applyAlignment="1">
      <alignment horizontal="center" vertical="center"/>
    </xf>
    <xf numFmtId="41" fontId="32" fillId="0" borderId="50" xfId="12" applyFont="1" applyFill="1" applyBorder="1" applyAlignment="1">
      <alignment horizontal="left" vertical="center"/>
    </xf>
    <xf numFmtId="41" fontId="32" fillId="0" borderId="62" xfId="12" applyFont="1" applyFill="1" applyBorder="1" applyAlignment="1">
      <alignment horizontal="left" vertical="center"/>
    </xf>
    <xf numFmtId="41" fontId="32" fillId="0" borderId="20" xfId="12" applyFont="1" applyFill="1" applyBorder="1" applyAlignment="1">
      <alignment horizontal="left" vertical="center"/>
    </xf>
    <xf numFmtId="0" fontId="0" fillId="0" borderId="32"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8"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3" borderId="1" xfId="0" applyFill="1" applyBorder="1" applyAlignment="1">
      <alignment horizontal="center"/>
    </xf>
    <xf numFmtId="0" fontId="0" fillId="18" borderId="32" xfId="0" applyFill="1" applyBorder="1" applyAlignment="1">
      <alignment horizontal="center"/>
    </xf>
    <xf numFmtId="0" fontId="9" fillId="19" borderId="2" xfId="0" applyFont="1" applyFill="1" applyBorder="1" applyAlignment="1">
      <alignment horizontal="left" vertical="center" wrapText="1"/>
    </xf>
    <xf numFmtId="0" fontId="9" fillId="19" borderId="5" xfId="0" applyFont="1" applyFill="1" applyBorder="1" applyAlignment="1">
      <alignment horizontal="left" vertical="center" wrapText="1"/>
    </xf>
    <xf numFmtId="0" fontId="36" fillId="21" borderId="2" xfId="0" applyFont="1" applyFill="1" applyBorder="1" applyAlignment="1">
      <alignment horizontal="center" vertical="center"/>
    </xf>
    <xf numFmtId="0" fontId="36" fillId="21" borderId="5" xfId="0" applyFont="1" applyFill="1" applyBorder="1" applyAlignment="1">
      <alignment horizontal="center" vertical="center"/>
    </xf>
    <xf numFmtId="0" fontId="36" fillId="0" borderId="2" xfId="0" applyFont="1" applyBorder="1" applyAlignment="1">
      <alignment horizontal="left" vertical="center" wrapText="1"/>
    </xf>
    <xf numFmtId="0" fontId="36"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26" xfId="0" applyFont="1" applyBorder="1" applyAlignment="1">
      <alignment horizontal="left" vertical="center" wrapText="1"/>
    </xf>
    <xf numFmtId="0" fontId="32" fillId="0" borderId="4" xfId="0" applyFont="1" applyBorder="1" applyAlignment="1">
      <alignment horizontal="left" vertical="center" wrapText="1"/>
    </xf>
  </cellXfs>
  <cellStyles count="53">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8000000}"/>
    <cellStyle name="Encabezado 2" xfId="6" xr:uid="{00000000-0005-0000-0000-000009000000}"/>
    <cellStyle name="Énfasis6 2" xfId="7" xr:uid="{00000000-0005-0000-0000-00000A000000}"/>
    <cellStyle name="Fecha" xfId="8" xr:uid="{00000000-0005-0000-0000-00000B000000}"/>
    <cellStyle name="HeaderStyle" xfId="9" xr:uid="{00000000-0005-0000-0000-00000C000000}"/>
    <cellStyle name="Millares" xfId="10" builtinId="3"/>
    <cellStyle name="Millares [0]" xfId="11" builtinId="6"/>
    <cellStyle name="Millares [0] 2" xfId="12" xr:uid="{00000000-0005-0000-0000-00000D000000}"/>
    <cellStyle name="Millares [0] 3" xfId="13" xr:uid="{00000000-0005-0000-0000-00000E000000}"/>
    <cellStyle name="Millares [0] 4" xfId="14" xr:uid="{00000000-0005-0000-0000-00000F000000}"/>
    <cellStyle name="Millares 10" xfId="15" xr:uid="{00000000-0005-0000-0000-000010000000}"/>
    <cellStyle name="Millares 11" xfId="16" xr:uid="{00000000-0005-0000-0000-000011000000}"/>
    <cellStyle name="Millares 12" xfId="17" xr:uid="{00000000-0005-0000-0000-000012000000}"/>
    <cellStyle name="Millares 13" xfId="18" xr:uid="{00000000-0005-0000-0000-000013000000}"/>
    <cellStyle name="Millares 2" xfId="19" xr:uid="{00000000-0005-0000-0000-000014000000}"/>
    <cellStyle name="Millares 3" xfId="20" xr:uid="{00000000-0005-0000-0000-000015000000}"/>
    <cellStyle name="Millares 4" xfId="21" xr:uid="{00000000-0005-0000-0000-000016000000}"/>
    <cellStyle name="Millares 5" xfId="22" xr:uid="{00000000-0005-0000-0000-000017000000}"/>
    <cellStyle name="Millares 6" xfId="23" xr:uid="{00000000-0005-0000-0000-000018000000}"/>
    <cellStyle name="Millares 7" xfId="24" xr:uid="{00000000-0005-0000-0000-000019000000}"/>
    <cellStyle name="Millares 8" xfId="25" xr:uid="{00000000-0005-0000-0000-00001A000000}"/>
    <cellStyle name="Millares 9" xfId="26" xr:uid="{00000000-0005-0000-0000-00001B000000}"/>
    <cellStyle name="Moneda" xfId="27" builtinId="4"/>
    <cellStyle name="Moneda [0]" xfId="28" builtinId="7"/>
    <cellStyle name="Moneda [0] 2" xfId="29" xr:uid="{00000000-0005-0000-0000-00001C000000}"/>
    <cellStyle name="Moneda [0] 3" xfId="30" xr:uid="{00000000-0005-0000-0000-00001D000000}"/>
    <cellStyle name="Moneda 130" xfId="31" xr:uid="{00000000-0005-0000-0000-00001E000000}"/>
    <cellStyle name="Moneda 2" xfId="32" xr:uid="{00000000-0005-0000-0000-00001F000000}"/>
    <cellStyle name="Moneda 2 2" xfId="33" xr:uid="{00000000-0005-0000-0000-000020000000}"/>
    <cellStyle name="Moneda 2 2 2" xfId="34" xr:uid="{00000000-0005-0000-0000-000021000000}"/>
    <cellStyle name="Moneda 2 2 3" xfId="35" xr:uid="{00000000-0005-0000-0000-000022000000}"/>
    <cellStyle name="Moneda 23" xfId="36" xr:uid="{00000000-0005-0000-0000-000023000000}"/>
    <cellStyle name="Moneda 3" xfId="37" xr:uid="{00000000-0005-0000-0000-000024000000}"/>
    <cellStyle name="Neutral 2" xfId="38" xr:uid="{00000000-0005-0000-0000-000025000000}"/>
    <cellStyle name="Normal" xfId="0" builtinId="0"/>
    <cellStyle name="Normal 2" xfId="39" xr:uid="{00000000-0005-0000-0000-000027000000}"/>
    <cellStyle name="Normal 2 2" xfId="40" xr:uid="{00000000-0005-0000-0000-000028000000}"/>
    <cellStyle name="Normal 2 3" xfId="41" xr:uid="{00000000-0005-0000-0000-000029000000}"/>
    <cellStyle name="Normal 3" xfId="42" xr:uid="{00000000-0005-0000-0000-00002A000000}"/>
    <cellStyle name="Normal 3 2" xfId="43" xr:uid="{00000000-0005-0000-0000-00002B000000}"/>
    <cellStyle name="Normal 3 2 2" xfId="44" xr:uid="{00000000-0005-0000-0000-00002C000000}"/>
    <cellStyle name="Normal 3 3" xfId="45" xr:uid="{00000000-0005-0000-0000-00002D000000}"/>
    <cellStyle name="Normal 6 2" xfId="46" xr:uid="{00000000-0005-0000-0000-00002E000000}"/>
    <cellStyle name="Porcentaje" xfId="47" builtinId="5"/>
    <cellStyle name="Porcentaje 2" xfId="48" xr:uid="{00000000-0005-0000-0000-000030000000}"/>
    <cellStyle name="Porcentual 2" xfId="49" xr:uid="{00000000-0005-0000-0000-000031000000}"/>
    <cellStyle name="Texto de inicio" xfId="50" xr:uid="{00000000-0005-0000-0000-000032000000}"/>
    <cellStyle name="Texto de la columna A" xfId="51" xr:uid="{00000000-0005-0000-0000-000033000000}"/>
    <cellStyle name="Título 4" xfId="52" xr:uid="{00000000-0005-0000-0000-00003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79989" name="Picture 47">
          <a:extLst>
            <a:ext uri="{FF2B5EF4-FFF2-40B4-BE49-F238E27FC236}">
              <a16:creationId xmlns:a16="http://schemas.microsoft.com/office/drawing/2014/main" id="{C1141F3E-4BEF-9A43-0449-4AC70BEF9D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8127" name="Picture 47">
          <a:extLst>
            <a:ext uri="{FF2B5EF4-FFF2-40B4-BE49-F238E27FC236}">
              <a16:creationId xmlns:a16="http://schemas.microsoft.com/office/drawing/2014/main" id="{0F9DEAD1-C924-DF77-9044-AB9E14FC6D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7061" name="Picture 47">
          <a:extLst>
            <a:ext uri="{FF2B5EF4-FFF2-40B4-BE49-F238E27FC236}">
              <a16:creationId xmlns:a16="http://schemas.microsoft.com/office/drawing/2014/main" id="{2DC8CAE1-3FF3-5D52-EA15-2DC38373CE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030" name="Picture 47">
          <a:extLst>
            <a:ext uri="{FF2B5EF4-FFF2-40B4-BE49-F238E27FC236}">
              <a16:creationId xmlns:a16="http://schemas.microsoft.com/office/drawing/2014/main" id="{26FAF08D-37A6-3B95-7E86-6F65B8B945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009" name="Picture 47">
          <a:extLst>
            <a:ext uri="{FF2B5EF4-FFF2-40B4-BE49-F238E27FC236}">
              <a16:creationId xmlns:a16="http://schemas.microsoft.com/office/drawing/2014/main" id="{08B51C1C-65BC-56DD-2BAB-CF20664004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190500</xdr:colOff>
      <xdr:row>23</xdr:row>
      <xdr:rowOff>219075</xdr:rowOff>
    </xdr:from>
    <xdr:to>
      <xdr:col>6</xdr:col>
      <xdr:colOff>771525</xdr:colOff>
      <xdr:row>26</xdr:row>
      <xdr:rowOff>400050</xdr:rowOff>
    </xdr:to>
    <xdr:pic>
      <xdr:nvPicPr>
        <xdr:cNvPr id="75837" name="Imagen 1">
          <a:extLst>
            <a:ext uri="{FF2B5EF4-FFF2-40B4-BE49-F238E27FC236}">
              <a16:creationId xmlns:a16="http://schemas.microsoft.com/office/drawing/2014/main" id="{ED304E83-872D-680B-FF57-16D1DF9D99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41700450"/>
          <a:ext cx="16287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363"/>
      <c r="B1" s="430" t="s">
        <v>0</v>
      </c>
      <c r="C1" s="431"/>
      <c r="D1" s="431"/>
      <c r="E1" s="431"/>
      <c r="F1" s="431"/>
      <c r="G1" s="431"/>
      <c r="H1" s="431"/>
      <c r="I1" s="431"/>
      <c r="J1" s="431"/>
      <c r="K1" s="431"/>
      <c r="L1" s="431"/>
      <c r="M1" s="431"/>
      <c r="N1" s="431"/>
      <c r="O1" s="431"/>
      <c r="P1" s="431"/>
      <c r="Q1" s="431"/>
      <c r="R1" s="431"/>
      <c r="S1" s="431"/>
      <c r="T1" s="431"/>
      <c r="U1" s="431"/>
      <c r="V1" s="431"/>
      <c r="W1" s="431"/>
      <c r="X1" s="431"/>
      <c r="Y1" s="432"/>
      <c r="Z1" s="408" t="s">
        <v>1</v>
      </c>
      <c r="AA1" s="409"/>
      <c r="AB1" s="410"/>
    </row>
    <row r="2" spans="1:28" ht="30.75" customHeight="1" x14ac:dyDescent="0.25">
      <c r="A2" s="364"/>
      <c r="B2" s="433" t="s">
        <v>2</v>
      </c>
      <c r="C2" s="434"/>
      <c r="D2" s="434"/>
      <c r="E2" s="434"/>
      <c r="F2" s="434"/>
      <c r="G2" s="434"/>
      <c r="H2" s="434"/>
      <c r="I2" s="434"/>
      <c r="J2" s="434"/>
      <c r="K2" s="434"/>
      <c r="L2" s="434"/>
      <c r="M2" s="434"/>
      <c r="N2" s="434"/>
      <c r="O2" s="434"/>
      <c r="P2" s="434"/>
      <c r="Q2" s="434"/>
      <c r="R2" s="434"/>
      <c r="S2" s="434"/>
      <c r="T2" s="434"/>
      <c r="U2" s="434"/>
      <c r="V2" s="434"/>
      <c r="W2" s="434"/>
      <c r="X2" s="434"/>
      <c r="Y2" s="435"/>
      <c r="Z2" s="446" t="s">
        <v>3</v>
      </c>
      <c r="AA2" s="447"/>
      <c r="AB2" s="448"/>
    </row>
    <row r="3" spans="1:28" ht="24" customHeight="1" x14ac:dyDescent="0.25">
      <c r="A3" s="364"/>
      <c r="B3" s="436" t="s">
        <v>4</v>
      </c>
      <c r="C3" s="437"/>
      <c r="D3" s="437"/>
      <c r="E3" s="437"/>
      <c r="F3" s="437"/>
      <c r="G3" s="437"/>
      <c r="H3" s="437"/>
      <c r="I3" s="437"/>
      <c r="J3" s="437"/>
      <c r="K3" s="437"/>
      <c r="L3" s="437"/>
      <c r="M3" s="437"/>
      <c r="N3" s="437"/>
      <c r="O3" s="437"/>
      <c r="P3" s="437"/>
      <c r="Q3" s="437"/>
      <c r="R3" s="437"/>
      <c r="S3" s="437"/>
      <c r="T3" s="437"/>
      <c r="U3" s="437"/>
      <c r="V3" s="437"/>
      <c r="W3" s="437"/>
      <c r="X3" s="437"/>
      <c r="Y3" s="438"/>
      <c r="Z3" s="446" t="s">
        <v>5</v>
      </c>
      <c r="AA3" s="447"/>
      <c r="AB3" s="448"/>
    </row>
    <row r="4" spans="1:28" ht="15.75" customHeight="1" thickBot="1" x14ac:dyDescent="0.3">
      <c r="A4" s="365"/>
      <c r="B4" s="439"/>
      <c r="C4" s="440"/>
      <c r="D4" s="440"/>
      <c r="E4" s="440"/>
      <c r="F4" s="440"/>
      <c r="G4" s="440"/>
      <c r="H4" s="440"/>
      <c r="I4" s="440"/>
      <c r="J4" s="440"/>
      <c r="K4" s="440"/>
      <c r="L4" s="440"/>
      <c r="M4" s="440"/>
      <c r="N4" s="440"/>
      <c r="O4" s="440"/>
      <c r="P4" s="440"/>
      <c r="Q4" s="440"/>
      <c r="R4" s="440"/>
      <c r="S4" s="440"/>
      <c r="T4" s="440"/>
      <c r="U4" s="440"/>
      <c r="V4" s="440"/>
      <c r="W4" s="440"/>
      <c r="X4" s="440"/>
      <c r="Y4" s="441"/>
      <c r="Z4" s="453" t="s">
        <v>6</v>
      </c>
      <c r="AA4" s="454"/>
      <c r="AB4" s="455"/>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375" t="s">
        <v>7</v>
      </c>
      <c r="B7" s="376"/>
      <c r="C7" s="461"/>
      <c r="D7" s="462"/>
      <c r="E7" s="462"/>
      <c r="F7" s="462"/>
      <c r="G7" s="462"/>
      <c r="H7" s="462"/>
      <c r="I7" s="462"/>
      <c r="J7" s="462"/>
      <c r="K7" s="463"/>
      <c r="L7" s="62"/>
      <c r="M7" s="63"/>
      <c r="N7" s="63"/>
      <c r="O7" s="63"/>
      <c r="P7" s="63"/>
      <c r="Q7" s="64"/>
      <c r="R7" s="399" t="s">
        <v>8</v>
      </c>
      <c r="S7" s="400"/>
      <c r="T7" s="401"/>
      <c r="U7" s="379" t="s">
        <v>9</v>
      </c>
      <c r="V7" s="380"/>
      <c r="W7" s="399" t="s">
        <v>10</v>
      </c>
      <c r="X7" s="401"/>
      <c r="Y7" s="451" t="s">
        <v>11</v>
      </c>
      <c r="Z7" s="452"/>
      <c r="AA7" s="442"/>
      <c r="AB7" s="443"/>
    </row>
    <row r="8" spans="1:28" ht="15" customHeight="1" x14ac:dyDescent="0.25">
      <c r="A8" s="459"/>
      <c r="B8" s="460"/>
      <c r="C8" s="436"/>
      <c r="D8" s="437"/>
      <c r="E8" s="437"/>
      <c r="F8" s="437"/>
      <c r="G8" s="437"/>
      <c r="H8" s="437"/>
      <c r="I8" s="437"/>
      <c r="J8" s="437"/>
      <c r="K8" s="438"/>
      <c r="L8" s="62"/>
      <c r="M8" s="63"/>
      <c r="N8" s="63"/>
      <c r="O8" s="63"/>
      <c r="P8" s="63"/>
      <c r="Q8" s="64"/>
      <c r="R8" s="402"/>
      <c r="S8" s="403"/>
      <c r="T8" s="404"/>
      <c r="U8" s="381"/>
      <c r="V8" s="382"/>
      <c r="W8" s="402"/>
      <c r="X8" s="404"/>
      <c r="Y8" s="449" t="s">
        <v>12</v>
      </c>
      <c r="Z8" s="450"/>
      <c r="AA8" s="426"/>
      <c r="AB8" s="427"/>
    </row>
    <row r="9" spans="1:28" ht="15" customHeight="1" thickBot="1" x14ac:dyDescent="0.3">
      <c r="A9" s="377"/>
      <c r="B9" s="378"/>
      <c r="C9" s="439"/>
      <c r="D9" s="440"/>
      <c r="E9" s="440"/>
      <c r="F9" s="440"/>
      <c r="G9" s="440"/>
      <c r="H9" s="440"/>
      <c r="I9" s="440"/>
      <c r="J9" s="440"/>
      <c r="K9" s="441"/>
      <c r="L9" s="62"/>
      <c r="M9" s="63"/>
      <c r="N9" s="63"/>
      <c r="O9" s="63"/>
      <c r="P9" s="63"/>
      <c r="Q9" s="64"/>
      <c r="R9" s="405"/>
      <c r="S9" s="406"/>
      <c r="T9" s="407"/>
      <c r="U9" s="383"/>
      <c r="V9" s="384"/>
      <c r="W9" s="405"/>
      <c r="X9" s="407"/>
      <c r="Y9" s="444" t="s">
        <v>13</v>
      </c>
      <c r="Z9" s="445"/>
      <c r="AA9" s="428"/>
      <c r="AB9" s="429"/>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366" t="s">
        <v>14</v>
      </c>
      <c r="B11" s="367"/>
      <c r="C11" s="368"/>
      <c r="D11" s="369"/>
      <c r="E11" s="369"/>
      <c r="F11" s="369"/>
      <c r="G11" s="369"/>
      <c r="H11" s="369"/>
      <c r="I11" s="369"/>
      <c r="J11" s="369"/>
      <c r="K11" s="370"/>
      <c r="L11" s="72"/>
      <c r="M11" s="396" t="s">
        <v>15</v>
      </c>
      <c r="N11" s="397"/>
      <c r="O11" s="397"/>
      <c r="P11" s="397"/>
      <c r="Q11" s="398"/>
      <c r="R11" s="456"/>
      <c r="S11" s="457"/>
      <c r="T11" s="457"/>
      <c r="U11" s="457"/>
      <c r="V11" s="458"/>
      <c r="W11" s="396" t="s">
        <v>16</v>
      </c>
      <c r="X11" s="398"/>
      <c r="Y11" s="393"/>
      <c r="Z11" s="394"/>
      <c r="AA11" s="394"/>
      <c r="AB11" s="395"/>
    </row>
    <row r="12" spans="1:28" ht="9" customHeight="1" thickBot="1" x14ac:dyDescent="0.3">
      <c r="A12" s="59"/>
      <c r="B12" s="54"/>
      <c r="C12" s="390"/>
      <c r="D12" s="390"/>
      <c r="E12" s="390"/>
      <c r="F12" s="390"/>
      <c r="G12" s="390"/>
      <c r="H12" s="390"/>
      <c r="I12" s="390"/>
      <c r="J12" s="390"/>
      <c r="K12" s="390"/>
      <c r="L12" s="390"/>
      <c r="M12" s="390"/>
      <c r="N12" s="390"/>
      <c r="O12" s="390"/>
      <c r="P12" s="390"/>
      <c r="Q12" s="390"/>
      <c r="R12" s="390"/>
      <c r="S12" s="390"/>
      <c r="T12" s="390"/>
      <c r="U12" s="390"/>
      <c r="V12" s="390"/>
      <c r="W12" s="390"/>
      <c r="X12" s="390"/>
      <c r="Y12" s="390"/>
      <c r="Z12" s="390"/>
      <c r="AA12" s="73"/>
      <c r="AB12" s="74"/>
    </row>
    <row r="13" spans="1:28" s="76" customFormat="1" ht="37.5" customHeight="1" thickBot="1" x14ac:dyDescent="0.3">
      <c r="A13" s="366" t="s">
        <v>17</v>
      </c>
      <c r="B13" s="367"/>
      <c r="C13" s="494"/>
      <c r="D13" s="495"/>
      <c r="E13" s="495"/>
      <c r="F13" s="495"/>
      <c r="G13" s="495"/>
      <c r="H13" s="495"/>
      <c r="I13" s="495"/>
      <c r="J13" s="495"/>
      <c r="K13" s="495"/>
      <c r="L13" s="495"/>
      <c r="M13" s="495"/>
      <c r="N13" s="495"/>
      <c r="O13" s="495"/>
      <c r="P13" s="495"/>
      <c r="Q13" s="496"/>
      <c r="R13" s="54"/>
      <c r="S13" s="371" t="s">
        <v>18</v>
      </c>
      <c r="T13" s="371"/>
      <c r="U13" s="75"/>
      <c r="V13" s="543" t="s">
        <v>19</v>
      </c>
      <c r="W13" s="371"/>
      <c r="X13" s="371"/>
      <c r="Y13" s="371"/>
      <c r="Z13" s="54"/>
      <c r="AA13" s="488"/>
      <c r="AB13" s="489"/>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375" t="s">
        <v>20</v>
      </c>
      <c r="B15" s="376"/>
      <c r="C15" s="388" t="s">
        <v>21</v>
      </c>
      <c r="D15" s="80"/>
      <c r="E15" s="80"/>
      <c r="F15" s="80"/>
      <c r="G15" s="80"/>
      <c r="H15" s="80"/>
      <c r="I15" s="80"/>
      <c r="J15" s="70"/>
      <c r="K15" s="81"/>
      <c r="L15" s="70"/>
      <c r="M15" s="60"/>
      <c r="N15" s="60"/>
      <c r="O15" s="60"/>
      <c r="P15" s="60"/>
      <c r="Q15" s="385" t="s">
        <v>22</v>
      </c>
      <c r="R15" s="386"/>
      <c r="S15" s="386"/>
      <c r="T15" s="386"/>
      <c r="U15" s="386"/>
      <c r="V15" s="386"/>
      <c r="W15" s="386"/>
      <c r="X15" s="386"/>
      <c r="Y15" s="386"/>
      <c r="Z15" s="386"/>
      <c r="AA15" s="386"/>
      <c r="AB15" s="387"/>
    </row>
    <row r="16" spans="1:28" ht="35.25" customHeight="1" thickBot="1" x14ac:dyDescent="0.3">
      <c r="A16" s="377"/>
      <c r="B16" s="378"/>
      <c r="C16" s="389"/>
      <c r="D16" s="80"/>
      <c r="E16" s="80"/>
      <c r="F16" s="80"/>
      <c r="G16" s="80"/>
      <c r="H16" s="80"/>
      <c r="I16" s="80"/>
      <c r="J16" s="70"/>
      <c r="K16" s="70"/>
      <c r="L16" s="70"/>
      <c r="M16" s="60"/>
      <c r="N16" s="60"/>
      <c r="O16" s="60"/>
      <c r="P16" s="60"/>
      <c r="Q16" s="372" t="s">
        <v>23</v>
      </c>
      <c r="R16" s="373"/>
      <c r="S16" s="373"/>
      <c r="T16" s="373"/>
      <c r="U16" s="373"/>
      <c r="V16" s="374"/>
      <c r="W16" s="391" t="s">
        <v>24</v>
      </c>
      <c r="X16" s="373"/>
      <c r="Y16" s="373"/>
      <c r="Z16" s="373"/>
      <c r="AA16" s="373"/>
      <c r="AB16" s="392"/>
    </row>
    <row r="17" spans="1:39" ht="27" customHeight="1" x14ac:dyDescent="0.25">
      <c r="A17" s="82"/>
      <c r="B17" s="60"/>
      <c r="C17" s="60"/>
      <c r="D17" s="80"/>
      <c r="E17" s="80"/>
      <c r="F17" s="80"/>
      <c r="G17" s="80"/>
      <c r="H17" s="80"/>
      <c r="I17" s="80"/>
      <c r="J17" s="80"/>
      <c r="K17" s="80"/>
      <c r="L17" s="80"/>
      <c r="M17" s="60"/>
      <c r="N17" s="60"/>
      <c r="O17" s="60"/>
      <c r="P17" s="60"/>
      <c r="Q17" s="464" t="s">
        <v>25</v>
      </c>
      <c r="R17" s="465"/>
      <c r="S17" s="466"/>
      <c r="T17" s="475" t="s">
        <v>26</v>
      </c>
      <c r="U17" s="476"/>
      <c r="V17" s="477"/>
      <c r="W17" s="513" t="s">
        <v>25</v>
      </c>
      <c r="X17" s="466"/>
      <c r="Y17" s="513" t="s">
        <v>27</v>
      </c>
      <c r="Z17" s="466"/>
      <c r="AA17" s="475" t="s">
        <v>28</v>
      </c>
      <c r="AB17" s="514"/>
      <c r="AC17" s="83"/>
      <c r="AD17" s="83"/>
    </row>
    <row r="18" spans="1:39" ht="27" customHeight="1" x14ac:dyDescent="0.25">
      <c r="A18" s="82"/>
      <c r="B18" s="60"/>
      <c r="C18" s="60"/>
      <c r="D18" s="80"/>
      <c r="E18" s="80"/>
      <c r="F18" s="80"/>
      <c r="G18" s="80"/>
      <c r="H18" s="80"/>
      <c r="I18" s="80"/>
      <c r="J18" s="80"/>
      <c r="K18" s="80"/>
      <c r="L18" s="80"/>
      <c r="M18" s="60"/>
      <c r="N18" s="60"/>
      <c r="O18" s="60"/>
      <c r="P18" s="60"/>
      <c r="Q18" s="138"/>
      <c r="R18" s="139"/>
      <c r="S18" s="140"/>
      <c r="T18" s="475"/>
      <c r="U18" s="476"/>
      <c r="V18" s="477"/>
      <c r="W18" s="132"/>
      <c r="X18" s="133"/>
      <c r="Y18" s="132"/>
      <c r="Z18" s="133"/>
      <c r="AA18" s="134"/>
      <c r="AB18" s="135"/>
      <c r="AC18" s="83"/>
      <c r="AD18" s="83"/>
    </row>
    <row r="19" spans="1:39" ht="18" customHeight="1" thickBot="1" x14ac:dyDescent="0.3">
      <c r="A19" s="59"/>
      <c r="B19" s="54"/>
      <c r="C19" s="80"/>
      <c r="D19" s="80"/>
      <c r="E19" s="80"/>
      <c r="F19" s="80"/>
      <c r="G19" s="84"/>
      <c r="H19" s="84"/>
      <c r="I19" s="84"/>
      <c r="J19" s="84"/>
      <c r="K19" s="84"/>
      <c r="L19" s="84"/>
      <c r="M19" s="80"/>
      <c r="N19" s="80"/>
      <c r="O19" s="80"/>
      <c r="P19" s="80"/>
      <c r="Q19" s="485"/>
      <c r="R19" s="486"/>
      <c r="S19" s="487"/>
      <c r="T19" s="524"/>
      <c r="U19" s="486"/>
      <c r="V19" s="487"/>
      <c r="W19" s="469"/>
      <c r="X19" s="470"/>
      <c r="Y19" s="471"/>
      <c r="Z19" s="472"/>
      <c r="AA19" s="467"/>
      <c r="AB19" s="468"/>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481" t="s">
        <v>29</v>
      </c>
      <c r="B21" s="482"/>
      <c r="C21" s="483"/>
      <c r="D21" s="483"/>
      <c r="E21" s="483"/>
      <c r="F21" s="483"/>
      <c r="G21" s="483"/>
      <c r="H21" s="483"/>
      <c r="I21" s="483"/>
      <c r="J21" s="483"/>
      <c r="K21" s="483"/>
      <c r="L21" s="483"/>
      <c r="M21" s="483"/>
      <c r="N21" s="483"/>
      <c r="O21" s="483"/>
      <c r="P21" s="483"/>
      <c r="Q21" s="483"/>
      <c r="R21" s="483"/>
      <c r="S21" s="483"/>
      <c r="T21" s="483"/>
      <c r="U21" s="483"/>
      <c r="V21" s="483"/>
      <c r="W21" s="483"/>
      <c r="X21" s="483"/>
      <c r="Y21" s="483"/>
      <c r="Z21" s="483"/>
      <c r="AA21" s="483"/>
      <c r="AB21" s="484"/>
    </row>
    <row r="22" spans="1:39" ht="15" customHeight="1" x14ac:dyDescent="0.25">
      <c r="A22" s="490" t="s">
        <v>30</v>
      </c>
      <c r="B22" s="473" t="s">
        <v>31</v>
      </c>
      <c r="C22" s="474"/>
      <c r="D22" s="478" t="s">
        <v>32</v>
      </c>
      <c r="E22" s="479"/>
      <c r="F22" s="479"/>
      <c r="G22" s="479"/>
      <c r="H22" s="479"/>
      <c r="I22" s="479"/>
      <c r="J22" s="479"/>
      <c r="K22" s="479"/>
      <c r="L22" s="479"/>
      <c r="M22" s="479"/>
      <c r="N22" s="479"/>
      <c r="O22" s="480"/>
      <c r="P22" s="411" t="s">
        <v>33</v>
      </c>
      <c r="Q22" s="411" t="s">
        <v>34</v>
      </c>
      <c r="R22" s="411"/>
      <c r="S22" s="411"/>
      <c r="T22" s="411"/>
      <c r="U22" s="411"/>
      <c r="V22" s="411"/>
      <c r="W22" s="411"/>
      <c r="X22" s="411"/>
      <c r="Y22" s="411"/>
      <c r="Z22" s="411"/>
      <c r="AA22" s="411"/>
      <c r="AB22" s="412"/>
    </row>
    <row r="23" spans="1:39" ht="27" customHeight="1" x14ac:dyDescent="0.25">
      <c r="A23" s="491"/>
      <c r="B23" s="413"/>
      <c r="C23" s="415"/>
      <c r="D23" s="88" t="s">
        <v>35</v>
      </c>
      <c r="E23" s="88" t="s">
        <v>36</v>
      </c>
      <c r="F23" s="88" t="s">
        <v>37</v>
      </c>
      <c r="G23" s="88" t="s">
        <v>38</v>
      </c>
      <c r="H23" s="88" t="s">
        <v>39</v>
      </c>
      <c r="I23" s="88" t="s">
        <v>40</v>
      </c>
      <c r="J23" s="88" t="s">
        <v>41</v>
      </c>
      <c r="K23" s="88" t="s">
        <v>42</v>
      </c>
      <c r="L23" s="88" t="s">
        <v>43</v>
      </c>
      <c r="M23" s="88" t="s">
        <v>44</v>
      </c>
      <c r="N23" s="88" t="s">
        <v>45</v>
      </c>
      <c r="O23" s="88" t="s">
        <v>46</v>
      </c>
      <c r="P23" s="480"/>
      <c r="Q23" s="411"/>
      <c r="R23" s="411"/>
      <c r="S23" s="411"/>
      <c r="T23" s="411"/>
      <c r="U23" s="411"/>
      <c r="V23" s="411"/>
      <c r="W23" s="411"/>
      <c r="X23" s="411"/>
      <c r="Y23" s="411"/>
      <c r="Z23" s="411"/>
      <c r="AA23" s="411"/>
      <c r="AB23" s="412"/>
    </row>
    <row r="24" spans="1:39" ht="42" customHeight="1" thickBot="1" x14ac:dyDescent="0.3">
      <c r="A24" s="85"/>
      <c r="B24" s="423"/>
      <c r="C24" s="424"/>
      <c r="D24" s="89"/>
      <c r="E24" s="89"/>
      <c r="F24" s="89"/>
      <c r="G24" s="89"/>
      <c r="H24" s="89"/>
      <c r="I24" s="89"/>
      <c r="J24" s="89"/>
      <c r="K24" s="89"/>
      <c r="L24" s="89"/>
      <c r="M24" s="89"/>
      <c r="N24" s="89"/>
      <c r="O24" s="89"/>
      <c r="P24" s="86">
        <f>SUM(D24:O24)</f>
        <v>0</v>
      </c>
      <c r="Q24" s="419" t="s">
        <v>47</v>
      </c>
      <c r="R24" s="419"/>
      <c r="S24" s="419"/>
      <c r="T24" s="419"/>
      <c r="U24" s="419"/>
      <c r="V24" s="419"/>
      <c r="W24" s="419"/>
      <c r="X24" s="419"/>
      <c r="Y24" s="419"/>
      <c r="Z24" s="419"/>
      <c r="AA24" s="419"/>
      <c r="AB24" s="420"/>
    </row>
    <row r="25" spans="1:39" ht="21.95" customHeight="1" x14ac:dyDescent="0.25">
      <c r="A25" s="416" t="s">
        <v>48</v>
      </c>
      <c r="B25" s="417"/>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8"/>
    </row>
    <row r="26" spans="1:39" ht="23.1" customHeight="1" x14ac:dyDescent="0.25">
      <c r="A26" s="425" t="s">
        <v>49</v>
      </c>
      <c r="B26" s="411" t="s">
        <v>50</v>
      </c>
      <c r="C26" s="411" t="s">
        <v>31</v>
      </c>
      <c r="D26" s="411" t="s">
        <v>51</v>
      </c>
      <c r="E26" s="411"/>
      <c r="F26" s="411"/>
      <c r="G26" s="411"/>
      <c r="H26" s="411"/>
      <c r="I26" s="411"/>
      <c r="J26" s="411"/>
      <c r="K26" s="411"/>
      <c r="L26" s="411"/>
      <c r="M26" s="411"/>
      <c r="N26" s="411"/>
      <c r="O26" s="411"/>
      <c r="P26" s="411"/>
      <c r="Q26" s="411" t="s">
        <v>52</v>
      </c>
      <c r="R26" s="411"/>
      <c r="S26" s="411"/>
      <c r="T26" s="411"/>
      <c r="U26" s="411"/>
      <c r="V26" s="411"/>
      <c r="W26" s="411"/>
      <c r="X26" s="411"/>
      <c r="Y26" s="411"/>
      <c r="Z26" s="411"/>
      <c r="AA26" s="411"/>
      <c r="AB26" s="412"/>
      <c r="AE26" s="87"/>
      <c r="AF26" s="87"/>
      <c r="AG26" s="87"/>
      <c r="AH26" s="87"/>
      <c r="AI26" s="87"/>
      <c r="AJ26" s="87"/>
      <c r="AK26" s="87"/>
      <c r="AL26" s="87"/>
      <c r="AM26" s="87"/>
    </row>
    <row r="27" spans="1:39" ht="23.1" customHeight="1" x14ac:dyDescent="0.25">
      <c r="A27" s="425"/>
      <c r="B27" s="411"/>
      <c r="C27" s="421"/>
      <c r="D27" s="88" t="s">
        <v>35</v>
      </c>
      <c r="E27" s="88" t="s">
        <v>36</v>
      </c>
      <c r="F27" s="88" t="s">
        <v>37</v>
      </c>
      <c r="G27" s="88" t="s">
        <v>38</v>
      </c>
      <c r="H27" s="88" t="s">
        <v>39</v>
      </c>
      <c r="I27" s="88" t="s">
        <v>40</v>
      </c>
      <c r="J27" s="88" t="s">
        <v>41</v>
      </c>
      <c r="K27" s="88" t="s">
        <v>42</v>
      </c>
      <c r="L27" s="88" t="s">
        <v>43</v>
      </c>
      <c r="M27" s="88" t="s">
        <v>44</v>
      </c>
      <c r="N27" s="88" t="s">
        <v>45</v>
      </c>
      <c r="O27" s="88" t="s">
        <v>46</v>
      </c>
      <c r="P27" s="88" t="s">
        <v>33</v>
      </c>
      <c r="Q27" s="413" t="s">
        <v>53</v>
      </c>
      <c r="R27" s="414"/>
      <c r="S27" s="414"/>
      <c r="T27" s="415"/>
      <c r="U27" s="413" t="s">
        <v>54</v>
      </c>
      <c r="V27" s="414"/>
      <c r="W27" s="414"/>
      <c r="X27" s="415"/>
      <c r="Y27" s="413" t="s">
        <v>55</v>
      </c>
      <c r="Z27" s="414"/>
      <c r="AA27" s="414"/>
      <c r="AB27" s="422"/>
      <c r="AE27" s="87"/>
      <c r="AF27" s="87"/>
      <c r="AG27" s="87"/>
      <c r="AH27" s="87"/>
      <c r="AI27" s="87"/>
      <c r="AJ27" s="87"/>
      <c r="AK27" s="87"/>
      <c r="AL27" s="87"/>
      <c r="AM27" s="87"/>
    </row>
    <row r="28" spans="1:39" ht="33" customHeight="1" x14ac:dyDescent="0.25">
      <c r="A28" s="536"/>
      <c r="B28" s="509"/>
      <c r="C28" s="90" t="s">
        <v>56</v>
      </c>
      <c r="D28" s="89"/>
      <c r="E28" s="89"/>
      <c r="F28" s="89"/>
      <c r="G28" s="89"/>
      <c r="H28" s="89"/>
      <c r="I28" s="89"/>
      <c r="J28" s="89"/>
      <c r="K28" s="89"/>
      <c r="L28" s="89"/>
      <c r="M28" s="89"/>
      <c r="N28" s="89"/>
      <c r="O28" s="89"/>
      <c r="P28" s="136">
        <f>SUM(D28:O28)</f>
        <v>0</v>
      </c>
      <c r="Q28" s="500" t="s">
        <v>57</v>
      </c>
      <c r="R28" s="501"/>
      <c r="S28" s="501"/>
      <c r="T28" s="507"/>
      <c r="U28" s="500" t="s">
        <v>58</v>
      </c>
      <c r="V28" s="501"/>
      <c r="W28" s="501"/>
      <c r="X28" s="507"/>
      <c r="Y28" s="500" t="s">
        <v>59</v>
      </c>
      <c r="Z28" s="501"/>
      <c r="AA28" s="501"/>
      <c r="AB28" s="502"/>
      <c r="AE28" s="87"/>
      <c r="AF28" s="87"/>
      <c r="AG28" s="87"/>
      <c r="AH28" s="87"/>
      <c r="AI28" s="87"/>
      <c r="AJ28" s="87"/>
      <c r="AK28" s="87"/>
      <c r="AL28" s="87"/>
      <c r="AM28" s="87"/>
    </row>
    <row r="29" spans="1:39" ht="33.950000000000003" customHeight="1" thickBot="1" x14ac:dyDescent="0.3">
      <c r="A29" s="537"/>
      <c r="B29" s="510"/>
      <c r="C29" s="91" t="s">
        <v>60</v>
      </c>
      <c r="D29" s="92"/>
      <c r="E29" s="92"/>
      <c r="F29" s="92"/>
      <c r="G29" s="93"/>
      <c r="H29" s="93"/>
      <c r="I29" s="93"/>
      <c r="J29" s="93"/>
      <c r="K29" s="93"/>
      <c r="L29" s="93"/>
      <c r="M29" s="93"/>
      <c r="N29" s="93"/>
      <c r="O29" s="93"/>
      <c r="P29" s="137">
        <f>SUM(D29:O29)</f>
        <v>0</v>
      </c>
      <c r="Q29" s="503"/>
      <c r="R29" s="504"/>
      <c r="S29" s="504"/>
      <c r="T29" s="508"/>
      <c r="U29" s="503"/>
      <c r="V29" s="504"/>
      <c r="W29" s="504"/>
      <c r="X29" s="508"/>
      <c r="Y29" s="503"/>
      <c r="Z29" s="504"/>
      <c r="AA29" s="504"/>
      <c r="AB29" s="505"/>
      <c r="AC29" s="49"/>
      <c r="AE29" s="87"/>
      <c r="AF29" s="87"/>
      <c r="AG29" s="87"/>
      <c r="AH29" s="87"/>
      <c r="AI29" s="87"/>
      <c r="AJ29" s="87"/>
      <c r="AK29" s="87"/>
      <c r="AL29" s="87"/>
      <c r="AM29" s="87"/>
    </row>
    <row r="30" spans="1:39" ht="26.1" customHeight="1" x14ac:dyDescent="0.25">
      <c r="A30" s="497" t="s">
        <v>61</v>
      </c>
      <c r="B30" s="511" t="s">
        <v>62</v>
      </c>
      <c r="C30" s="499" t="s">
        <v>63</v>
      </c>
      <c r="D30" s="499"/>
      <c r="E30" s="499"/>
      <c r="F30" s="499"/>
      <c r="G30" s="499"/>
      <c r="H30" s="499"/>
      <c r="I30" s="499"/>
      <c r="J30" s="499"/>
      <c r="K30" s="499"/>
      <c r="L30" s="499"/>
      <c r="M30" s="499"/>
      <c r="N30" s="499"/>
      <c r="O30" s="499"/>
      <c r="P30" s="499"/>
      <c r="Q30" s="533" t="s">
        <v>64</v>
      </c>
      <c r="R30" s="534"/>
      <c r="S30" s="534"/>
      <c r="T30" s="534"/>
      <c r="U30" s="534"/>
      <c r="V30" s="534"/>
      <c r="W30" s="534"/>
      <c r="X30" s="534"/>
      <c r="Y30" s="534"/>
      <c r="Z30" s="534"/>
      <c r="AA30" s="534"/>
      <c r="AB30" s="535"/>
      <c r="AE30" s="87"/>
      <c r="AF30" s="87"/>
      <c r="AG30" s="87"/>
      <c r="AH30" s="87"/>
      <c r="AI30" s="87"/>
      <c r="AJ30" s="87"/>
      <c r="AK30" s="87"/>
      <c r="AL30" s="87"/>
      <c r="AM30" s="87"/>
    </row>
    <row r="31" spans="1:39" ht="26.1" customHeight="1" x14ac:dyDescent="0.25">
      <c r="A31" s="425"/>
      <c r="B31" s="512"/>
      <c r="C31" s="88" t="s">
        <v>65</v>
      </c>
      <c r="D31" s="88" t="s">
        <v>66</v>
      </c>
      <c r="E31" s="88" t="s">
        <v>67</v>
      </c>
      <c r="F31" s="88" t="s">
        <v>68</v>
      </c>
      <c r="G31" s="88" t="s">
        <v>69</v>
      </c>
      <c r="H31" s="88" t="s">
        <v>70</v>
      </c>
      <c r="I31" s="88" t="s">
        <v>71</v>
      </c>
      <c r="J31" s="88" t="s">
        <v>72</v>
      </c>
      <c r="K31" s="88" t="s">
        <v>73</v>
      </c>
      <c r="L31" s="88" t="s">
        <v>74</v>
      </c>
      <c r="M31" s="88" t="s">
        <v>75</v>
      </c>
      <c r="N31" s="88" t="s">
        <v>76</v>
      </c>
      <c r="O31" s="88" t="s">
        <v>77</v>
      </c>
      <c r="P31" s="88" t="s">
        <v>78</v>
      </c>
      <c r="Q31" s="478" t="s">
        <v>79</v>
      </c>
      <c r="R31" s="479"/>
      <c r="S31" s="479"/>
      <c r="T31" s="479"/>
      <c r="U31" s="479"/>
      <c r="V31" s="479"/>
      <c r="W31" s="479"/>
      <c r="X31" s="479"/>
      <c r="Y31" s="479"/>
      <c r="Z31" s="479"/>
      <c r="AA31" s="479"/>
      <c r="AB31" s="506"/>
      <c r="AE31" s="94"/>
      <c r="AF31" s="94"/>
      <c r="AG31" s="94"/>
      <c r="AH31" s="94"/>
      <c r="AI31" s="94"/>
      <c r="AJ31" s="94"/>
      <c r="AK31" s="94"/>
      <c r="AL31" s="94"/>
      <c r="AM31" s="94"/>
    </row>
    <row r="32" spans="1:39" ht="28.5" customHeight="1" x14ac:dyDescent="0.25">
      <c r="A32" s="542"/>
      <c r="B32" s="540"/>
      <c r="C32" s="90" t="s">
        <v>56</v>
      </c>
      <c r="D32" s="95"/>
      <c r="E32" s="95"/>
      <c r="F32" s="95"/>
      <c r="G32" s="95"/>
      <c r="H32" s="95"/>
      <c r="I32" s="95"/>
      <c r="J32" s="95"/>
      <c r="K32" s="95"/>
      <c r="L32" s="95"/>
      <c r="M32" s="95"/>
      <c r="N32" s="95"/>
      <c r="O32" s="95"/>
      <c r="P32" s="96">
        <f t="shared" ref="P32:P39" si="0">SUM(D32:O32)</f>
        <v>0</v>
      </c>
      <c r="Q32" s="527" t="s">
        <v>80</v>
      </c>
      <c r="R32" s="528"/>
      <c r="S32" s="528"/>
      <c r="T32" s="528"/>
      <c r="U32" s="528"/>
      <c r="V32" s="528"/>
      <c r="W32" s="528"/>
      <c r="X32" s="528"/>
      <c r="Y32" s="528"/>
      <c r="Z32" s="528"/>
      <c r="AA32" s="528"/>
      <c r="AB32" s="529"/>
      <c r="AC32" s="97"/>
      <c r="AE32" s="98"/>
      <c r="AF32" s="98"/>
      <c r="AG32" s="98"/>
      <c r="AH32" s="98"/>
      <c r="AI32" s="98"/>
      <c r="AJ32" s="98"/>
      <c r="AK32" s="98"/>
      <c r="AL32" s="98"/>
      <c r="AM32" s="98"/>
    </row>
    <row r="33" spans="1:29" ht="28.5" customHeight="1" x14ac:dyDescent="0.25">
      <c r="A33" s="498"/>
      <c r="B33" s="541"/>
      <c r="C33" s="99" t="s">
        <v>60</v>
      </c>
      <c r="D33" s="100"/>
      <c r="E33" s="100"/>
      <c r="F33" s="100"/>
      <c r="G33" s="100"/>
      <c r="H33" s="100"/>
      <c r="I33" s="100"/>
      <c r="J33" s="100"/>
      <c r="K33" s="100"/>
      <c r="L33" s="100"/>
      <c r="M33" s="100"/>
      <c r="N33" s="100"/>
      <c r="O33" s="100"/>
      <c r="P33" s="101">
        <f t="shared" si="0"/>
        <v>0</v>
      </c>
      <c r="Q33" s="530"/>
      <c r="R33" s="531"/>
      <c r="S33" s="531"/>
      <c r="T33" s="531"/>
      <c r="U33" s="531"/>
      <c r="V33" s="531"/>
      <c r="W33" s="531"/>
      <c r="X33" s="531"/>
      <c r="Y33" s="531"/>
      <c r="Z33" s="531"/>
      <c r="AA33" s="531"/>
      <c r="AB33" s="532"/>
      <c r="AC33" s="97"/>
    </row>
    <row r="34" spans="1:29" ht="28.5" customHeight="1" x14ac:dyDescent="0.25">
      <c r="A34" s="498"/>
      <c r="B34" s="492"/>
      <c r="C34" s="102" t="s">
        <v>56</v>
      </c>
      <c r="D34" s="103"/>
      <c r="E34" s="103"/>
      <c r="F34" s="103"/>
      <c r="G34" s="103"/>
      <c r="H34" s="103"/>
      <c r="I34" s="103"/>
      <c r="J34" s="103"/>
      <c r="K34" s="103"/>
      <c r="L34" s="103"/>
      <c r="M34" s="103"/>
      <c r="N34" s="103"/>
      <c r="O34" s="103"/>
      <c r="P34" s="101">
        <f t="shared" si="0"/>
        <v>0</v>
      </c>
      <c r="Q34" s="515"/>
      <c r="R34" s="516"/>
      <c r="S34" s="516"/>
      <c r="T34" s="516"/>
      <c r="U34" s="516"/>
      <c r="V34" s="516"/>
      <c r="W34" s="516"/>
      <c r="X34" s="516"/>
      <c r="Y34" s="516"/>
      <c r="Z34" s="516"/>
      <c r="AA34" s="516"/>
      <c r="AB34" s="517"/>
      <c r="AC34" s="97"/>
    </row>
    <row r="35" spans="1:29" ht="28.5" customHeight="1" x14ac:dyDescent="0.25">
      <c r="A35" s="498"/>
      <c r="B35" s="541"/>
      <c r="C35" s="99" t="s">
        <v>60</v>
      </c>
      <c r="D35" s="100"/>
      <c r="E35" s="100"/>
      <c r="F35" s="100"/>
      <c r="G35" s="100"/>
      <c r="H35" s="100"/>
      <c r="I35" s="100"/>
      <c r="J35" s="100"/>
      <c r="K35" s="100"/>
      <c r="L35" s="104"/>
      <c r="M35" s="104"/>
      <c r="N35" s="104"/>
      <c r="O35" s="104"/>
      <c r="P35" s="101">
        <f t="shared" si="0"/>
        <v>0</v>
      </c>
      <c r="Q35" s="521"/>
      <c r="R35" s="522"/>
      <c r="S35" s="522"/>
      <c r="T35" s="522"/>
      <c r="U35" s="522"/>
      <c r="V35" s="522"/>
      <c r="W35" s="522"/>
      <c r="X35" s="522"/>
      <c r="Y35" s="522"/>
      <c r="Z35" s="522"/>
      <c r="AA35" s="522"/>
      <c r="AB35" s="523"/>
      <c r="AC35" s="97"/>
    </row>
    <row r="36" spans="1:29" ht="28.5" customHeight="1" x14ac:dyDescent="0.25">
      <c r="A36" s="538"/>
      <c r="B36" s="492"/>
      <c r="C36" s="102" t="s">
        <v>56</v>
      </c>
      <c r="D36" s="103"/>
      <c r="E36" s="103"/>
      <c r="F36" s="103"/>
      <c r="G36" s="103"/>
      <c r="H36" s="103"/>
      <c r="I36" s="103"/>
      <c r="J36" s="103"/>
      <c r="K36" s="103"/>
      <c r="L36" s="103"/>
      <c r="M36" s="103"/>
      <c r="N36" s="103"/>
      <c r="O36" s="103"/>
      <c r="P36" s="101">
        <f t="shared" si="0"/>
        <v>0</v>
      </c>
      <c r="Q36" s="515"/>
      <c r="R36" s="516"/>
      <c r="S36" s="516"/>
      <c r="T36" s="516"/>
      <c r="U36" s="516"/>
      <c r="V36" s="516"/>
      <c r="W36" s="516"/>
      <c r="X36" s="516"/>
      <c r="Y36" s="516"/>
      <c r="Z36" s="516"/>
      <c r="AA36" s="516"/>
      <c r="AB36" s="517"/>
      <c r="AC36" s="97"/>
    </row>
    <row r="37" spans="1:29" ht="28.5" customHeight="1" x14ac:dyDescent="0.25">
      <c r="A37" s="539"/>
      <c r="B37" s="541"/>
      <c r="C37" s="99" t="s">
        <v>60</v>
      </c>
      <c r="D37" s="100"/>
      <c r="E37" s="100"/>
      <c r="F37" s="100"/>
      <c r="G37" s="100"/>
      <c r="H37" s="100"/>
      <c r="I37" s="100"/>
      <c r="J37" s="100"/>
      <c r="K37" s="100"/>
      <c r="L37" s="104"/>
      <c r="M37" s="104"/>
      <c r="N37" s="104"/>
      <c r="O37" s="104"/>
      <c r="P37" s="101">
        <f t="shared" si="0"/>
        <v>0</v>
      </c>
      <c r="Q37" s="521"/>
      <c r="R37" s="522"/>
      <c r="S37" s="522"/>
      <c r="T37" s="522"/>
      <c r="U37" s="522"/>
      <c r="V37" s="522"/>
      <c r="W37" s="522"/>
      <c r="X37" s="522"/>
      <c r="Y37" s="522"/>
      <c r="Z37" s="522"/>
      <c r="AA37" s="522"/>
      <c r="AB37" s="523"/>
      <c r="AC37" s="97"/>
    </row>
    <row r="38" spans="1:29" ht="28.5" customHeight="1" x14ac:dyDescent="0.25">
      <c r="A38" s="525"/>
      <c r="B38" s="492"/>
      <c r="C38" s="102" t="s">
        <v>56</v>
      </c>
      <c r="D38" s="103"/>
      <c r="E38" s="103"/>
      <c r="F38" s="103"/>
      <c r="G38" s="103"/>
      <c r="H38" s="103"/>
      <c r="I38" s="103"/>
      <c r="J38" s="103"/>
      <c r="K38" s="103"/>
      <c r="L38" s="103"/>
      <c r="M38" s="103"/>
      <c r="N38" s="103"/>
      <c r="O38" s="103"/>
      <c r="P38" s="101">
        <f t="shared" si="0"/>
        <v>0</v>
      </c>
      <c r="Q38" s="515"/>
      <c r="R38" s="516"/>
      <c r="S38" s="516"/>
      <c r="T38" s="516"/>
      <c r="U38" s="516"/>
      <c r="V38" s="516"/>
      <c r="W38" s="516"/>
      <c r="X38" s="516"/>
      <c r="Y38" s="516"/>
      <c r="Z38" s="516"/>
      <c r="AA38" s="516"/>
      <c r="AB38" s="517"/>
      <c r="AC38" s="97"/>
    </row>
    <row r="39" spans="1:29" ht="28.5" customHeight="1" thickBot="1" x14ac:dyDescent="0.3">
      <c r="A39" s="526"/>
      <c r="B39" s="493"/>
      <c r="C39" s="91" t="s">
        <v>60</v>
      </c>
      <c r="D39" s="105"/>
      <c r="E39" s="105"/>
      <c r="F39" s="105"/>
      <c r="G39" s="105"/>
      <c r="H39" s="105"/>
      <c r="I39" s="105"/>
      <c r="J39" s="105"/>
      <c r="K39" s="105"/>
      <c r="L39" s="106"/>
      <c r="M39" s="106"/>
      <c r="N39" s="106"/>
      <c r="O39" s="106"/>
      <c r="P39" s="107">
        <f t="shared" si="0"/>
        <v>0</v>
      </c>
      <c r="Q39" s="518"/>
      <c r="R39" s="519"/>
      <c r="S39" s="519"/>
      <c r="T39" s="519"/>
      <c r="U39" s="519"/>
      <c r="V39" s="519"/>
      <c r="W39" s="519"/>
      <c r="X39" s="519"/>
      <c r="Y39" s="519"/>
      <c r="Z39" s="519"/>
      <c r="AA39" s="519"/>
      <c r="AB39" s="520"/>
      <c r="AC39" s="97"/>
    </row>
    <row r="40" spans="1:29" x14ac:dyDescent="0.25">
      <c r="A40" s="50" t="s">
        <v>81</v>
      </c>
    </row>
  </sheetData>
  <mergeCells count="86">
    <mergeCell ref="Q38:AB39"/>
    <mergeCell ref="Q36:AB37"/>
    <mergeCell ref="T19:V19"/>
    <mergeCell ref="A11:B11"/>
    <mergeCell ref="A38:A39"/>
    <mergeCell ref="Q34:AB35"/>
    <mergeCell ref="Y17:Z17"/>
    <mergeCell ref="Q32:AB33"/>
    <mergeCell ref="Q30:AB30"/>
    <mergeCell ref="A28:A29"/>
    <mergeCell ref="A36:A37"/>
    <mergeCell ref="B32:B33"/>
    <mergeCell ref="B34:B35"/>
    <mergeCell ref="B36:B37"/>
    <mergeCell ref="A32:A33"/>
    <mergeCell ref="V13:Y13"/>
    <mergeCell ref="AA13:AB13"/>
    <mergeCell ref="A22:A23"/>
    <mergeCell ref="B38:B39"/>
    <mergeCell ref="C13:Q13"/>
    <mergeCell ref="Q22:AB23"/>
    <mergeCell ref="A30:A31"/>
    <mergeCell ref="A34:A35"/>
    <mergeCell ref="C30:P30"/>
    <mergeCell ref="Y28:AB29"/>
    <mergeCell ref="Q31:AB31"/>
    <mergeCell ref="Q28:T29"/>
    <mergeCell ref="B28:B29"/>
    <mergeCell ref="B30:B31"/>
    <mergeCell ref="U28:X29"/>
    <mergeCell ref="W17:X17"/>
    <mergeCell ref="AA17:AB17"/>
    <mergeCell ref="Q17:S17"/>
    <mergeCell ref="AA19:AB19"/>
    <mergeCell ref="W19:X19"/>
    <mergeCell ref="Y19:Z19"/>
    <mergeCell ref="B22:C23"/>
    <mergeCell ref="T17:V17"/>
    <mergeCell ref="T18:V18"/>
    <mergeCell ref="D22:O22"/>
    <mergeCell ref="A21:AB21"/>
    <mergeCell ref="P22:P23"/>
    <mergeCell ref="Q19:S19"/>
    <mergeCell ref="AA8:AB8"/>
    <mergeCell ref="AA9:AB9"/>
    <mergeCell ref="W11:X11"/>
    <mergeCell ref="B1:Y1"/>
    <mergeCell ref="B2:Y2"/>
    <mergeCell ref="B3:Y4"/>
    <mergeCell ref="AA7:AB7"/>
    <mergeCell ref="Y9:Z9"/>
    <mergeCell ref="Z3:AB3"/>
    <mergeCell ref="Y8:Z8"/>
    <mergeCell ref="Y7:Z7"/>
    <mergeCell ref="Z2:AB2"/>
    <mergeCell ref="Z4:AB4"/>
    <mergeCell ref="R11:V11"/>
    <mergeCell ref="A7:B9"/>
    <mergeCell ref="C7:K9"/>
    <mergeCell ref="Q26:AB26"/>
    <mergeCell ref="Q27:T27"/>
    <mergeCell ref="A25:AB25"/>
    <mergeCell ref="D26:P26"/>
    <mergeCell ref="Q24:AB24"/>
    <mergeCell ref="B26:B27"/>
    <mergeCell ref="C26:C27"/>
    <mergeCell ref="Y27:AB27"/>
    <mergeCell ref="B24:C24"/>
    <mergeCell ref="U27:X27"/>
    <mergeCell ref="A26:A27"/>
    <mergeCell ref="A1:A4"/>
    <mergeCell ref="A13:B13"/>
    <mergeCell ref="C11:K11"/>
    <mergeCell ref="S13:T13"/>
    <mergeCell ref="Q16:V16"/>
    <mergeCell ref="A15:B16"/>
    <mergeCell ref="U7:V9"/>
    <mergeCell ref="Q15:AB15"/>
    <mergeCell ref="C15:C16"/>
    <mergeCell ref="C12:Z12"/>
    <mergeCell ref="W16:AB16"/>
    <mergeCell ref="Y11:AB11"/>
    <mergeCell ref="M11:Q11"/>
    <mergeCell ref="R7:T9"/>
    <mergeCell ref="W7:X9"/>
    <mergeCell ref="Z1:AB1"/>
  </mergeCells>
  <dataValidations count="2">
    <dataValidation type="textLength" operator="lessThanOrEqual" allowBlank="1" showInputMessage="1" showErrorMessage="1" errorTitle="Máximo 2.000 caracteres" error="Máximo 2.000 caracteres" promptTitle="2.000 caracteres" sqref="Q24:AB24" xr:uid="{00000000-0002-0000-0000-000000000000}">
      <formula1>2000</formula1>
    </dataValidation>
    <dataValidation type="textLength" operator="lessThanOrEqual" allowBlank="1" showInputMessage="1" showErrorMessage="1" errorTitle="Máximo 2.000 caracteres" error="Máximo 2.000 caracteres" sqref="Q32:AB39 Q28 U28 Y28" xr:uid="{00000000-0002-0000-0000-000001000000}">
      <formula1>2000</formula1>
    </dataValidation>
  </dataValidations>
  <pageMargins left="0" right="0" top="0" bottom="0" header="0" footer="0"/>
  <pageSetup paperSize="41" scale="48"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ColWidth="11.42578125" defaultRowHeight="15" x14ac:dyDescent="0.25"/>
  <cols>
    <col min="1" max="2" width="11.42578125" customWidth="1"/>
    <col min="3" max="3" width="6.85546875" customWidth="1"/>
    <col min="4" max="4" width="8.85546875" customWidth="1"/>
    <col min="5" max="5" width="10.85546875" customWidth="1"/>
  </cols>
  <sheetData>
    <row r="1" spans="1:14" x14ac:dyDescent="0.25">
      <c r="B1" t="s">
        <v>459</v>
      </c>
      <c r="C1" s="872" t="s">
        <v>460</v>
      </c>
      <c r="D1" s="872"/>
      <c r="E1" s="872"/>
      <c r="F1" s="872"/>
      <c r="G1" s="873" t="s">
        <v>461</v>
      </c>
      <c r="H1" s="874"/>
      <c r="I1" s="874"/>
      <c r="J1" s="875"/>
      <c r="K1" s="871" t="s">
        <v>462</v>
      </c>
      <c r="L1" s="871"/>
      <c r="M1" s="871"/>
      <c r="N1" s="871"/>
    </row>
    <row r="2" spans="1:14" x14ac:dyDescent="0.25">
      <c r="C2" s="4"/>
      <c r="D2" s="4"/>
      <c r="E2" s="4"/>
      <c r="F2" s="4" t="s">
        <v>463</v>
      </c>
      <c r="G2" s="30"/>
      <c r="H2" s="4"/>
      <c r="I2" s="4"/>
      <c r="J2" s="31" t="s">
        <v>463</v>
      </c>
      <c r="K2" s="4"/>
      <c r="L2" s="4"/>
      <c r="M2" s="4"/>
      <c r="N2" s="4" t="s">
        <v>463</v>
      </c>
    </row>
    <row r="3" spans="1:14" x14ac:dyDescent="0.25">
      <c r="A3" s="870" t="s">
        <v>464</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870"/>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870"/>
      <c r="B5" s="5">
        <v>3</v>
      </c>
      <c r="C5" s="6">
        <v>0.05</v>
      </c>
      <c r="D5" s="6">
        <v>0.05</v>
      </c>
      <c r="E5" s="6">
        <v>0.1</v>
      </c>
      <c r="F5" s="7">
        <f>(C5+D5+E5)</f>
        <v>0.2</v>
      </c>
      <c r="G5" s="32">
        <v>0.1</v>
      </c>
      <c r="H5" s="6">
        <v>0.1</v>
      </c>
      <c r="I5" s="6">
        <v>0.1</v>
      </c>
      <c r="J5" s="33">
        <f>(G5+H5+I5)</f>
        <v>0.30000000000000004</v>
      </c>
      <c r="K5" s="24"/>
      <c r="L5" s="5"/>
      <c r="M5" s="5"/>
      <c r="N5" s="5"/>
    </row>
    <row r="6" spans="1:14" x14ac:dyDescent="0.25">
      <c r="A6" s="870"/>
      <c r="B6" s="5">
        <v>4</v>
      </c>
      <c r="C6" s="6">
        <v>0.1</v>
      </c>
      <c r="D6" s="6">
        <v>0.1</v>
      </c>
      <c r="E6" s="6">
        <v>0.2</v>
      </c>
      <c r="F6" s="7">
        <f>(C6+D6+E6)</f>
        <v>0.4</v>
      </c>
      <c r="G6" s="32">
        <v>0</v>
      </c>
      <c r="H6" s="6">
        <v>0</v>
      </c>
      <c r="I6" s="6">
        <v>0.1</v>
      </c>
      <c r="J6" s="33">
        <f>(G6+H6+I6)</f>
        <v>0.1</v>
      </c>
      <c r="K6" s="24"/>
      <c r="L6" s="5"/>
      <c r="M6" s="5"/>
      <c r="N6" s="5"/>
    </row>
    <row r="7" spans="1:14" x14ac:dyDescent="0.25">
      <c r="A7" s="870"/>
      <c r="B7" s="5">
        <v>5</v>
      </c>
      <c r="C7" s="6">
        <v>0</v>
      </c>
      <c r="D7" s="6">
        <v>0</v>
      </c>
      <c r="E7" s="6">
        <v>0</v>
      </c>
      <c r="F7" s="7">
        <f>(C7+D7+E7)</f>
        <v>0</v>
      </c>
      <c r="G7" s="32">
        <v>0</v>
      </c>
      <c r="H7" s="6">
        <v>0</v>
      </c>
      <c r="I7" s="6">
        <v>0</v>
      </c>
      <c r="J7" s="33">
        <f>(G7+H7+I7)</f>
        <v>0</v>
      </c>
      <c r="K7" s="24"/>
      <c r="L7" s="5"/>
      <c r="M7" s="5"/>
      <c r="N7" s="5"/>
    </row>
    <row r="8" spans="1:14" x14ac:dyDescent="0.25">
      <c r="A8" s="870" t="s">
        <v>465</v>
      </c>
      <c r="B8" s="9">
        <v>6</v>
      </c>
      <c r="C8" s="10">
        <v>0.1</v>
      </c>
      <c r="D8" s="10">
        <v>0.1</v>
      </c>
      <c r="E8" s="10">
        <v>0.1</v>
      </c>
      <c r="F8" s="11">
        <f>C8+D8+E8</f>
        <v>0.30000000000000004</v>
      </c>
      <c r="G8" s="34"/>
      <c r="H8" s="9"/>
      <c r="I8" s="9"/>
      <c r="J8" s="35"/>
      <c r="K8" s="25"/>
      <c r="L8" s="9"/>
      <c r="M8" s="9"/>
      <c r="N8" s="9"/>
    </row>
    <row r="9" spans="1:14" x14ac:dyDescent="0.25">
      <c r="A9" s="870"/>
      <c r="B9" s="9">
        <v>7</v>
      </c>
      <c r="C9" s="9"/>
      <c r="D9" s="9"/>
      <c r="E9" s="9"/>
      <c r="F9" s="19"/>
      <c r="G9" s="36"/>
      <c r="H9" s="9"/>
      <c r="I9" s="9"/>
      <c r="J9" s="35"/>
      <c r="K9" s="25"/>
      <c r="L9" s="9"/>
      <c r="M9" s="9"/>
      <c r="N9" s="9"/>
    </row>
    <row r="10" spans="1:14" x14ac:dyDescent="0.25">
      <c r="A10" s="870"/>
      <c r="B10" s="9">
        <v>8</v>
      </c>
      <c r="C10" s="9"/>
      <c r="D10" s="9"/>
      <c r="E10" s="9"/>
      <c r="F10" s="19"/>
      <c r="G10" s="36"/>
      <c r="H10" s="9"/>
      <c r="I10" s="9"/>
      <c r="J10" s="35"/>
      <c r="K10" s="25"/>
      <c r="L10" s="9"/>
      <c r="M10" s="9"/>
      <c r="N10" s="9"/>
    </row>
    <row r="11" spans="1:14" x14ac:dyDescent="0.25">
      <c r="A11" s="870"/>
      <c r="B11" s="9">
        <v>9</v>
      </c>
      <c r="C11" s="9"/>
      <c r="D11" s="9"/>
      <c r="E11" s="9"/>
      <c r="F11" s="19"/>
      <c r="G11" s="36"/>
      <c r="H11" s="9"/>
      <c r="I11" s="9"/>
      <c r="J11" s="35"/>
      <c r="K11" s="25"/>
      <c r="L11" s="9"/>
      <c r="M11" s="9"/>
      <c r="N11" s="9"/>
    </row>
    <row r="12" spans="1:14" x14ac:dyDescent="0.25">
      <c r="A12" s="870" t="s">
        <v>466</v>
      </c>
      <c r="B12" s="14">
        <v>10</v>
      </c>
      <c r="C12" s="14"/>
      <c r="D12" s="14"/>
      <c r="E12" s="14"/>
      <c r="F12" s="20"/>
      <c r="G12" s="37"/>
      <c r="H12" s="14"/>
      <c r="I12" s="14"/>
      <c r="J12" s="38"/>
      <c r="K12" s="26"/>
      <c r="L12" s="14"/>
      <c r="M12" s="14"/>
      <c r="N12" s="14"/>
    </row>
    <row r="13" spans="1:14" x14ac:dyDescent="0.25">
      <c r="A13" s="870"/>
      <c r="B13" s="14">
        <v>11</v>
      </c>
      <c r="C13" s="14"/>
      <c r="D13" s="14"/>
      <c r="E13" s="14"/>
      <c r="F13" s="20"/>
      <c r="G13" s="37"/>
      <c r="H13" s="14"/>
      <c r="I13" s="14"/>
      <c r="J13" s="38"/>
      <c r="K13" s="26"/>
      <c r="L13" s="14"/>
      <c r="M13" s="14"/>
      <c r="N13" s="14"/>
    </row>
    <row r="14" spans="1:14" x14ac:dyDescent="0.25">
      <c r="A14" s="870"/>
      <c r="B14" s="14">
        <v>12</v>
      </c>
      <c r="C14" s="14"/>
      <c r="D14" s="14"/>
      <c r="E14" s="14"/>
      <c r="F14" s="20"/>
      <c r="G14" s="37"/>
      <c r="H14" s="14"/>
      <c r="I14" s="14"/>
      <c r="J14" s="38"/>
      <c r="K14" s="26"/>
      <c r="L14" s="14"/>
      <c r="M14" s="14"/>
      <c r="N14" s="14"/>
    </row>
    <row r="15" spans="1:14" x14ac:dyDescent="0.25">
      <c r="A15" s="870"/>
      <c r="B15" s="14">
        <v>13</v>
      </c>
      <c r="C15" s="14"/>
      <c r="D15" s="14"/>
      <c r="E15" s="14"/>
      <c r="F15" s="20"/>
      <c r="G15" s="37"/>
      <c r="H15" s="14"/>
      <c r="I15" s="14"/>
      <c r="J15" s="38"/>
      <c r="K15" s="26"/>
      <c r="L15" s="14"/>
      <c r="M15" s="14"/>
      <c r="N15" s="14"/>
    </row>
    <row r="16" spans="1:14" x14ac:dyDescent="0.25">
      <c r="A16" s="870" t="s">
        <v>467</v>
      </c>
      <c r="B16" s="15">
        <v>14</v>
      </c>
      <c r="C16" s="15"/>
      <c r="D16" s="15"/>
      <c r="E16" s="15"/>
      <c r="F16" s="21"/>
      <c r="G16" s="39"/>
      <c r="H16" s="15"/>
      <c r="I16" s="15"/>
      <c r="J16" s="40"/>
      <c r="K16" s="27"/>
      <c r="L16" s="15"/>
      <c r="M16" s="15"/>
      <c r="N16" s="15"/>
    </row>
    <row r="17" spans="1:14" x14ac:dyDescent="0.25">
      <c r="A17" s="870"/>
      <c r="B17" s="15">
        <v>15</v>
      </c>
      <c r="C17" s="15"/>
      <c r="D17" s="15"/>
      <c r="E17" s="15"/>
      <c r="F17" s="21"/>
      <c r="G17" s="39"/>
      <c r="H17" s="15"/>
      <c r="I17" s="15"/>
      <c r="J17" s="40"/>
      <c r="K17" s="27"/>
      <c r="L17" s="15"/>
      <c r="M17" s="15"/>
      <c r="N17" s="15"/>
    </row>
    <row r="18" spans="1:14" x14ac:dyDescent="0.25">
      <c r="A18" s="870"/>
      <c r="B18" s="15">
        <v>16</v>
      </c>
      <c r="C18" s="15"/>
      <c r="D18" s="15"/>
      <c r="E18" s="15"/>
      <c r="F18" s="21"/>
      <c r="G18" s="39"/>
      <c r="H18" s="15"/>
      <c r="I18" s="15"/>
      <c r="J18" s="40"/>
      <c r="K18" s="27"/>
      <c r="L18" s="15"/>
      <c r="M18" s="15"/>
      <c r="N18" s="15"/>
    </row>
    <row r="19" spans="1:14" x14ac:dyDescent="0.25">
      <c r="A19" s="870" t="s">
        <v>468</v>
      </c>
      <c r="B19" s="18">
        <v>17</v>
      </c>
      <c r="C19" s="18"/>
      <c r="D19" s="18"/>
      <c r="E19" s="18"/>
      <c r="F19" s="22"/>
      <c r="G19" s="41"/>
      <c r="H19" s="18"/>
      <c r="I19" s="18"/>
      <c r="J19" s="42"/>
      <c r="K19" s="28"/>
      <c r="L19" s="18"/>
      <c r="M19" s="18"/>
      <c r="N19" s="18"/>
    </row>
    <row r="20" spans="1:14" x14ac:dyDescent="0.25">
      <c r="A20" s="870"/>
      <c r="B20" s="18">
        <v>18</v>
      </c>
      <c r="C20" s="18"/>
      <c r="D20" s="18"/>
      <c r="E20" s="18"/>
      <c r="F20" s="22"/>
      <c r="G20" s="41"/>
      <c r="H20" s="18"/>
      <c r="I20" s="18"/>
      <c r="J20" s="42"/>
      <c r="K20" s="28"/>
      <c r="L20" s="18"/>
      <c r="M20" s="18"/>
      <c r="N20" s="18"/>
    </row>
    <row r="21" spans="1:14" x14ac:dyDescent="0.25">
      <c r="A21" s="870"/>
      <c r="B21" s="18">
        <v>19</v>
      </c>
      <c r="C21" s="18"/>
      <c r="D21" s="18"/>
      <c r="E21" s="18"/>
      <c r="F21" s="22"/>
      <c r="G21" s="41"/>
      <c r="H21" s="18"/>
      <c r="I21" s="18"/>
      <c r="J21" s="42"/>
      <c r="K21" s="28"/>
      <c r="L21" s="18"/>
      <c r="M21" s="18"/>
      <c r="N21" s="18"/>
    </row>
    <row r="22" spans="1:14" x14ac:dyDescent="0.25">
      <c r="A22" s="870"/>
      <c r="B22" s="18">
        <v>20</v>
      </c>
      <c r="C22" s="18"/>
      <c r="D22" s="18"/>
      <c r="E22" s="18"/>
      <c r="F22" s="22"/>
      <c r="G22" s="41"/>
      <c r="H22" s="18"/>
      <c r="I22" s="18"/>
      <c r="J22" s="42"/>
      <c r="K22" s="28"/>
      <c r="L22" s="18"/>
      <c r="M22" s="18"/>
      <c r="N22" s="18"/>
    </row>
    <row r="23" spans="1:14" x14ac:dyDescent="0.25">
      <c r="A23" s="870" t="s">
        <v>469</v>
      </c>
      <c r="B23" s="13">
        <v>21</v>
      </c>
      <c r="C23" s="13"/>
      <c r="D23" s="13"/>
      <c r="E23" s="13"/>
      <c r="F23" s="23"/>
      <c r="G23" s="43"/>
      <c r="H23" s="13"/>
      <c r="I23" s="13"/>
      <c r="J23" s="44"/>
      <c r="K23" s="29"/>
      <c r="L23" s="13"/>
      <c r="M23" s="13"/>
      <c r="N23" s="13"/>
    </row>
    <row r="24" spans="1:14" x14ac:dyDescent="0.25">
      <c r="A24" s="870"/>
      <c r="B24" s="13">
        <v>22</v>
      </c>
      <c r="C24" s="13"/>
      <c r="D24" s="13"/>
      <c r="E24" s="13"/>
      <c r="F24" s="23"/>
      <c r="G24" s="43"/>
      <c r="H24" s="13"/>
      <c r="I24" s="13"/>
      <c r="J24" s="44"/>
      <c r="K24" s="29"/>
      <c r="L24" s="13"/>
      <c r="M24" s="13"/>
      <c r="N24" s="13"/>
    </row>
    <row r="25" spans="1:14" x14ac:dyDescent="0.25">
      <c r="A25" s="870"/>
      <c r="B25" s="13">
        <v>23</v>
      </c>
      <c r="C25" s="13"/>
      <c r="D25" s="13"/>
      <c r="E25" s="13"/>
      <c r="F25" s="23"/>
      <c r="G25" s="43"/>
      <c r="H25" s="13"/>
      <c r="I25" s="13"/>
      <c r="J25" s="44"/>
      <c r="K25" s="29"/>
      <c r="L25" s="13"/>
      <c r="M25" s="13"/>
      <c r="N25" s="13"/>
    </row>
    <row r="26" spans="1:14" x14ac:dyDescent="0.25">
      <c r="A26" s="870"/>
      <c r="B26" s="13">
        <v>24</v>
      </c>
      <c r="C26" s="13"/>
      <c r="D26" s="13"/>
      <c r="E26" s="13"/>
      <c r="F26" s="23"/>
      <c r="G26" s="43"/>
      <c r="H26" s="13"/>
      <c r="I26" s="13"/>
      <c r="J26" s="44"/>
      <c r="K26" s="29"/>
      <c r="L26" s="13"/>
      <c r="M26" s="13"/>
      <c r="N26" s="13"/>
    </row>
    <row r="27" spans="1:14" x14ac:dyDescent="0.25">
      <c r="A27" s="870" t="s">
        <v>470</v>
      </c>
      <c r="B27" s="9">
        <v>25</v>
      </c>
      <c r="C27" s="9"/>
      <c r="D27" s="9"/>
      <c r="E27" s="9"/>
      <c r="F27" s="9"/>
      <c r="G27" s="9"/>
      <c r="H27" s="9"/>
      <c r="I27" s="9"/>
      <c r="J27" s="9"/>
      <c r="K27" s="9"/>
      <c r="L27" s="9"/>
      <c r="M27" s="9"/>
      <c r="N27" s="9"/>
    </row>
    <row r="28" spans="1:14" x14ac:dyDescent="0.25">
      <c r="A28" s="870"/>
      <c r="B28" s="9">
        <v>26</v>
      </c>
      <c r="C28" s="9"/>
      <c r="D28" s="9"/>
      <c r="E28" s="9"/>
      <c r="F28" s="9"/>
      <c r="G28" s="9"/>
      <c r="H28" s="9"/>
      <c r="I28" s="9"/>
      <c r="J28" s="9"/>
      <c r="K28" s="9"/>
      <c r="L28" s="9"/>
      <c r="M28" s="9"/>
      <c r="N28" s="9"/>
    </row>
    <row r="29" spans="1:14" x14ac:dyDescent="0.25">
      <c r="A29" s="870"/>
      <c r="B29" s="9">
        <v>27</v>
      </c>
      <c r="C29" s="9"/>
      <c r="D29" s="9"/>
      <c r="E29" s="9"/>
      <c r="F29" s="9"/>
      <c r="G29" s="9"/>
      <c r="H29" s="9"/>
      <c r="I29" s="9"/>
      <c r="J29" s="9"/>
      <c r="K29" s="9"/>
      <c r="L29" s="9"/>
      <c r="M29" s="9"/>
      <c r="N29" s="9"/>
    </row>
    <row r="30" spans="1:14" x14ac:dyDescent="0.25">
      <c r="A30" s="870"/>
      <c r="B30" s="9">
        <v>28</v>
      </c>
      <c r="C30" s="9"/>
      <c r="D30" s="9"/>
      <c r="E30" s="9"/>
      <c r="F30" s="9"/>
      <c r="G30" s="9"/>
      <c r="H30" s="9"/>
      <c r="I30" s="9"/>
      <c r="J30" s="9"/>
      <c r="K30" s="9"/>
      <c r="L30" s="9"/>
      <c r="M30" s="9"/>
      <c r="N30" s="9"/>
    </row>
    <row r="31" spans="1:14" x14ac:dyDescent="0.25">
      <c r="A31" s="870"/>
      <c r="B31" s="9">
        <v>29</v>
      </c>
      <c r="C31" s="9"/>
      <c r="D31" s="9"/>
      <c r="E31" s="9"/>
      <c r="F31" s="9"/>
      <c r="G31" s="9"/>
      <c r="H31" s="9"/>
      <c r="I31" s="9"/>
      <c r="J31" s="9"/>
      <c r="K31" s="9"/>
      <c r="L31" s="9"/>
      <c r="M31" s="9"/>
      <c r="N31" s="9"/>
    </row>
    <row r="32" spans="1:14" x14ac:dyDescent="0.25">
      <c r="A32" s="870" t="s">
        <v>471</v>
      </c>
      <c r="B32" s="16">
        <v>30</v>
      </c>
      <c r="C32" s="16"/>
      <c r="D32" s="16"/>
      <c r="E32" s="16"/>
      <c r="F32" s="16"/>
      <c r="G32" s="16"/>
      <c r="H32" s="16"/>
      <c r="I32" s="16"/>
      <c r="J32" s="16"/>
      <c r="K32" s="16"/>
      <c r="L32" s="16"/>
      <c r="M32" s="16"/>
      <c r="N32" s="16"/>
    </row>
    <row r="33" spans="1:14" x14ac:dyDescent="0.25">
      <c r="A33" s="870"/>
      <c r="B33" s="16">
        <v>31</v>
      </c>
      <c r="C33" s="16"/>
      <c r="D33" s="16"/>
      <c r="E33" s="16"/>
      <c r="F33" s="16"/>
      <c r="G33" s="16"/>
      <c r="H33" s="16"/>
      <c r="I33" s="16"/>
      <c r="J33" s="16"/>
      <c r="K33" s="16"/>
      <c r="L33" s="16"/>
      <c r="M33" s="16"/>
      <c r="N33" s="16"/>
    </row>
    <row r="34" spans="1:14" x14ac:dyDescent="0.25">
      <c r="A34" s="870"/>
      <c r="B34" s="16">
        <v>32</v>
      </c>
      <c r="C34" s="16"/>
      <c r="D34" s="16"/>
      <c r="E34" s="16"/>
      <c r="F34" s="16"/>
      <c r="G34" s="16"/>
      <c r="H34" s="16"/>
      <c r="I34" s="16"/>
      <c r="J34" s="16"/>
      <c r="K34" s="16"/>
      <c r="L34" s="16"/>
      <c r="M34" s="16"/>
      <c r="N34" s="16"/>
    </row>
    <row r="35" spans="1:14" x14ac:dyDescent="0.25">
      <c r="A35" s="870" t="s">
        <v>472</v>
      </c>
      <c r="B35" s="17">
        <v>33</v>
      </c>
      <c r="C35" s="14"/>
      <c r="D35" s="14"/>
      <c r="E35" s="14"/>
      <c r="F35" s="14"/>
      <c r="G35" s="14"/>
      <c r="H35" s="14"/>
      <c r="I35" s="14"/>
      <c r="J35" s="14"/>
      <c r="K35" s="14"/>
      <c r="L35" s="14"/>
      <c r="M35" s="14"/>
      <c r="N35" s="14"/>
    </row>
    <row r="36" spans="1:14" x14ac:dyDescent="0.25">
      <c r="A36" s="870"/>
      <c r="B36" s="14">
        <v>34</v>
      </c>
      <c r="C36" s="14"/>
      <c r="D36" s="14"/>
      <c r="E36" s="14"/>
      <c r="F36" s="14"/>
      <c r="G36" s="14"/>
      <c r="H36" s="14"/>
      <c r="I36" s="14"/>
      <c r="J36" s="14"/>
      <c r="K36" s="14"/>
      <c r="L36" s="14"/>
      <c r="M36" s="14"/>
      <c r="N36" s="14"/>
    </row>
    <row r="37" spans="1:14" x14ac:dyDescent="0.25">
      <c r="A37" s="870"/>
      <c r="B37" s="45">
        <v>35</v>
      </c>
      <c r="C37" s="14"/>
      <c r="D37" s="14"/>
      <c r="E37" s="14"/>
      <c r="F37" s="14"/>
      <c r="G37" s="14"/>
      <c r="H37" s="14"/>
      <c r="I37" s="14"/>
      <c r="J37" s="14"/>
      <c r="K37" s="14"/>
      <c r="L37" s="14"/>
      <c r="M37" s="14"/>
      <c r="N37" s="14"/>
    </row>
    <row r="38" spans="1:14" x14ac:dyDescent="0.25">
      <c r="A38" s="870" t="s">
        <v>473</v>
      </c>
      <c r="B38" s="8">
        <v>36</v>
      </c>
      <c r="C38" s="8"/>
      <c r="D38" s="8"/>
      <c r="E38" s="8"/>
      <c r="F38" s="8"/>
      <c r="G38" s="8"/>
      <c r="H38" s="8"/>
      <c r="I38" s="8"/>
      <c r="J38" s="8"/>
      <c r="K38" s="8"/>
      <c r="L38" s="8"/>
      <c r="M38" s="8"/>
      <c r="N38" s="8"/>
    </row>
    <row r="39" spans="1:14" x14ac:dyDescent="0.25">
      <c r="A39" s="870"/>
      <c r="B39" s="8">
        <v>37</v>
      </c>
      <c r="C39" s="8"/>
      <c r="D39" s="8"/>
      <c r="E39" s="8"/>
      <c r="F39" s="8"/>
      <c r="G39" s="8"/>
      <c r="H39" s="8"/>
      <c r="I39" s="8"/>
      <c r="J39" s="8"/>
      <c r="K39" s="8"/>
      <c r="L39" s="8"/>
      <c r="M39" s="8"/>
      <c r="N39" s="8"/>
    </row>
    <row r="40" spans="1:14" x14ac:dyDescent="0.25">
      <c r="A40" s="870"/>
      <c r="B40" s="8">
        <v>38</v>
      </c>
      <c r="C40" s="8"/>
      <c r="D40" s="8"/>
      <c r="E40" s="8"/>
      <c r="F40" s="8"/>
      <c r="G40" s="8"/>
      <c r="H40" s="8"/>
      <c r="I40" s="8"/>
      <c r="J40" s="8"/>
      <c r="K40" s="8"/>
      <c r="L40" s="8"/>
      <c r="M40" s="8"/>
      <c r="N40" s="8"/>
    </row>
    <row r="41" spans="1:14" x14ac:dyDescent="0.25">
      <c r="A41" s="877" t="s">
        <v>474</v>
      </c>
      <c r="B41" s="46">
        <v>39</v>
      </c>
      <c r="C41" s="47"/>
      <c r="D41" s="47"/>
      <c r="E41" s="47"/>
      <c r="F41" s="47"/>
      <c r="G41" s="47"/>
      <c r="H41" s="47"/>
      <c r="I41" s="47"/>
      <c r="J41" s="47"/>
      <c r="K41" s="47"/>
      <c r="L41" s="47"/>
      <c r="M41" s="47"/>
      <c r="N41" s="47"/>
    </row>
    <row r="42" spans="1:14" x14ac:dyDescent="0.25">
      <c r="A42" s="877"/>
      <c r="B42" s="47">
        <v>40</v>
      </c>
      <c r="C42" s="47"/>
      <c r="D42" s="47"/>
      <c r="E42" s="47"/>
      <c r="F42" s="47"/>
      <c r="G42" s="47"/>
      <c r="H42" s="47"/>
      <c r="I42" s="47"/>
      <c r="J42" s="47"/>
      <c r="K42" s="47"/>
      <c r="L42" s="47"/>
      <c r="M42" s="47"/>
      <c r="N42" s="47"/>
    </row>
    <row r="43" spans="1:14" x14ac:dyDescent="0.25">
      <c r="A43" s="877"/>
      <c r="B43" s="47">
        <v>41</v>
      </c>
      <c r="C43" s="47"/>
      <c r="D43" s="47"/>
      <c r="E43" s="47"/>
      <c r="F43" s="47"/>
      <c r="G43" s="47"/>
      <c r="H43" s="47"/>
      <c r="I43" s="47"/>
      <c r="J43" s="47"/>
      <c r="K43" s="47"/>
      <c r="L43" s="47"/>
      <c r="M43" s="47"/>
      <c r="N43" s="47"/>
    </row>
    <row r="44" spans="1:14" x14ac:dyDescent="0.25">
      <c r="A44" s="877"/>
      <c r="B44" s="48">
        <v>42</v>
      </c>
      <c r="C44" s="47"/>
      <c r="D44" s="47"/>
      <c r="E44" s="47"/>
      <c r="F44" s="47"/>
      <c r="G44" s="47"/>
      <c r="H44" s="47"/>
      <c r="I44" s="47"/>
      <c r="J44" s="47"/>
      <c r="K44" s="47"/>
      <c r="L44" s="47"/>
      <c r="M44" s="47"/>
      <c r="N44" s="47"/>
    </row>
    <row r="45" spans="1:14" x14ac:dyDescent="0.25">
      <c r="A45" s="876" t="s">
        <v>475</v>
      </c>
      <c r="B45" s="12">
        <v>43</v>
      </c>
      <c r="C45" s="12"/>
      <c r="D45" s="12"/>
      <c r="E45" s="12"/>
      <c r="F45" s="12"/>
      <c r="G45" s="12"/>
      <c r="H45" s="12"/>
      <c r="I45" s="12"/>
      <c r="J45" s="12"/>
      <c r="K45" s="12"/>
      <c r="L45" s="12"/>
      <c r="M45" s="12"/>
      <c r="N45" s="12"/>
    </row>
    <row r="46" spans="1:14" x14ac:dyDescent="0.25">
      <c r="A46" s="876"/>
      <c r="B46" s="12">
        <v>44</v>
      </c>
      <c r="C46" s="12"/>
      <c r="D46" s="12"/>
      <c r="E46" s="12"/>
      <c r="F46" s="12"/>
      <c r="G46" s="12"/>
      <c r="H46" s="12"/>
      <c r="I46" s="12"/>
      <c r="J46" s="12"/>
      <c r="K46" s="12"/>
      <c r="L46" s="12"/>
      <c r="M46" s="12"/>
      <c r="N46" s="12"/>
    </row>
  </sheetData>
  <mergeCells count="15">
    <mergeCell ref="A45:A46"/>
    <mergeCell ref="A27:A31"/>
    <mergeCell ref="A32:A34"/>
    <mergeCell ref="A35:A37"/>
    <mergeCell ref="A38:A40"/>
    <mergeCell ref="A41:A44"/>
    <mergeCell ref="A23:A26"/>
    <mergeCell ref="K1:N1"/>
    <mergeCell ref="A3:A7"/>
    <mergeCell ref="A8:A11"/>
    <mergeCell ref="A12:A15"/>
    <mergeCell ref="A16:A18"/>
    <mergeCell ref="A19:A22"/>
    <mergeCell ref="C1:F1"/>
    <mergeCell ref="G1:J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45"/>
  <sheetViews>
    <sheetView topLeftCell="A18" zoomScale="90" zoomScaleNormal="90" workbookViewId="0">
      <selection activeCell="B28" sqref="B28"/>
    </sheetView>
  </sheetViews>
  <sheetFormatPr baseColWidth="10" defaultColWidth="10.85546875" defaultRowHeight="15" x14ac:dyDescent="0.25"/>
  <cols>
    <col min="1" max="1" width="72" style="124" bestFit="1" customWidth="1"/>
    <col min="2" max="2" width="73.42578125" style="124" customWidth="1"/>
    <col min="3" max="3" width="10.85546875" style="124"/>
    <col min="4" max="4" width="31.140625" style="124" customWidth="1"/>
    <col min="5" max="5" width="70.140625" style="124" customWidth="1"/>
    <col min="6" max="6" width="17.28515625" style="124" customWidth="1"/>
    <col min="7" max="8" width="21.85546875" style="124" customWidth="1"/>
    <col min="9" max="9" width="19.28515625" style="124" customWidth="1"/>
    <col min="10" max="10" width="42" style="124" customWidth="1"/>
    <col min="11" max="16384" width="10.85546875" style="124"/>
  </cols>
  <sheetData>
    <row r="1" spans="1:2" ht="25.5" customHeight="1" x14ac:dyDescent="0.25">
      <c r="A1" s="880" t="s">
        <v>136</v>
      </c>
      <c r="B1" s="881"/>
    </row>
    <row r="2" spans="1:2" ht="25.5" customHeight="1" x14ac:dyDescent="0.25">
      <c r="A2" s="882" t="s">
        <v>476</v>
      </c>
      <c r="B2" s="883"/>
    </row>
    <row r="3" spans="1:2" x14ac:dyDescent="0.25">
      <c r="A3" s="141" t="s">
        <v>477</v>
      </c>
      <c r="B3" s="125" t="s">
        <v>478</v>
      </c>
    </row>
    <row r="4" spans="1:2" x14ac:dyDescent="0.25">
      <c r="A4" s="142" t="s">
        <v>8</v>
      </c>
      <c r="B4" s="131" t="s">
        <v>479</v>
      </c>
    </row>
    <row r="5" spans="1:2" ht="105" x14ac:dyDescent="0.25">
      <c r="A5" s="142" t="s">
        <v>10</v>
      </c>
      <c r="B5" s="144" t="s">
        <v>480</v>
      </c>
    </row>
    <row r="6" spans="1:2" x14ac:dyDescent="0.25">
      <c r="A6" s="142" t="s">
        <v>7</v>
      </c>
      <c r="B6" s="884" t="s">
        <v>481</v>
      </c>
    </row>
    <row r="7" spans="1:2" x14ac:dyDescent="0.25">
      <c r="A7" s="142" t="s">
        <v>14</v>
      </c>
      <c r="B7" s="885"/>
    </row>
    <row r="8" spans="1:2" x14ac:dyDescent="0.25">
      <c r="A8" s="142" t="s">
        <v>15</v>
      </c>
      <c r="B8" s="885"/>
    </row>
    <row r="9" spans="1:2" x14ac:dyDescent="0.25">
      <c r="A9" s="142" t="s">
        <v>482</v>
      </c>
      <c r="B9" s="886"/>
    </row>
    <row r="10" spans="1:2" ht="30" x14ac:dyDescent="0.25">
      <c r="A10" s="142" t="s">
        <v>20</v>
      </c>
      <c r="B10" s="126" t="s">
        <v>483</v>
      </c>
    </row>
    <row r="11" spans="1:2" ht="45" x14ac:dyDescent="0.25">
      <c r="A11" s="142" t="s">
        <v>22</v>
      </c>
      <c r="B11" s="126" t="s">
        <v>484</v>
      </c>
    </row>
    <row r="12" spans="1:2" ht="60" x14ac:dyDescent="0.25">
      <c r="A12" s="142" t="s">
        <v>19</v>
      </c>
      <c r="B12" s="127" t="s">
        <v>485</v>
      </c>
    </row>
    <row r="13" spans="1:2" ht="30" x14ac:dyDescent="0.25">
      <c r="A13" s="142" t="s">
        <v>486</v>
      </c>
      <c r="B13" s="127" t="s">
        <v>487</v>
      </c>
    </row>
    <row r="14" spans="1:2" ht="45" x14ac:dyDescent="0.25">
      <c r="A14" s="142" t="s">
        <v>488</v>
      </c>
      <c r="B14" s="127" t="s">
        <v>489</v>
      </c>
    </row>
    <row r="15" spans="1:2" ht="72" customHeight="1" x14ac:dyDescent="0.25">
      <c r="A15" s="143" t="s">
        <v>490</v>
      </c>
      <c r="B15" s="128" t="s">
        <v>491</v>
      </c>
    </row>
    <row r="16" spans="1:2" ht="199.5" x14ac:dyDescent="0.25">
      <c r="A16" s="143" t="s">
        <v>492</v>
      </c>
      <c r="B16" s="174" t="s">
        <v>493</v>
      </c>
    </row>
    <row r="17" spans="1:2" ht="25.5" customHeight="1" x14ac:dyDescent="0.25">
      <c r="A17" s="882" t="s">
        <v>494</v>
      </c>
      <c r="B17" s="883"/>
    </row>
    <row r="18" spans="1:2" x14ac:dyDescent="0.25">
      <c r="A18" s="141" t="s">
        <v>477</v>
      </c>
      <c r="B18" s="125" t="s">
        <v>478</v>
      </c>
    </row>
    <row r="19" spans="1:2" x14ac:dyDescent="0.25">
      <c r="A19" s="142" t="s">
        <v>8</v>
      </c>
      <c r="B19" s="131" t="s">
        <v>479</v>
      </c>
    </row>
    <row r="20" spans="1:2" ht="99.75" x14ac:dyDescent="0.25">
      <c r="A20" s="142" t="s">
        <v>10</v>
      </c>
      <c r="B20" s="130" t="s">
        <v>495</v>
      </c>
    </row>
    <row r="21" spans="1:2" ht="30" x14ac:dyDescent="0.25">
      <c r="A21" s="142" t="s">
        <v>496</v>
      </c>
      <c r="B21" s="127" t="s">
        <v>497</v>
      </c>
    </row>
    <row r="22" spans="1:2" ht="45" x14ac:dyDescent="0.25">
      <c r="A22" s="142" t="s">
        <v>498</v>
      </c>
      <c r="B22" s="127" t="s">
        <v>499</v>
      </c>
    </row>
    <row r="23" spans="1:2" ht="75" x14ac:dyDescent="0.25">
      <c r="A23" s="142" t="s">
        <v>500</v>
      </c>
      <c r="B23" s="127" t="s">
        <v>501</v>
      </c>
    </row>
    <row r="24" spans="1:2" ht="30" x14ac:dyDescent="0.25">
      <c r="A24" s="142" t="s">
        <v>502</v>
      </c>
      <c r="B24" s="127" t="s">
        <v>503</v>
      </c>
    </row>
    <row r="25" spans="1:2" x14ac:dyDescent="0.25">
      <c r="A25" s="142" t="s">
        <v>310</v>
      </c>
      <c r="B25" s="127" t="s">
        <v>504</v>
      </c>
    </row>
    <row r="26" spans="1:2" ht="45.95" customHeight="1" x14ac:dyDescent="0.25">
      <c r="A26" s="142" t="s">
        <v>505</v>
      </c>
      <c r="B26" s="129" t="s">
        <v>506</v>
      </c>
    </row>
    <row r="27" spans="1:2" ht="75" x14ac:dyDescent="0.25">
      <c r="A27" s="142" t="s">
        <v>151</v>
      </c>
      <c r="B27" s="129" t="s">
        <v>507</v>
      </c>
    </row>
    <row r="28" spans="1:2" ht="45" x14ac:dyDescent="0.25">
      <c r="A28" s="142" t="s">
        <v>508</v>
      </c>
      <c r="B28" s="129" t="s">
        <v>509</v>
      </c>
    </row>
    <row r="29" spans="1:2" ht="45" x14ac:dyDescent="0.25">
      <c r="A29" s="142" t="s">
        <v>510</v>
      </c>
      <c r="B29" s="129" t="s">
        <v>511</v>
      </c>
    </row>
    <row r="30" spans="1:2" ht="45" x14ac:dyDescent="0.25">
      <c r="A30" s="142" t="s">
        <v>307</v>
      </c>
      <c r="B30" s="129" t="s">
        <v>512</v>
      </c>
    </row>
    <row r="31" spans="1:2" ht="144" customHeight="1" x14ac:dyDescent="0.25">
      <c r="A31" s="142" t="s">
        <v>513</v>
      </c>
      <c r="B31" s="129" t="s">
        <v>514</v>
      </c>
    </row>
    <row r="32" spans="1:2" ht="30" x14ac:dyDescent="0.25">
      <c r="A32" s="142" t="s">
        <v>515</v>
      </c>
      <c r="B32" s="129" t="s">
        <v>516</v>
      </c>
    </row>
    <row r="33" spans="1:2" ht="30" x14ac:dyDescent="0.25">
      <c r="A33" s="142" t="s">
        <v>517</v>
      </c>
      <c r="B33" s="129" t="s">
        <v>518</v>
      </c>
    </row>
    <row r="34" spans="1:2" ht="30" x14ac:dyDescent="0.25">
      <c r="A34" s="142" t="s">
        <v>519</v>
      </c>
      <c r="B34" s="129" t="s">
        <v>520</v>
      </c>
    </row>
    <row r="35" spans="1:2" ht="30" x14ac:dyDescent="0.25">
      <c r="A35" s="142" t="s">
        <v>521</v>
      </c>
      <c r="B35" s="129" t="s">
        <v>522</v>
      </c>
    </row>
    <row r="36" spans="1:2" ht="75" x14ac:dyDescent="0.25">
      <c r="A36" s="142" t="s">
        <v>523</v>
      </c>
      <c r="B36" s="129" t="s">
        <v>524</v>
      </c>
    </row>
    <row r="37" spans="1:2" x14ac:dyDescent="0.25">
      <c r="A37" s="142" t="s">
        <v>139</v>
      </c>
      <c r="B37" s="129" t="s">
        <v>525</v>
      </c>
    </row>
    <row r="38" spans="1:2" ht="30" x14ac:dyDescent="0.25">
      <c r="A38" s="142" t="s">
        <v>526</v>
      </c>
      <c r="B38" s="129" t="s">
        <v>527</v>
      </c>
    </row>
    <row r="39" spans="1:2" ht="45" x14ac:dyDescent="0.25">
      <c r="A39" s="142" t="s">
        <v>528</v>
      </c>
      <c r="B39" s="129" t="s">
        <v>529</v>
      </c>
    </row>
    <row r="40" spans="1:2" ht="28.5" x14ac:dyDescent="0.25">
      <c r="A40" s="143" t="s">
        <v>142</v>
      </c>
      <c r="B40" s="129" t="s">
        <v>530</v>
      </c>
    </row>
    <row r="41" spans="1:2" ht="25.5" customHeight="1" x14ac:dyDescent="0.25">
      <c r="A41" s="882" t="s">
        <v>531</v>
      </c>
      <c r="B41" s="883"/>
    </row>
    <row r="42" spans="1:2" x14ac:dyDescent="0.25">
      <c r="A42" s="880" t="s">
        <v>532</v>
      </c>
      <c r="B42" s="881"/>
    </row>
    <row r="43" spans="1:2" ht="72" customHeight="1" x14ac:dyDescent="0.25">
      <c r="A43" s="878" t="s">
        <v>533</v>
      </c>
      <c r="B43" s="879"/>
    </row>
    <row r="44" spans="1:2" ht="30" x14ac:dyDescent="0.25">
      <c r="A44" s="142" t="s">
        <v>510</v>
      </c>
      <c r="B44" s="129" t="s">
        <v>534</v>
      </c>
    </row>
    <row r="45" spans="1:2" ht="45" x14ac:dyDescent="0.25">
      <c r="A45" s="143" t="s">
        <v>535</v>
      </c>
      <c r="B45" s="129" t="s">
        <v>536</v>
      </c>
    </row>
  </sheetData>
  <mergeCells count="7">
    <mergeCell ref="A43:B43"/>
    <mergeCell ref="A1:B1"/>
    <mergeCell ref="A2:B2"/>
    <mergeCell ref="B6:B9"/>
    <mergeCell ref="A17:B17"/>
    <mergeCell ref="A41:B41"/>
    <mergeCell ref="A42:B42"/>
  </mergeCells>
  <pageMargins left="0.25" right="0.25" top="0.75" bottom="0.75" header="0.3" footer="0.3"/>
  <pageSetup scale="3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3"/>
  <sheetViews>
    <sheetView showGridLines="0" topLeftCell="A34" zoomScale="70" zoomScaleNormal="70" workbookViewId="0">
      <selection activeCell="A38" sqref="A38:A39"/>
    </sheetView>
  </sheetViews>
  <sheetFormatPr baseColWidth="10" defaultColWidth="10.85546875" defaultRowHeight="15" x14ac:dyDescent="0.25"/>
  <cols>
    <col min="1" max="1" width="38.42578125" style="175" customWidth="1"/>
    <col min="2" max="2" width="15.42578125" style="175" customWidth="1"/>
    <col min="3" max="3" width="20.7109375" style="175" customWidth="1"/>
    <col min="4" max="4" width="22" style="175" customWidth="1"/>
    <col min="5" max="14" width="20.7109375" style="175" customWidth="1"/>
    <col min="15" max="15" width="16.140625" style="175" customWidth="1"/>
    <col min="16" max="16" width="18.140625" style="175" customWidth="1"/>
    <col min="17" max="17" width="16" style="175" customWidth="1"/>
    <col min="18" max="18" width="21.7109375" style="175" customWidth="1"/>
    <col min="19" max="19" width="29.140625" style="175" customWidth="1"/>
    <col min="20" max="20" width="18.140625" style="175" customWidth="1"/>
    <col min="21" max="21" width="19.42578125" style="175" customWidth="1"/>
    <col min="22" max="22" width="24.140625" style="175" customWidth="1"/>
    <col min="23" max="27" width="18.140625" style="175" customWidth="1"/>
    <col min="28" max="28" width="22.7109375" style="175" customWidth="1"/>
    <col min="29" max="29" width="19" style="175" customWidth="1"/>
    <col min="30" max="30" width="19.42578125" style="175" customWidth="1"/>
    <col min="31" max="31" width="6.28515625" style="175" bestFit="1" customWidth="1"/>
    <col min="32" max="32" width="22.85546875" style="175" customWidth="1"/>
    <col min="33" max="33" width="18.42578125" style="175" bestFit="1" customWidth="1"/>
    <col min="34" max="34" width="22.28515625" style="175" customWidth="1"/>
    <col min="35" max="35" width="18.42578125" style="175" bestFit="1" customWidth="1"/>
    <col min="36" max="36" width="5.7109375" style="175" customWidth="1"/>
    <col min="37" max="37" width="18.42578125" style="175" bestFit="1" customWidth="1"/>
    <col min="38" max="38" width="4.7109375" style="175" customWidth="1"/>
    <col min="39" max="39" width="23" style="175" bestFit="1" customWidth="1"/>
    <col min="40" max="40" width="10.85546875" style="175"/>
    <col min="41" max="41" width="18.42578125" style="175" bestFit="1" customWidth="1"/>
    <col min="42" max="42" width="16.140625" style="175" customWidth="1"/>
    <col min="43" max="16384" width="10.85546875" style="175"/>
  </cols>
  <sheetData>
    <row r="1" spans="1:30" ht="32.25" customHeight="1" thickBot="1" x14ac:dyDescent="0.3">
      <c r="A1" s="587"/>
      <c r="B1" s="590" t="s">
        <v>0</v>
      </c>
      <c r="C1" s="591"/>
      <c r="D1" s="591"/>
      <c r="E1" s="591"/>
      <c r="F1" s="591"/>
      <c r="G1" s="591"/>
      <c r="H1" s="591"/>
      <c r="I1" s="591"/>
      <c r="J1" s="591"/>
      <c r="K1" s="591"/>
      <c r="L1" s="591"/>
      <c r="M1" s="591"/>
      <c r="N1" s="591"/>
      <c r="O1" s="591"/>
      <c r="P1" s="591"/>
      <c r="Q1" s="591"/>
      <c r="R1" s="591"/>
      <c r="S1" s="591"/>
      <c r="T1" s="591"/>
      <c r="U1" s="591"/>
      <c r="V1" s="591"/>
      <c r="W1" s="591"/>
      <c r="X1" s="591"/>
      <c r="Y1" s="591"/>
      <c r="Z1" s="591"/>
      <c r="AA1" s="592"/>
      <c r="AB1" s="599" t="s">
        <v>82</v>
      </c>
      <c r="AC1" s="600"/>
      <c r="AD1" s="601"/>
    </row>
    <row r="2" spans="1:30" ht="30.75" customHeight="1" thickBot="1" x14ac:dyDescent="0.3">
      <c r="A2" s="588"/>
      <c r="B2" s="590" t="s">
        <v>2</v>
      </c>
      <c r="C2" s="591"/>
      <c r="D2" s="591"/>
      <c r="E2" s="591"/>
      <c r="F2" s="591"/>
      <c r="G2" s="591"/>
      <c r="H2" s="591"/>
      <c r="I2" s="591"/>
      <c r="J2" s="591"/>
      <c r="K2" s="591"/>
      <c r="L2" s="591"/>
      <c r="M2" s="591"/>
      <c r="N2" s="591"/>
      <c r="O2" s="591"/>
      <c r="P2" s="591"/>
      <c r="Q2" s="591"/>
      <c r="R2" s="591"/>
      <c r="S2" s="591"/>
      <c r="T2" s="591"/>
      <c r="U2" s="591"/>
      <c r="V2" s="591"/>
      <c r="W2" s="591"/>
      <c r="X2" s="591"/>
      <c r="Y2" s="591"/>
      <c r="Z2" s="591"/>
      <c r="AA2" s="592"/>
      <c r="AB2" s="544" t="s">
        <v>83</v>
      </c>
      <c r="AC2" s="545"/>
      <c r="AD2" s="546"/>
    </row>
    <row r="3" spans="1:30" ht="24" customHeight="1" x14ac:dyDescent="0.25">
      <c r="A3" s="588"/>
      <c r="B3" s="547" t="s">
        <v>4</v>
      </c>
      <c r="C3" s="548"/>
      <c r="D3" s="548"/>
      <c r="E3" s="548"/>
      <c r="F3" s="548"/>
      <c r="G3" s="548"/>
      <c r="H3" s="548"/>
      <c r="I3" s="548"/>
      <c r="J3" s="548"/>
      <c r="K3" s="548"/>
      <c r="L3" s="548"/>
      <c r="M3" s="548"/>
      <c r="N3" s="548"/>
      <c r="O3" s="548"/>
      <c r="P3" s="548"/>
      <c r="Q3" s="548"/>
      <c r="R3" s="548"/>
      <c r="S3" s="548"/>
      <c r="T3" s="548"/>
      <c r="U3" s="548"/>
      <c r="V3" s="548"/>
      <c r="W3" s="548"/>
      <c r="X3" s="548"/>
      <c r="Y3" s="548"/>
      <c r="Z3" s="548"/>
      <c r="AA3" s="549"/>
      <c r="AB3" s="544" t="s">
        <v>84</v>
      </c>
      <c r="AC3" s="545"/>
      <c r="AD3" s="546"/>
    </row>
    <row r="4" spans="1:30" ht="21.95" customHeight="1" thickBot="1" x14ac:dyDescent="0.3">
      <c r="A4" s="589"/>
      <c r="B4" s="550"/>
      <c r="C4" s="551"/>
      <c r="D4" s="551"/>
      <c r="E4" s="551"/>
      <c r="F4" s="551"/>
      <c r="G4" s="551"/>
      <c r="H4" s="551"/>
      <c r="I4" s="551"/>
      <c r="J4" s="551"/>
      <c r="K4" s="551"/>
      <c r="L4" s="551"/>
      <c r="M4" s="551"/>
      <c r="N4" s="551"/>
      <c r="O4" s="551"/>
      <c r="P4" s="551"/>
      <c r="Q4" s="551"/>
      <c r="R4" s="551"/>
      <c r="S4" s="551"/>
      <c r="T4" s="551"/>
      <c r="U4" s="551"/>
      <c r="V4" s="551"/>
      <c r="W4" s="551"/>
      <c r="X4" s="551"/>
      <c r="Y4" s="551"/>
      <c r="Z4" s="551"/>
      <c r="AA4" s="552"/>
      <c r="AB4" s="553" t="s">
        <v>6</v>
      </c>
      <c r="AC4" s="554"/>
      <c r="AD4" s="555"/>
    </row>
    <row r="5" spans="1:30" ht="9" customHeight="1" thickBot="1" x14ac:dyDescent="0.3">
      <c r="A5" s="176"/>
      <c r="B5" s="177"/>
      <c r="C5" s="178"/>
      <c r="D5" s="179"/>
      <c r="E5" s="179"/>
      <c r="F5" s="179"/>
      <c r="G5" s="179"/>
      <c r="H5" s="179"/>
      <c r="I5" s="179"/>
      <c r="J5" s="179"/>
      <c r="K5" s="179"/>
      <c r="L5" s="179"/>
      <c r="M5" s="179"/>
      <c r="N5" s="179"/>
      <c r="O5" s="179"/>
      <c r="P5" s="179"/>
      <c r="Q5" s="179"/>
      <c r="R5" s="179"/>
      <c r="S5" s="179"/>
      <c r="T5" s="179"/>
      <c r="U5" s="179"/>
      <c r="V5" s="179"/>
      <c r="W5" s="179"/>
      <c r="X5" s="179"/>
      <c r="Y5" s="179"/>
      <c r="Z5" s="179"/>
      <c r="AA5" s="179"/>
      <c r="AB5" s="180"/>
      <c r="AC5" s="181"/>
      <c r="AD5" s="182"/>
    </row>
    <row r="6" spans="1:30" ht="9" customHeight="1" x14ac:dyDescent="0.25">
      <c r="A6" s="183"/>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84"/>
      <c r="AD6" s="185"/>
    </row>
    <row r="7" spans="1:30" x14ac:dyDescent="0.25">
      <c r="A7" s="556" t="s">
        <v>20</v>
      </c>
      <c r="B7" s="557"/>
      <c r="C7" s="571" t="s">
        <v>35</v>
      </c>
      <c r="D7" s="556" t="s">
        <v>8</v>
      </c>
      <c r="E7" s="574"/>
      <c r="F7" s="574"/>
      <c r="G7" s="574"/>
      <c r="H7" s="557"/>
      <c r="I7" s="577">
        <v>45303</v>
      </c>
      <c r="J7" s="578"/>
      <c r="K7" s="556" t="s">
        <v>10</v>
      </c>
      <c r="L7" s="557"/>
      <c r="M7" s="583" t="s">
        <v>11</v>
      </c>
      <c r="N7" s="584"/>
      <c r="O7" s="593"/>
      <c r="P7" s="594"/>
      <c r="Q7" s="179"/>
      <c r="R7" s="179"/>
      <c r="S7" s="179"/>
      <c r="T7" s="179"/>
      <c r="U7" s="179"/>
      <c r="V7" s="179"/>
      <c r="W7" s="179"/>
      <c r="X7" s="179"/>
      <c r="Y7" s="179"/>
      <c r="Z7" s="179"/>
      <c r="AA7" s="179"/>
      <c r="AB7" s="179"/>
      <c r="AC7" s="184"/>
      <c r="AD7" s="185"/>
    </row>
    <row r="8" spans="1:30" x14ac:dyDescent="0.25">
      <c r="A8" s="558"/>
      <c r="B8" s="559"/>
      <c r="C8" s="572"/>
      <c r="D8" s="558"/>
      <c r="E8" s="575"/>
      <c r="F8" s="575"/>
      <c r="G8" s="575"/>
      <c r="H8" s="559"/>
      <c r="I8" s="579"/>
      <c r="J8" s="580"/>
      <c r="K8" s="558"/>
      <c r="L8" s="559"/>
      <c r="M8" s="595" t="s">
        <v>12</v>
      </c>
      <c r="N8" s="596"/>
      <c r="O8" s="597"/>
      <c r="P8" s="598"/>
      <c r="Q8" s="179"/>
      <c r="R8" s="179"/>
      <c r="S8" s="179"/>
      <c r="T8" s="179"/>
      <c r="U8" s="179"/>
      <c r="V8" s="179"/>
      <c r="W8" s="179"/>
      <c r="X8" s="179"/>
      <c r="Y8" s="179"/>
      <c r="Z8" s="179"/>
      <c r="AA8" s="179"/>
      <c r="AB8" s="179"/>
      <c r="AC8" s="184"/>
      <c r="AD8" s="185"/>
    </row>
    <row r="9" spans="1:30" x14ac:dyDescent="0.25">
      <c r="A9" s="560"/>
      <c r="B9" s="561"/>
      <c r="C9" s="573"/>
      <c r="D9" s="560"/>
      <c r="E9" s="576"/>
      <c r="F9" s="576"/>
      <c r="G9" s="576"/>
      <c r="H9" s="561"/>
      <c r="I9" s="581"/>
      <c r="J9" s="582"/>
      <c r="K9" s="560"/>
      <c r="L9" s="561"/>
      <c r="M9" s="585" t="s">
        <v>13</v>
      </c>
      <c r="N9" s="586"/>
      <c r="O9" s="608" t="s">
        <v>85</v>
      </c>
      <c r="P9" s="609"/>
      <c r="Q9" s="179"/>
      <c r="R9" s="179"/>
      <c r="S9" s="179"/>
      <c r="T9" s="179"/>
      <c r="U9" s="179"/>
      <c r="V9" s="179"/>
      <c r="W9" s="179"/>
      <c r="X9" s="179"/>
      <c r="Y9" s="179"/>
      <c r="Z9" s="179"/>
      <c r="AA9" s="179"/>
      <c r="AB9" s="179"/>
      <c r="AC9" s="184"/>
      <c r="AD9" s="185"/>
    </row>
    <row r="10" spans="1:30" ht="15" customHeight="1" x14ac:dyDescent="0.25">
      <c r="A10" s="186"/>
      <c r="B10" s="187"/>
      <c r="C10" s="187"/>
      <c r="D10" s="188"/>
      <c r="E10" s="188"/>
      <c r="F10" s="188"/>
      <c r="G10" s="188"/>
      <c r="H10" s="188"/>
      <c r="I10" s="189"/>
      <c r="J10" s="189"/>
      <c r="K10" s="188"/>
      <c r="L10" s="188"/>
      <c r="M10" s="190"/>
      <c r="N10" s="190"/>
      <c r="O10" s="191"/>
      <c r="P10" s="191"/>
      <c r="Q10" s="187"/>
      <c r="R10" s="187"/>
      <c r="S10" s="187"/>
      <c r="T10" s="187"/>
      <c r="U10" s="187"/>
      <c r="V10" s="187"/>
      <c r="W10" s="187"/>
      <c r="X10" s="187"/>
      <c r="Y10" s="187"/>
      <c r="Z10" s="187"/>
      <c r="AA10" s="187"/>
      <c r="AB10" s="187"/>
      <c r="AC10" s="192"/>
      <c r="AD10" s="193"/>
    </row>
    <row r="11" spans="1:30" ht="15" customHeight="1" x14ac:dyDescent="0.25">
      <c r="A11" s="556" t="s">
        <v>7</v>
      </c>
      <c r="B11" s="557"/>
      <c r="C11" s="562" t="s">
        <v>86</v>
      </c>
      <c r="D11" s="563"/>
      <c r="E11" s="563"/>
      <c r="F11" s="563"/>
      <c r="G11" s="563"/>
      <c r="H11" s="563"/>
      <c r="I11" s="563"/>
      <c r="J11" s="563"/>
      <c r="K11" s="563"/>
      <c r="L11" s="563"/>
      <c r="M11" s="563"/>
      <c r="N11" s="563"/>
      <c r="O11" s="563"/>
      <c r="P11" s="563"/>
      <c r="Q11" s="563"/>
      <c r="R11" s="563"/>
      <c r="S11" s="563"/>
      <c r="T11" s="563"/>
      <c r="U11" s="563"/>
      <c r="V11" s="563"/>
      <c r="W11" s="563"/>
      <c r="X11" s="563"/>
      <c r="Y11" s="563"/>
      <c r="Z11" s="563"/>
      <c r="AA11" s="563"/>
      <c r="AB11" s="563"/>
      <c r="AC11" s="563"/>
      <c r="AD11" s="564"/>
    </row>
    <row r="12" spans="1:30" ht="15" customHeight="1" x14ac:dyDescent="0.25">
      <c r="A12" s="558"/>
      <c r="B12" s="559"/>
      <c r="C12" s="565"/>
      <c r="D12" s="566"/>
      <c r="E12" s="566"/>
      <c r="F12" s="566"/>
      <c r="G12" s="566"/>
      <c r="H12" s="566"/>
      <c r="I12" s="566"/>
      <c r="J12" s="566"/>
      <c r="K12" s="566"/>
      <c r="L12" s="566"/>
      <c r="M12" s="566"/>
      <c r="N12" s="566"/>
      <c r="O12" s="566"/>
      <c r="P12" s="566"/>
      <c r="Q12" s="566"/>
      <c r="R12" s="566"/>
      <c r="S12" s="566"/>
      <c r="T12" s="566"/>
      <c r="U12" s="566"/>
      <c r="V12" s="566"/>
      <c r="W12" s="566"/>
      <c r="X12" s="566"/>
      <c r="Y12" s="566"/>
      <c r="Z12" s="566"/>
      <c r="AA12" s="566"/>
      <c r="AB12" s="566"/>
      <c r="AC12" s="566"/>
      <c r="AD12" s="567"/>
    </row>
    <row r="13" spans="1:30" ht="15" customHeight="1" thickBot="1" x14ac:dyDescent="0.3">
      <c r="A13" s="560"/>
      <c r="B13" s="561"/>
      <c r="C13" s="568"/>
      <c r="D13" s="569"/>
      <c r="E13" s="569"/>
      <c r="F13" s="569"/>
      <c r="G13" s="569"/>
      <c r="H13" s="569"/>
      <c r="I13" s="569"/>
      <c r="J13" s="569"/>
      <c r="K13" s="569"/>
      <c r="L13" s="569"/>
      <c r="M13" s="569"/>
      <c r="N13" s="569"/>
      <c r="O13" s="569"/>
      <c r="P13" s="569"/>
      <c r="Q13" s="569"/>
      <c r="R13" s="569"/>
      <c r="S13" s="569"/>
      <c r="T13" s="569"/>
      <c r="U13" s="569"/>
      <c r="V13" s="569"/>
      <c r="W13" s="569"/>
      <c r="X13" s="569"/>
      <c r="Y13" s="569"/>
      <c r="Z13" s="569"/>
      <c r="AA13" s="569"/>
      <c r="AB13" s="569"/>
      <c r="AC13" s="569"/>
      <c r="AD13" s="570"/>
    </row>
    <row r="14" spans="1:30" ht="9" customHeight="1" thickBot="1" x14ac:dyDescent="0.3">
      <c r="A14" s="195"/>
      <c r="B14" s="196"/>
      <c r="C14" s="197"/>
      <c r="D14" s="197"/>
      <c r="E14" s="197"/>
      <c r="F14" s="197"/>
      <c r="G14" s="197"/>
      <c r="H14" s="197"/>
      <c r="I14" s="197"/>
      <c r="J14" s="197"/>
      <c r="K14" s="197"/>
      <c r="L14" s="197"/>
      <c r="M14" s="198"/>
      <c r="N14" s="198"/>
      <c r="O14" s="198"/>
      <c r="P14" s="198"/>
      <c r="Q14" s="198"/>
      <c r="R14" s="199"/>
      <c r="S14" s="199"/>
      <c r="T14" s="199"/>
      <c r="U14" s="199"/>
      <c r="V14" s="199"/>
      <c r="W14" s="199"/>
      <c r="X14" s="199"/>
      <c r="Y14" s="188"/>
      <c r="Z14" s="188"/>
      <c r="AA14" s="188"/>
      <c r="AB14" s="188"/>
      <c r="AC14" s="188"/>
      <c r="AD14" s="194"/>
    </row>
    <row r="15" spans="1:30" ht="39" customHeight="1" thickBot="1" x14ac:dyDescent="0.3">
      <c r="A15" s="630" t="s">
        <v>14</v>
      </c>
      <c r="B15" s="631"/>
      <c r="C15" s="624" t="s">
        <v>87</v>
      </c>
      <c r="D15" s="625"/>
      <c r="E15" s="625"/>
      <c r="F15" s="625"/>
      <c r="G15" s="625"/>
      <c r="H15" s="625"/>
      <c r="I15" s="625"/>
      <c r="J15" s="625"/>
      <c r="K15" s="626"/>
      <c r="L15" s="617" t="s">
        <v>15</v>
      </c>
      <c r="M15" s="618"/>
      <c r="N15" s="618"/>
      <c r="O15" s="618"/>
      <c r="P15" s="618"/>
      <c r="Q15" s="619"/>
      <c r="R15" s="627" t="s">
        <v>88</v>
      </c>
      <c r="S15" s="628"/>
      <c r="T15" s="628"/>
      <c r="U15" s="628"/>
      <c r="V15" s="628"/>
      <c r="W15" s="628"/>
      <c r="X15" s="629"/>
      <c r="Y15" s="617" t="s">
        <v>16</v>
      </c>
      <c r="Z15" s="619"/>
      <c r="AA15" s="610" t="s">
        <v>89</v>
      </c>
      <c r="AB15" s="611"/>
      <c r="AC15" s="611"/>
      <c r="AD15" s="612"/>
    </row>
    <row r="16" spans="1:30" ht="9" customHeight="1" thickBot="1" x14ac:dyDescent="0.3">
      <c r="A16" s="183"/>
      <c r="B16" s="179"/>
      <c r="C16" s="613"/>
      <c r="D16" s="613"/>
      <c r="E16" s="613"/>
      <c r="F16" s="613"/>
      <c r="G16" s="613"/>
      <c r="H16" s="613"/>
      <c r="I16" s="613"/>
      <c r="J16" s="613"/>
      <c r="K16" s="613"/>
      <c r="L16" s="613"/>
      <c r="M16" s="613"/>
      <c r="N16" s="613"/>
      <c r="O16" s="613"/>
      <c r="P16" s="613"/>
      <c r="Q16" s="613"/>
      <c r="R16" s="613"/>
      <c r="S16" s="613"/>
      <c r="T16" s="613"/>
      <c r="U16" s="613"/>
      <c r="V16" s="613"/>
      <c r="W16" s="613"/>
      <c r="X16" s="613"/>
      <c r="Y16" s="613"/>
      <c r="Z16" s="613"/>
      <c r="AA16" s="613"/>
      <c r="AB16" s="613"/>
      <c r="AC16" s="200"/>
      <c r="AD16" s="201"/>
    </row>
    <row r="17" spans="1:41" s="202" customFormat="1" ht="37.5" customHeight="1" thickBot="1" x14ac:dyDescent="0.3">
      <c r="A17" s="630" t="s">
        <v>17</v>
      </c>
      <c r="B17" s="631"/>
      <c r="C17" s="614" t="s">
        <v>90</v>
      </c>
      <c r="D17" s="615"/>
      <c r="E17" s="615"/>
      <c r="F17" s="615"/>
      <c r="G17" s="615"/>
      <c r="H17" s="615"/>
      <c r="I17" s="615"/>
      <c r="J17" s="615"/>
      <c r="K17" s="615"/>
      <c r="L17" s="615"/>
      <c r="M17" s="615"/>
      <c r="N17" s="615"/>
      <c r="O17" s="615"/>
      <c r="P17" s="615"/>
      <c r="Q17" s="616"/>
      <c r="R17" s="617" t="s">
        <v>91</v>
      </c>
      <c r="S17" s="618"/>
      <c r="T17" s="618"/>
      <c r="U17" s="618"/>
      <c r="V17" s="619"/>
      <c r="W17" s="620">
        <v>20</v>
      </c>
      <c r="X17" s="621"/>
      <c r="Y17" s="618" t="s">
        <v>19</v>
      </c>
      <c r="Z17" s="618"/>
      <c r="AA17" s="618"/>
      <c r="AB17" s="619"/>
      <c r="AC17" s="622">
        <v>0.3</v>
      </c>
      <c r="AD17" s="623"/>
    </row>
    <row r="18" spans="1:41" ht="16.5" customHeight="1" thickBot="1" x14ac:dyDescent="0.3">
      <c r="A18" s="203"/>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5"/>
    </row>
    <row r="19" spans="1:41" ht="32.1" customHeight="1" thickBot="1" x14ac:dyDescent="0.3">
      <c r="A19" s="617" t="s">
        <v>22</v>
      </c>
      <c r="B19" s="618"/>
      <c r="C19" s="618"/>
      <c r="D19" s="618"/>
      <c r="E19" s="618"/>
      <c r="F19" s="618"/>
      <c r="G19" s="618"/>
      <c r="H19" s="618"/>
      <c r="I19" s="618"/>
      <c r="J19" s="618"/>
      <c r="K19" s="618"/>
      <c r="L19" s="618"/>
      <c r="M19" s="618"/>
      <c r="N19" s="618"/>
      <c r="O19" s="618"/>
      <c r="P19" s="618"/>
      <c r="Q19" s="618"/>
      <c r="R19" s="618"/>
      <c r="S19" s="618"/>
      <c r="T19" s="618"/>
      <c r="U19" s="618"/>
      <c r="V19" s="618"/>
      <c r="W19" s="618"/>
      <c r="X19" s="618"/>
      <c r="Y19" s="618"/>
      <c r="Z19" s="618"/>
      <c r="AA19" s="618"/>
      <c r="AB19" s="618"/>
      <c r="AC19" s="618"/>
      <c r="AD19" s="619"/>
      <c r="AE19" s="206"/>
      <c r="AF19" s="206"/>
    </row>
    <row r="20" spans="1:41" ht="32.1" customHeight="1" thickBot="1" x14ac:dyDescent="0.3">
      <c r="A20" s="207"/>
      <c r="B20" s="184"/>
      <c r="C20" s="602" t="s">
        <v>92</v>
      </c>
      <c r="D20" s="603"/>
      <c r="E20" s="603"/>
      <c r="F20" s="603"/>
      <c r="G20" s="603"/>
      <c r="H20" s="603"/>
      <c r="I20" s="603"/>
      <c r="J20" s="603"/>
      <c r="K20" s="603"/>
      <c r="L20" s="603"/>
      <c r="M20" s="603"/>
      <c r="N20" s="603"/>
      <c r="O20" s="603"/>
      <c r="P20" s="604"/>
      <c r="Q20" s="605" t="s">
        <v>93</v>
      </c>
      <c r="R20" s="606"/>
      <c r="S20" s="606"/>
      <c r="T20" s="606"/>
      <c r="U20" s="606"/>
      <c r="V20" s="606"/>
      <c r="W20" s="606"/>
      <c r="X20" s="606"/>
      <c r="Y20" s="606"/>
      <c r="Z20" s="606"/>
      <c r="AA20" s="606"/>
      <c r="AB20" s="606"/>
      <c r="AC20" s="606"/>
      <c r="AD20" s="607"/>
      <c r="AE20" s="206"/>
      <c r="AF20" s="206"/>
    </row>
    <row r="21" spans="1:41" ht="32.1" customHeight="1" thickBot="1" x14ac:dyDescent="0.3">
      <c r="A21" s="183"/>
      <c r="B21" s="179"/>
      <c r="C21" s="208" t="s">
        <v>35</v>
      </c>
      <c r="D21" s="209" t="s">
        <v>36</v>
      </c>
      <c r="E21" s="209" t="s">
        <v>37</v>
      </c>
      <c r="F21" s="209" t="s">
        <v>38</v>
      </c>
      <c r="G21" s="209" t="s">
        <v>39</v>
      </c>
      <c r="H21" s="209" t="s">
        <v>40</v>
      </c>
      <c r="I21" s="209" t="s">
        <v>41</v>
      </c>
      <c r="J21" s="209" t="s">
        <v>42</v>
      </c>
      <c r="K21" s="209" t="s">
        <v>43</v>
      </c>
      <c r="L21" s="209" t="s">
        <v>44</v>
      </c>
      <c r="M21" s="209" t="s">
        <v>45</v>
      </c>
      <c r="N21" s="209" t="s">
        <v>46</v>
      </c>
      <c r="O21" s="209" t="s">
        <v>33</v>
      </c>
      <c r="P21" s="210" t="s">
        <v>94</v>
      </c>
      <c r="Q21" s="296" t="s">
        <v>35</v>
      </c>
      <c r="R21" s="295" t="s">
        <v>36</v>
      </c>
      <c r="S21" s="295" t="s">
        <v>37</v>
      </c>
      <c r="T21" s="295" t="s">
        <v>38</v>
      </c>
      <c r="U21" s="295" t="s">
        <v>39</v>
      </c>
      <c r="V21" s="295" t="s">
        <v>40</v>
      </c>
      <c r="W21" s="295" t="s">
        <v>41</v>
      </c>
      <c r="X21" s="295" t="s">
        <v>42</v>
      </c>
      <c r="Y21" s="295" t="s">
        <v>43</v>
      </c>
      <c r="Z21" s="295" t="s">
        <v>44</v>
      </c>
      <c r="AA21" s="295" t="s">
        <v>45</v>
      </c>
      <c r="AB21" s="295" t="s">
        <v>46</v>
      </c>
      <c r="AC21" s="295" t="s">
        <v>33</v>
      </c>
      <c r="AD21" s="297" t="s">
        <v>94</v>
      </c>
      <c r="AE21" s="211"/>
      <c r="AF21" s="211"/>
    </row>
    <row r="22" spans="1:41" ht="32.1" customHeight="1" x14ac:dyDescent="0.25">
      <c r="A22" s="646" t="s">
        <v>95</v>
      </c>
      <c r="B22" s="647"/>
      <c r="C22" s="212"/>
      <c r="D22" s="213"/>
      <c r="E22" s="213"/>
      <c r="F22" s="213"/>
      <c r="G22" s="213"/>
      <c r="H22" s="213"/>
      <c r="I22" s="213"/>
      <c r="J22" s="213"/>
      <c r="K22" s="213"/>
      <c r="L22" s="213"/>
      <c r="M22" s="213"/>
      <c r="N22" s="213"/>
      <c r="O22" s="213">
        <f>SUM(C22:N22)</f>
        <v>0</v>
      </c>
      <c r="P22" s="214"/>
      <c r="Q22" s="298">
        <v>101970000</v>
      </c>
      <c r="R22" s="299">
        <v>191393334</v>
      </c>
      <c r="S22" s="299">
        <v>80986666</v>
      </c>
      <c r="T22" s="299"/>
      <c r="U22" s="299">
        <v>-20925334</v>
      </c>
      <c r="V22" s="299"/>
      <c r="W22" s="299"/>
      <c r="X22" s="299"/>
      <c r="Y22" s="299"/>
      <c r="Z22" s="299">
        <v>-27965333</v>
      </c>
      <c r="AA22" s="299"/>
      <c r="AB22" s="299"/>
      <c r="AC22" s="299">
        <f>SUM(Q22:AB22)</f>
        <v>325459333</v>
      </c>
      <c r="AD22" s="300"/>
      <c r="AE22" s="211"/>
      <c r="AF22" s="211"/>
      <c r="AG22" s="244"/>
      <c r="AH22" s="245"/>
    </row>
    <row r="23" spans="1:41" ht="32.1" customHeight="1" x14ac:dyDescent="0.25">
      <c r="A23" s="648" t="s">
        <v>96</v>
      </c>
      <c r="B23" s="638"/>
      <c r="C23" s="215"/>
      <c r="D23" s="216"/>
      <c r="E23" s="216"/>
      <c r="F23" s="216"/>
      <c r="G23" s="216"/>
      <c r="H23" s="216"/>
      <c r="I23" s="216"/>
      <c r="J23" s="216"/>
      <c r="K23" s="216"/>
      <c r="L23" s="216"/>
      <c r="M23" s="216"/>
      <c r="N23" s="216"/>
      <c r="O23" s="216">
        <f>SUM(C23:N23)</f>
        <v>0</v>
      </c>
      <c r="P23" s="217" t="str">
        <f>IFERROR(O23/(SUMIF(C23:N23,"&gt;0",C22:N22))," ")</f>
        <v xml:space="preserve"> </v>
      </c>
      <c r="Q23" s="215">
        <v>101970000</v>
      </c>
      <c r="R23" s="216">
        <v>191393334</v>
      </c>
      <c r="S23" s="216">
        <v>65160000</v>
      </c>
      <c r="T23" s="216">
        <v>-5098668</v>
      </c>
      <c r="U23" s="216"/>
      <c r="V23" s="216">
        <v>-2172000</v>
      </c>
      <c r="W23" s="216"/>
      <c r="X23" s="216"/>
      <c r="Y23" s="216"/>
      <c r="Z23" s="216">
        <v>-25793333</v>
      </c>
      <c r="AA23" s="216"/>
      <c r="AB23" s="216"/>
      <c r="AC23" s="216">
        <f>SUM(Q23:AB23)</f>
        <v>325459333</v>
      </c>
      <c r="AD23" s="291">
        <f>(SUM(Q23:Y23))/(SUM(Q22:Y22))</f>
        <v>0.99385441875185931</v>
      </c>
      <c r="AE23" s="211"/>
      <c r="AF23" s="211"/>
    </row>
    <row r="24" spans="1:41" ht="32.1" customHeight="1" x14ac:dyDescent="0.25">
      <c r="A24" s="648" t="s">
        <v>97</v>
      </c>
      <c r="B24" s="638"/>
      <c r="C24" s="215"/>
      <c r="D24" s="216"/>
      <c r="E24" s="216"/>
      <c r="F24" s="216"/>
      <c r="G24" s="216"/>
      <c r="H24" s="216"/>
      <c r="I24" s="216"/>
      <c r="J24" s="216"/>
      <c r="K24" s="216"/>
      <c r="L24" s="216"/>
      <c r="M24" s="216"/>
      <c r="N24" s="216"/>
      <c r="O24" s="216">
        <f>SUM(C24:N24)</f>
        <v>0</v>
      </c>
      <c r="P24" s="219"/>
      <c r="Q24" s="215"/>
      <c r="R24" s="216">
        <v>1854000</v>
      </c>
      <c r="S24" s="216">
        <v>33402000</v>
      </c>
      <c r="T24" s="216">
        <v>27450000</v>
      </c>
      <c r="U24" s="216">
        <v>33966000</v>
      </c>
      <c r="V24" s="216">
        <v>32074333</v>
      </c>
      <c r="W24" s="216">
        <v>32074333</v>
      </c>
      <c r="X24" s="216">
        <v>32074333</v>
      </c>
      <c r="Y24" s="216">
        <v>32074333</v>
      </c>
      <c r="Z24" s="216">
        <v>32074333</v>
      </c>
      <c r="AA24" s="216">
        <v>32074333</v>
      </c>
      <c r="AB24" s="216">
        <v>36341335</v>
      </c>
      <c r="AC24" s="216">
        <f>SUM(Q24:AB24)</f>
        <v>325459333</v>
      </c>
      <c r="AD24" s="218"/>
      <c r="AE24" s="211"/>
      <c r="AF24" s="211"/>
    </row>
    <row r="25" spans="1:41" ht="32.1" customHeight="1" thickBot="1" x14ac:dyDescent="0.3">
      <c r="A25" s="649" t="s">
        <v>98</v>
      </c>
      <c r="B25" s="650"/>
      <c r="C25" s="220"/>
      <c r="D25" s="221"/>
      <c r="E25" s="221"/>
      <c r="F25" s="221"/>
      <c r="G25" s="221"/>
      <c r="H25" s="221"/>
      <c r="I25" s="221"/>
      <c r="J25" s="221"/>
      <c r="K25" s="221"/>
      <c r="L25" s="221"/>
      <c r="M25" s="221"/>
      <c r="N25" s="221"/>
      <c r="O25" s="221">
        <f>SUM(C25:N25)</f>
        <v>0</v>
      </c>
      <c r="P25" s="222" t="str">
        <f>IFERROR(O25/(SUMIF(C25:N25,"&gt;0",C24:N24))," ")</f>
        <v xml:space="preserve"> </v>
      </c>
      <c r="Q25" s="220"/>
      <c r="R25" s="221">
        <v>1854000</v>
      </c>
      <c r="S25" s="221">
        <v>14194000</v>
      </c>
      <c r="T25" s="221">
        <v>26214000</v>
      </c>
      <c r="U25" s="221">
        <v>31282000</v>
      </c>
      <c r="V25" s="221">
        <v>34690000</v>
      </c>
      <c r="W25" s="221">
        <v>34690000</v>
      </c>
      <c r="X25" s="221">
        <v>34690000</v>
      </c>
      <c r="Y25" s="221">
        <v>30096667</v>
      </c>
      <c r="Z25" s="221">
        <v>29390000</v>
      </c>
      <c r="AA25" s="221">
        <v>29390000</v>
      </c>
      <c r="AB25" s="221">
        <v>52558666</v>
      </c>
      <c r="AC25" s="221">
        <f>SUM(Q25:AB25)</f>
        <v>319049333</v>
      </c>
      <c r="AD25" s="301">
        <f>(SUM(Q25:Y25))/(SUM(Q24:Y24))</f>
        <v>0.92328436571078942</v>
      </c>
      <c r="AE25" s="211"/>
      <c r="AF25" s="211"/>
    </row>
    <row r="26" spans="1:41" ht="32.1" customHeight="1" thickBot="1" x14ac:dyDescent="0.3">
      <c r="A26" s="183"/>
      <c r="B26" s="179"/>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184"/>
      <c r="AD26" s="193"/>
    </row>
    <row r="27" spans="1:41" ht="33.950000000000003" customHeight="1" x14ac:dyDescent="0.25">
      <c r="A27" s="651" t="s">
        <v>29</v>
      </c>
      <c r="B27" s="652"/>
      <c r="C27" s="653"/>
      <c r="D27" s="653"/>
      <c r="E27" s="653"/>
      <c r="F27" s="653"/>
      <c r="G27" s="653"/>
      <c r="H27" s="653"/>
      <c r="I27" s="653"/>
      <c r="J27" s="653"/>
      <c r="K27" s="653"/>
      <c r="L27" s="653"/>
      <c r="M27" s="653"/>
      <c r="N27" s="653"/>
      <c r="O27" s="653"/>
      <c r="P27" s="653"/>
      <c r="Q27" s="653"/>
      <c r="R27" s="653"/>
      <c r="S27" s="653"/>
      <c r="T27" s="653"/>
      <c r="U27" s="653"/>
      <c r="V27" s="653"/>
      <c r="W27" s="653"/>
      <c r="X27" s="653"/>
      <c r="Y27" s="653"/>
      <c r="Z27" s="653"/>
      <c r="AA27" s="653"/>
      <c r="AB27" s="653"/>
      <c r="AC27" s="653"/>
      <c r="AD27" s="654"/>
    </row>
    <row r="28" spans="1:41" ht="15" customHeight="1" x14ac:dyDescent="0.25">
      <c r="A28" s="632" t="s">
        <v>30</v>
      </c>
      <c r="B28" s="634" t="s">
        <v>31</v>
      </c>
      <c r="C28" s="635"/>
      <c r="D28" s="638" t="s">
        <v>99</v>
      </c>
      <c r="E28" s="639"/>
      <c r="F28" s="639"/>
      <c r="G28" s="639"/>
      <c r="H28" s="639"/>
      <c r="I28" s="639"/>
      <c r="J28" s="639"/>
      <c r="K28" s="639"/>
      <c r="L28" s="639"/>
      <c r="M28" s="639"/>
      <c r="N28" s="639"/>
      <c r="O28" s="640"/>
      <c r="P28" s="641" t="s">
        <v>33</v>
      </c>
      <c r="Q28" s="634" t="s">
        <v>34</v>
      </c>
      <c r="R28" s="642"/>
      <c r="S28" s="642"/>
      <c r="T28" s="642"/>
      <c r="U28" s="642"/>
      <c r="V28" s="642"/>
      <c r="W28" s="642"/>
      <c r="X28" s="642"/>
      <c r="Y28" s="642"/>
      <c r="Z28" s="642"/>
      <c r="AA28" s="642"/>
      <c r="AB28" s="642"/>
      <c r="AC28" s="642"/>
      <c r="AD28" s="643"/>
    </row>
    <row r="29" spans="1:41" ht="27" customHeight="1" x14ac:dyDescent="0.25">
      <c r="A29" s="633"/>
      <c r="B29" s="636"/>
      <c r="C29" s="637"/>
      <c r="D29" s="224" t="s">
        <v>35</v>
      </c>
      <c r="E29" s="224" t="s">
        <v>36</v>
      </c>
      <c r="F29" s="224" t="s">
        <v>37</v>
      </c>
      <c r="G29" s="224" t="s">
        <v>38</v>
      </c>
      <c r="H29" s="224" t="s">
        <v>39</v>
      </c>
      <c r="I29" s="224" t="s">
        <v>40</v>
      </c>
      <c r="J29" s="224" t="s">
        <v>41</v>
      </c>
      <c r="K29" s="224" t="s">
        <v>42</v>
      </c>
      <c r="L29" s="224" t="s">
        <v>43</v>
      </c>
      <c r="M29" s="224" t="s">
        <v>44</v>
      </c>
      <c r="N29" s="224" t="s">
        <v>45</v>
      </c>
      <c r="O29" s="224" t="s">
        <v>46</v>
      </c>
      <c r="P29" s="640"/>
      <c r="Q29" s="636"/>
      <c r="R29" s="644"/>
      <c r="S29" s="644"/>
      <c r="T29" s="644"/>
      <c r="U29" s="644"/>
      <c r="V29" s="644"/>
      <c r="W29" s="644"/>
      <c r="X29" s="644"/>
      <c r="Y29" s="644"/>
      <c r="Z29" s="644"/>
      <c r="AA29" s="644"/>
      <c r="AB29" s="644"/>
      <c r="AC29" s="644"/>
      <c r="AD29" s="645"/>
    </row>
    <row r="30" spans="1:41" ht="42" customHeight="1" thickBot="1" x14ac:dyDescent="0.3">
      <c r="A30" s="225"/>
      <c r="B30" s="655"/>
      <c r="C30" s="656"/>
      <c r="D30" s="226"/>
      <c r="E30" s="226"/>
      <c r="F30" s="226"/>
      <c r="G30" s="226"/>
      <c r="H30" s="226"/>
      <c r="I30" s="226"/>
      <c r="J30" s="226"/>
      <c r="K30" s="226"/>
      <c r="L30" s="226"/>
      <c r="M30" s="226"/>
      <c r="N30" s="226"/>
      <c r="O30" s="226"/>
      <c r="P30" s="227">
        <f>SUM(D30:O30)</f>
        <v>0</v>
      </c>
      <c r="Q30" s="657"/>
      <c r="R30" s="657"/>
      <c r="S30" s="657"/>
      <c r="T30" s="657"/>
      <c r="U30" s="657"/>
      <c r="V30" s="657"/>
      <c r="W30" s="657"/>
      <c r="X30" s="657"/>
      <c r="Y30" s="657"/>
      <c r="Z30" s="657"/>
      <c r="AA30" s="657"/>
      <c r="AB30" s="657"/>
      <c r="AC30" s="657"/>
      <c r="AD30" s="658"/>
    </row>
    <row r="31" spans="1:41" ht="45" customHeight="1" x14ac:dyDescent="0.25">
      <c r="A31" s="547" t="s">
        <v>48</v>
      </c>
      <c r="B31" s="548"/>
      <c r="C31" s="548"/>
      <c r="D31" s="548"/>
      <c r="E31" s="548"/>
      <c r="F31" s="548"/>
      <c r="G31" s="548"/>
      <c r="H31" s="548"/>
      <c r="I31" s="548"/>
      <c r="J31" s="548"/>
      <c r="K31" s="548"/>
      <c r="L31" s="548"/>
      <c r="M31" s="548"/>
      <c r="N31" s="548"/>
      <c r="O31" s="548"/>
      <c r="P31" s="548"/>
      <c r="Q31" s="548"/>
      <c r="R31" s="548"/>
      <c r="S31" s="548"/>
      <c r="T31" s="548"/>
      <c r="U31" s="548"/>
      <c r="V31" s="548"/>
      <c r="W31" s="548"/>
      <c r="X31" s="548"/>
      <c r="Y31" s="548"/>
      <c r="Z31" s="548"/>
      <c r="AA31" s="548"/>
      <c r="AB31" s="548"/>
      <c r="AC31" s="548"/>
      <c r="AD31" s="549"/>
    </row>
    <row r="32" spans="1:41" ht="23.1" customHeight="1" x14ac:dyDescent="0.25">
      <c r="A32" s="648" t="s">
        <v>49</v>
      </c>
      <c r="B32" s="641" t="s">
        <v>50</v>
      </c>
      <c r="C32" s="641" t="s">
        <v>31</v>
      </c>
      <c r="D32" s="641" t="s">
        <v>51</v>
      </c>
      <c r="E32" s="641"/>
      <c r="F32" s="641"/>
      <c r="G32" s="641"/>
      <c r="H32" s="641"/>
      <c r="I32" s="641"/>
      <c r="J32" s="641"/>
      <c r="K32" s="641"/>
      <c r="L32" s="641"/>
      <c r="M32" s="641"/>
      <c r="N32" s="641"/>
      <c r="O32" s="641"/>
      <c r="P32" s="641"/>
      <c r="Q32" s="641" t="s">
        <v>52</v>
      </c>
      <c r="R32" s="641"/>
      <c r="S32" s="641"/>
      <c r="T32" s="641"/>
      <c r="U32" s="641"/>
      <c r="V32" s="641"/>
      <c r="W32" s="641"/>
      <c r="X32" s="641"/>
      <c r="Y32" s="641"/>
      <c r="Z32" s="641"/>
      <c r="AA32" s="641"/>
      <c r="AB32" s="641"/>
      <c r="AC32" s="641"/>
      <c r="AD32" s="660"/>
      <c r="AG32" s="228"/>
      <c r="AH32" s="228"/>
      <c r="AI32" s="228"/>
      <c r="AJ32" s="228"/>
      <c r="AK32" s="228"/>
      <c r="AL32" s="228"/>
      <c r="AM32" s="228"/>
      <c r="AN32" s="228"/>
      <c r="AO32" s="228"/>
    </row>
    <row r="33" spans="1:41" ht="51" customHeight="1" x14ac:dyDescent="0.25">
      <c r="A33" s="648"/>
      <c r="B33" s="641"/>
      <c r="C33" s="659"/>
      <c r="D33" s="224" t="s">
        <v>35</v>
      </c>
      <c r="E33" s="224" t="s">
        <v>36</v>
      </c>
      <c r="F33" s="224" t="s">
        <v>37</v>
      </c>
      <c r="G33" s="224" t="s">
        <v>38</v>
      </c>
      <c r="H33" s="224" t="s">
        <v>39</v>
      </c>
      <c r="I33" s="224" t="s">
        <v>40</v>
      </c>
      <c r="J33" s="224" t="s">
        <v>41</v>
      </c>
      <c r="K33" s="224" t="s">
        <v>42</v>
      </c>
      <c r="L33" s="224" t="s">
        <v>43</v>
      </c>
      <c r="M33" s="224" t="s">
        <v>44</v>
      </c>
      <c r="N33" s="224" t="s">
        <v>45</v>
      </c>
      <c r="O33" s="224" t="s">
        <v>46</v>
      </c>
      <c r="P33" s="224" t="s">
        <v>33</v>
      </c>
      <c r="Q33" s="641" t="s">
        <v>100</v>
      </c>
      <c r="R33" s="641"/>
      <c r="S33" s="641"/>
      <c r="T33" s="641" t="s">
        <v>101</v>
      </c>
      <c r="U33" s="641"/>
      <c r="V33" s="641"/>
      <c r="W33" s="636" t="s">
        <v>54</v>
      </c>
      <c r="X33" s="644"/>
      <c r="Y33" s="644"/>
      <c r="Z33" s="637"/>
      <c r="AA33" s="636" t="s">
        <v>55</v>
      </c>
      <c r="AB33" s="644"/>
      <c r="AC33" s="644"/>
      <c r="AD33" s="645"/>
      <c r="AG33" s="228"/>
      <c r="AH33" s="228"/>
      <c r="AI33" s="228"/>
      <c r="AJ33" s="228"/>
      <c r="AK33" s="228"/>
      <c r="AL33" s="228"/>
      <c r="AM33" s="228"/>
      <c r="AN33" s="228"/>
      <c r="AO33" s="228"/>
    </row>
    <row r="34" spans="1:41" ht="360" customHeight="1" x14ac:dyDescent="0.25">
      <c r="A34" s="679" t="str">
        <f>C17</f>
        <v>Ofrecer asistencia técnica en las 20 localidades a instancias de participación y/o de coordinación para la promoción de la participación paritaria.</v>
      </c>
      <c r="B34" s="681">
        <v>0.3</v>
      </c>
      <c r="C34" s="229" t="s">
        <v>56</v>
      </c>
      <c r="D34" s="226"/>
      <c r="E34" s="226">
        <v>5</v>
      </c>
      <c r="F34" s="226">
        <v>10</v>
      </c>
      <c r="G34" s="226">
        <v>10</v>
      </c>
      <c r="H34" s="226">
        <v>10</v>
      </c>
      <c r="I34" s="226">
        <v>10</v>
      </c>
      <c r="J34" s="226">
        <v>10</v>
      </c>
      <c r="K34" s="226">
        <v>10</v>
      </c>
      <c r="L34" s="226">
        <v>10</v>
      </c>
      <c r="M34" s="226">
        <v>10</v>
      </c>
      <c r="N34" s="226">
        <v>10</v>
      </c>
      <c r="O34" s="226">
        <v>5</v>
      </c>
      <c r="P34" s="278">
        <v>20</v>
      </c>
      <c r="Q34" s="683" t="s">
        <v>102</v>
      </c>
      <c r="R34" s="684"/>
      <c r="S34" s="685"/>
      <c r="T34" s="689" t="s">
        <v>103</v>
      </c>
      <c r="U34" s="690"/>
      <c r="V34" s="691"/>
      <c r="W34" s="695" t="s">
        <v>104</v>
      </c>
      <c r="X34" s="696"/>
      <c r="Y34" s="696"/>
      <c r="Z34" s="697"/>
      <c r="AA34" s="671" t="s">
        <v>105</v>
      </c>
      <c r="AB34" s="671"/>
      <c r="AC34" s="671"/>
      <c r="AD34" s="672"/>
      <c r="AG34" s="228"/>
      <c r="AH34" s="228"/>
      <c r="AI34" s="228"/>
      <c r="AJ34" s="228"/>
      <c r="AK34" s="228"/>
      <c r="AL34" s="228"/>
      <c r="AM34" s="228"/>
      <c r="AN34" s="228"/>
      <c r="AO34" s="228"/>
    </row>
    <row r="35" spans="1:41" ht="201.75" customHeight="1" x14ac:dyDescent="0.25">
      <c r="A35" s="680"/>
      <c r="B35" s="682"/>
      <c r="C35" s="231" t="s">
        <v>60</v>
      </c>
      <c r="D35" s="246">
        <v>0</v>
      </c>
      <c r="E35" s="232">
        <v>4</v>
      </c>
      <c r="F35" s="232">
        <v>10</v>
      </c>
      <c r="G35" s="233">
        <v>13</v>
      </c>
      <c r="H35" s="233">
        <v>17</v>
      </c>
      <c r="I35" s="233">
        <v>14</v>
      </c>
      <c r="J35" s="233">
        <v>17</v>
      </c>
      <c r="K35" s="280">
        <v>12</v>
      </c>
      <c r="L35" s="280">
        <v>13</v>
      </c>
      <c r="M35" s="280">
        <v>18</v>
      </c>
      <c r="N35" s="280">
        <v>13</v>
      </c>
      <c r="O35" s="280">
        <v>5</v>
      </c>
      <c r="P35" s="281">
        <v>20</v>
      </c>
      <c r="Q35" s="686"/>
      <c r="R35" s="687"/>
      <c r="S35" s="688"/>
      <c r="T35" s="692"/>
      <c r="U35" s="693"/>
      <c r="V35" s="694"/>
      <c r="W35" s="698"/>
      <c r="X35" s="699"/>
      <c r="Y35" s="699"/>
      <c r="Z35" s="700"/>
      <c r="AA35" s="673"/>
      <c r="AB35" s="673"/>
      <c r="AC35" s="673"/>
      <c r="AD35" s="674"/>
      <c r="AE35" s="234"/>
      <c r="AG35" s="228"/>
      <c r="AH35" s="228"/>
      <c r="AI35" s="228"/>
      <c r="AJ35" s="228"/>
      <c r="AK35" s="228"/>
      <c r="AL35" s="228"/>
      <c r="AM35" s="228"/>
      <c r="AN35" s="228"/>
      <c r="AO35" s="228"/>
    </row>
    <row r="36" spans="1:41" ht="26.1" customHeight="1" x14ac:dyDescent="0.25">
      <c r="A36" s="675" t="s">
        <v>61</v>
      </c>
      <c r="B36" s="676" t="s">
        <v>62</v>
      </c>
      <c r="C36" s="677" t="s">
        <v>63</v>
      </c>
      <c r="D36" s="677"/>
      <c r="E36" s="677"/>
      <c r="F36" s="677"/>
      <c r="G36" s="677"/>
      <c r="H36" s="677"/>
      <c r="I36" s="677"/>
      <c r="J36" s="677"/>
      <c r="K36" s="677"/>
      <c r="L36" s="677"/>
      <c r="M36" s="677"/>
      <c r="N36" s="677"/>
      <c r="O36" s="677"/>
      <c r="P36" s="677"/>
      <c r="Q36" s="636" t="s">
        <v>64</v>
      </c>
      <c r="R36" s="644"/>
      <c r="S36" s="644"/>
      <c r="T36" s="644"/>
      <c r="U36" s="644"/>
      <c r="V36" s="644"/>
      <c r="W36" s="644"/>
      <c r="X36" s="644"/>
      <c r="Y36" s="644"/>
      <c r="Z36" s="644"/>
      <c r="AA36" s="644"/>
      <c r="AB36" s="644"/>
      <c r="AC36" s="644"/>
      <c r="AD36" s="645"/>
      <c r="AG36" s="228"/>
      <c r="AH36" s="228"/>
      <c r="AI36" s="228"/>
      <c r="AJ36" s="228"/>
      <c r="AK36" s="228"/>
      <c r="AL36" s="228"/>
      <c r="AM36" s="228"/>
      <c r="AN36" s="228"/>
      <c r="AO36" s="228"/>
    </row>
    <row r="37" spans="1:41" ht="26.1" customHeight="1" x14ac:dyDescent="0.25">
      <c r="A37" s="648"/>
      <c r="B37" s="677"/>
      <c r="C37" s="224" t="s">
        <v>65</v>
      </c>
      <c r="D37" s="224" t="s">
        <v>66</v>
      </c>
      <c r="E37" s="224" t="s">
        <v>67</v>
      </c>
      <c r="F37" s="224" t="s">
        <v>68</v>
      </c>
      <c r="G37" s="224" t="s">
        <v>69</v>
      </c>
      <c r="H37" s="224" t="s">
        <v>70</v>
      </c>
      <c r="I37" s="224" t="s">
        <v>71</v>
      </c>
      <c r="J37" s="224" t="s">
        <v>72</v>
      </c>
      <c r="K37" s="224" t="s">
        <v>73</v>
      </c>
      <c r="L37" s="224" t="s">
        <v>74</v>
      </c>
      <c r="M37" s="224" t="s">
        <v>75</v>
      </c>
      <c r="N37" s="224" t="s">
        <v>76</v>
      </c>
      <c r="O37" s="224" t="s">
        <v>77</v>
      </c>
      <c r="P37" s="224" t="s">
        <v>78</v>
      </c>
      <c r="Q37" s="638" t="s">
        <v>79</v>
      </c>
      <c r="R37" s="639"/>
      <c r="S37" s="639"/>
      <c r="T37" s="639"/>
      <c r="U37" s="639"/>
      <c r="V37" s="639"/>
      <c r="W37" s="639"/>
      <c r="X37" s="639"/>
      <c r="Y37" s="639"/>
      <c r="Z37" s="639"/>
      <c r="AA37" s="639"/>
      <c r="AB37" s="639"/>
      <c r="AC37" s="639"/>
      <c r="AD37" s="678"/>
      <c r="AG37" s="235"/>
      <c r="AH37" s="235"/>
      <c r="AI37" s="235"/>
      <c r="AJ37" s="235"/>
      <c r="AK37" s="235"/>
      <c r="AL37" s="235"/>
      <c r="AM37" s="235"/>
      <c r="AN37" s="235"/>
      <c r="AO37" s="235"/>
    </row>
    <row r="38" spans="1:41" ht="28.5" customHeight="1" x14ac:dyDescent="0.25">
      <c r="A38" s="661" t="s">
        <v>106</v>
      </c>
      <c r="B38" s="663">
        <v>0.3</v>
      </c>
      <c r="C38" s="229" t="s">
        <v>56</v>
      </c>
      <c r="D38" s="236">
        <v>0</v>
      </c>
      <c r="E38" s="236">
        <v>0.05</v>
      </c>
      <c r="F38" s="236">
        <v>0.1</v>
      </c>
      <c r="G38" s="236">
        <v>0.1</v>
      </c>
      <c r="H38" s="236">
        <v>0.1</v>
      </c>
      <c r="I38" s="236">
        <v>0.1</v>
      </c>
      <c r="J38" s="236">
        <v>0.1</v>
      </c>
      <c r="K38" s="236">
        <v>0.1</v>
      </c>
      <c r="L38" s="236">
        <v>0.1</v>
      </c>
      <c r="M38" s="236">
        <v>0.1</v>
      </c>
      <c r="N38" s="236">
        <v>0.1</v>
      </c>
      <c r="O38" s="236">
        <v>0.05</v>
      </c>
      <c r="P38" s="237">
        <f>SUM(D38:O38)</f>
        <v>0.99999999999999989</v>
      </c>
      <c r="Q38" s="665" t="s">
        <v>107</v>
      </c>
      <c r="R38" s="666"/>
      <c r="S38" s="666"/>
      <c r="T38" s="666"/>
      <c r="U38" s="666"/>
      <c r="V38" s="666"/>
      <c r="W38" s="666"/>
      <c r="X38" s="666"/>
      <c r="Y38" s="666"/>
      <c r="Z38" s="666"/>
      <c r="AA38" s="666"/>
      <c r="AB38" s="666"/>
      <c r="AC38" s="666"/>
      <c r="AD38" s="667"/>
      <c r="AE38" s="238"/>
      <c r="AG38" s="239"/>
      <c r="AH38" s="239"/>
      <c r="AI38" s="239"/>
      <c r="AJ38" s="239"/>
      <c r="AK38" s="239"/>
      <c r="AL38" s="239"/>
      <c r="AM38" s="239"/>
      <c r="AN38" s="239"/>
      <c r="AO38" s="239"/>
    </row>
    <row r="39" spans="1:41" ht="79.5" customHeight="1" x14ac:dyDescent="0.25">
      <c r="A39" s="662"/>
      <c r="B39" s="664"/>
      <c r="C39" s="240" t="s">
        <v>60</v>
      </c>
      <c r="D39" s="241">
        <v>0.01</v>
      </c>
      <c r="E39" s="241">
        <v>0.04</v>
      </c>
      <c r="F39" s="241">
        <v>0.1</v>
      </c>
      <c r="G39" s="241">
        <v>0.13</v>
      </c>
      <c r="H39" s="241">
        <f>(H35*H38)/H34</f>
        <v>0.17</v>
      </c>
      <c r="I39" s="241">
        <f>(I35*I38)/I34</f>
        <v>0.14000000000000001</v>
      </c>
      <c r="J39" s="241">
        <f t="shared" ref="J39:O39" si="0">(J35*J38)/J34</f>
        <v>0.17</v>
      </c>
      <c r="K39" s="279">
        <f t="shared" si="0"/>
        <v>0.12000000000000002</v>
      </c>
      <c r="L39" s="279">
        <f t="shared" si="0"/>
        <v>0.13</v>
      </c>
      <c r="M39" s="279">
        <f t="shared" si="0"/>
        <v>0.18</v>
      </c>
      <c r="N39" s="279">
        <f t="shared" si="0"/>
        <v>0.13</v>
      </c>
      <c r="O39" s="279">
        <f t="shared" si="0"/>
        <v>0.05</v>
      </c>
      <c r="P39" s="242">
        <f>SUM(D39:O39)</f>
        <v>1.3700000000000003</v>
      </c>
      <c r="Q39" s="668"/>
      <c r="R39" s="669"/>
      <c r="S39" s="669"/>
      <c r="T39" s="669"/>
      <c r="U39" s="669"/>
      <c r="V39" s="669"/>
      <c r="W39" s="669"/>
      <c r="X39" s="669"/>
      <c r="Y39" s="669"/>
      <c r="Z39" s="669"/>
      <c r="AA39" s="669"/>
      <c r="AB39" s="669"/>
      <c r="AC39" s="669"/>
      <c r="AD39" s="670"/>
      <c r="AE39" s="238"/>
    </row>
    <row r="40" spans="1:41" x14ac:dyDescent="0.25">
      <c r="A40" s="175" t="s">
        <v>81</v>
      </c>
    </row>
    <row r="41" spans="1:41" x14ac:dyDescent="0.25">
      <c r="Z41" s="243"/>
    </row>
    <row r="42" spans="1:41" x14ac:dyDescent="0.25">
      <c r="R42" s="243"/>
      <c r="S42" s="243"/>
    </row>
    <row r="43" spans="1:41" x14ac:dyDescent="0.25">
      <c r="O43" s="243"/>
      <c r="S43" s="287"/>
    </row>
  </sheetData>
  <autoFilter ref="A1:AP1" xr:uid="{00000000-0009-0000-0000-000001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7" showButton="0"/>
    <filterColumn colId="28" showButton="0"/>
  </autoFilter>
  <mergeCells count="73">
    <mergeCell ref="A38:A39"/>
    <mergeCell ref="B38:B39"/>
    <mergeCell ref="Q38:AD39"/>
    <mergeCell ref="AA34:AD35"/>
    <mergeCell ref="A36:A37"/>
    <mergeCell ref="B36:B37"/>
    <mergeCell ref="C36:P36"/>
    <mergeCell ref="Q36:AD36"/>
    <mergeCell ref="Q37:AD37"/>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2:B22"/>
    <mergeCell ref="A23:B23"/>
    <mergeCell ref="A24:B24"/>
    <mergeCell ref="A25:B25"/>
    <mergeCell ref="A27:AD27"/>
    <mergeCell ref="A28:A29"/>
    <mergeCell ref="B28:C29"/>
    <mergeCell ref="D28:O28"/>
    <mergeCell ref="P28:P29"/>
    <mergeCell ref="Q28:AD29"/>
    <mergeCell ref="R15:X15"/>
    <mergeCell ref="Y15:Z15"/>
    <mergeCell ref="A19:AD19"/>
    <mergeCell ref="A17:B17"/>
    <mergeCell ref="A15:B15"/>
    <mergeCell ref="M8:N8"/>
    <mergeCell ref="O8:P8"/>
    <mergeCell ref="B2:AA2"/>
    <mergeCell ref="AB1:AD1"/>
    <mergeCell ref="C20:P20"/>
    <mergeCell ref="Q20:AD20"/>
    <mergeCell ref="O9:P9"/>
    <mergeCell ref="AA15:AD15"/>
    <mergeCell ref="C16:AB16"/>
    <mergeCell ref="C17:Q17"/>
    <mergeCell ref="R17:V17"/>
    <mergeCell ref="W17:X17"/>
    <mergeCell ref="Y17:AB17"/>
    <mergeCell ref="AC17:AD17"/>
    <mergeCell ref="C15:K15"/>
    <mergeCell ref="L15:Q15"/>
    <mergeCell ref="AB2:AD2"/>
    <mergeCell ref="B3:AA4"/>
    <mergeCell ref="AB3:AD3"/>
    <mergeCell ref="AB4:AD4"/>
    <mergeCell ref="A11:B13"/>
    <mergeCell ref="C11:AD13"/>
    <mergeCell ref="A7:B9"/>
    <mergeCell ref="C7:C9"/>
    <mergeCell ref="D7:H9"/>
    <mergeCell ref="I7:J9"/>
    <mergeCell ref="K7:L9"/>
    <mergeCell ref="M7:N7"/>
    <mergeCell ref="M9:N9"/>
    <mergeCell ref="A1:A4"/>
    <mergeCell ref="B1:AA1"/>
    <mergeCell ref="O7:P7"/>
  </mergeCells>
  <dataValidations count="3">
    <dataValidation type="list" allowBlank="1" showInputMessage="1" showErrorMessage="1" sqref="C7:C9" xr:uid="{00000000-0002-0000-0100-000000000000}"/>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textLength" operator="lessThanOrEqual" allowBlank="1" showInputMessage="1" showErrorMessage="1" errorTitle="Máximo 2.000 caracteres" error="Máximo 2.000 caracteres" sqref="AA34 Q38:AD39 W34" xr:uid="{00000000-0002-0000-0100-000002000000}">
      <formula1>2000</formula1>
    </dataValidation>
  </dataValidations>
  <pageMargins left="0.25" right="0.25" top="0.75" bottom="0.75" header="0.3" footer="0.3"/>
  <pageSetup scale="15"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2"/>
  <sheetViews>
    <sheetView showGridLines="0" topLeftCell="A34" zoomScale="50" zoomScaleNormal="50" workbookViewId="0">
      <selection activeCell="A38" sqref="A38:A39"/>
    </sheetView>
  </sheetViews>
  <sheetFormatPr baseColWidth="10" defaultColWidth="10.85546875" defaultRowHeight="15" x14ac:dyDescent="0.25"/>
  <cols>
    <col min="1" max="1" width="38.42578125" style="175" customWidth="1"/>
    <col min="2" max="2" width="15.42578125" style="175" customWidth="1"/>
    <col min="3" max="14" width="20.7109375" style="175" customWidth="1"/>
    <col min="15" max="15" width="16.140625" style="175" customWidth="1"/>
    <col min="16" max="16" width="18.140625" style="175" customWidth="1"/>
    <col min="17" max="17" width="19.140625" style="175" customWidth="1"/>
    <col min="18" max="18" width="19.85546875" style="175" customWidth="1"/>
    <col min="19" max="19" width="20" style="175" customWidth="1"/>
    <col min="20" max="20" width="19.7109375" style="175" customWidth="1"/>
    <col min="21" max="21" width="17.28515625" style="175" customWidth="1"/>
    <col min="22" max="22" width="24.7109375" style="175" customWidth="1"/>
    <col min="23" max="27" width="18.140625" style="175" customWidth="1"/>
    <col min="28" max="28" width="22.7109375" style="175" customWidth="1"/>
    <col min="29" max="29" width="19" style="175" customWidth="1"/>
    <col min="30" max="30" width="19.42578125" style="175" customWidth="1"/>
    <col min="31" max="31" width="6.28515625" style="175" bestFit="1" customWidth="1"/>
    <col min="32" max="32" width="22.85546875" style="175" customWidth="1"/>
    <col min="33" max="33" width="18.42578125" style="175" bestFit="1" customWidth="1"/>
    <col min="34" max="34" width="8.42578125" style="175" customWidth="1"/>
    <col min="35" max="35" width="18.42578125" style="175" bestFit="1" customWidth="1"/>
    <col min="36" max="36" width="5.7109375" style="175" customWidth="1"/>
    <col min="37" max="37" width="18.42578125" style="175" bestFit="1" customWidth="1"/>
    <col min="38" max="38" width="4.7109375" style="175" customWidth="1"/>
    <col min="39" max="39" width="23" style="175" bestFit="1" customWidth="1"/>
    <col min="40" max="40" width="10.85546875" style="175"/>
    <col min="41" max="41" width="18.42578125" style="175" bestFit="1" customWidth="1"/>
    <col min="42" max="42" width="16.140625" style="175" customWidth="1"/>
    <col min="43" max="16384" width="10.85546875" style="175"/>
  </cols>
  <sheetData>
    <row r="1" spans="1:30" ht="32.25" customHeight="1" thickBot="1" x14ac:dyDescent="0.3">
      <c r="A1" s="587"/>
      <c r="B1" s="590" t="s">
        <v>0</v>
      </c>
      <c r="C1" s="591"/>
      <c r="D1" s="591"/>
      <c r="E1" s="591"/>
      <c r="F1" s="591"/>
      <c r="G1" s="591"/>
      <c r="H1" s="591"/>
      <c r="I1" s="591"/>
      <c r="J1" s="591"/>
      <c r="K1" s="591"/>
      <c r="L1" s="591"/>
      <c r="M1" s="591"/>
      <c r="N1" s="591"/>
      <c r="O1" s="591"/>
      <c r="P1" s="591"/>
      <c r="Q1" s="591"/>
      <c r="R1" s="591"/>
      <c r="S1" s="591"/>
      <c r="T1" s="591"/>
      <c r="U1" s="591"/>
      <c r="V1" s="591"/>
      <c r="W1" s="591"/>
      <c r="X1" s="591"/>
      <c r="Y1" s="591"/>
      <c r="Z1" s="591"/>
      <c r="AA1" s="592"/>
      <c r="AB1" s="599" t="s">
        <v>82</v>
      </c>
      <c r="AC1" s="600"/>
      <c r="AD1" s="601"/>
    </row>
    <row r="2" spans="1:30" ht="30.75" customHeight="1" thickBot="1" x14ac:dyDescent="0.3">
      <c r="A2" s="588"/>
      <c r="B2" s="590" t="s">
        <v>2</v>
      </c>
      <c r="C2" s="591"/>
      <c r="D2" s="591"/>
      <c r="E2" s="591"/>
      <c r="F2" s="591"/>
      <c r="G2" s="591"/>
      <c r="H2" s="591"/>
      <c r="I2" s="591"/>
      <c r="J2" s="591"/>
      <c r="K2" s="591"/>
      <c r="L2" s="591"/>
      <c r="M2" s="591"/>
      <c r="N2" s="591"/>
      <c r="O2" s="591"/>
      <c r="P2" s="591"/>
      <c r="Q2" s="591"/>
      <c r="R2" s="591"/>
      <c r="S2" s="591"/>
      <c r="T2" s="591"/>
      <c r="U2" s="591"/>
      <c r="V2" s="591"/>
      <c r="W2" s="591"/>
      <c r="X2" s="591"/>
      <c r="Y2" s="591"/>
      <c r="Z2" s="591"/>
      <c r="AA2" s="592"/>
      <c r="AB2" s="544" t="s">
        <v>83</v>
      </c>
      <c r="AC2" s="545"/>
      <c r="AD2" s="546"/>
    </row>
    <row r="3" spans="1:30" ht="24" customHeight="1" x14ac:dyDescent="0.25">
      <c r="A3" s="588"/>
      <c r="B3" s="547" t="s">
        <v>4</v>
      </c>
      <c r="C3" s="548"/>
      <c r="D3" s="548"/>
      <c r="E3" s="548"/>
      <c r="F3" s="548"/>
      <c r="G3" s="548"/>
      <c r="H3" s="548"/>
      <c r="I3" s="548"/>
      <c r="J3" s="548"/>
      <c r="K3" s="548"/>
      <c r="L3" s="548"/>
      <c r="M3" s="548"/>
      <c r="N3" s="548"/>
      <c r="O3" s="548"/>
      <c r="P3" s="548"/>
      <c r="Q3" s="548"/>
      <c r="R3" s="548"/>
      <c r="S3" s="548"/>
      <c r="T3" s="548"/>
      <c r="U3" s="548"/>
      <c r="V3" s="548"/>
      <c r="W3" s="548"/>
      <c r="X3" s="548"/>
      <c r="Y3" s="548"/>
      <c r="Z3" s="548"/>
      <c r="AA3" s="549"/>
      <c r="AB3" s="544" t="s">
        <v>84</v>
      </c>
      <c r="AC3" s="545"/>
      <c r="AD3" s="546"/>
    </row>
    <row r="4" spans="1:30" ht="21.95" customHeight="1" thickBot="1" x14ac:dyDescent="0.3">
      <c r="A4" s="589"/>
      <c r="B4" s="550"/>
      <c r="C4" s="551"/>
      <c r="D4" s="551"/>
      <c r="E4" s="551"/>
      <c r="F4" s="551"/>
      <c r="G4" s="551"/>
      <c r="H4" s="551"/>
      <c r="I4" s="551"/>
      <c r="J4" s="551"/>
      <c r="K4" s="551"/>
      <c r="L4" s="551"/>
      <c r="M4" s="551"/>
      <c r="N4" s="551"/>
      <c r="O4" s="551"/>
      <c r="P4" s="551"/>
      <c r="Q4" s="551"/>
      <c r="R4" s="551"/>
      <c r="S4" s="551"/>
      <c r="T4" s="551"/>
      <c r="U4" s="551"/>
      <c r="V4" s="551"/>
      <c r="W4" s="551"/>
      <c r="X4" s="551"/>
      <c r="Y4" s="551"/>
      <c r="Z4" s="551"/>
      <c r="AA4" s="552"/>
      <c r="AB4" s="553" t="s">
        <v>6</v>
      </c>
      <c r="AC4" s="554"/>
      <c r="AD4" s="555"/>
    </row>
    <row r="5" spans="1:30" ht="9" customHeight="1" thickBot="1" x14ac:dyDescent="0.3">
      <c r="A5" s="176"/>
      <c r="B5" s="177"/>
      <c r="C5" s="178"/>
      <c r="D5" s="179"/>
      <c r="E5" s="179"/>
      <c r="F5" s="179"/>
      <c r="G5" s="179"/>
      <c r="H5" s="179"/>
      <c r="I5" s="179"/>
      <c r="J5" s="179"/>
      <c r="K5" s="179"/>
      <c r="L5" s="179"/>
      <c r="M5" s="179"/>
      <c r="N5" s="179"/>
      <c r="O5" s="179"/>
      <c r="P5" s="179"/>
      <c r="Q5" s="179"/>
      <c r="R5" s="179"/>
      <c r="S5" s="179"/>
      <c r="T5" s="179"/>
      <c r="U5" s="179"/>
      <c r="V5" s="179"/>
      <c r="W5" s="179"/>
      <c r="X5" s="179"/>
      <c r="Y5" s="179"/>
      <c r="Z5" s="179"/>
      <c r="AA5" s="179"/>
      <c r="AB5" s="180"/>
      <c r="AC5" s="181"/>
      <c r="AD5" s="182"/>
    </row>
    <row r="6" spans="1:30" ht="9" customHeight="1" x14ac:dyDescent="0.25">
      <c r="A6" s="183"/>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84"/>
      <c r="AD6" s="185"/>
    </row>
    <row r="7" spans="1:30" ht="15" customHeight="1" x14ac:dyDescent="0.25">
      <c r="A7" s="556" t="s">
        <v>20</v>
      </c>
      <c r="B7" s="557"/>
      <c r="C7" s="571" t="s">
        <v>35</v>
      </c>
      <c r="D7" s="556" t="s">
        <v>8</v>
      </c>
      <c r="E7" s="574"/>
      <c r="F7" s="574"/>
      <c r="G7" s="574"/>
      <c r="H7" s="557"/>
      <c r="I7" s="577">
        <v>45303</v>
      </c>
      <c r="J7" s="578"/>
      <c r="K7" s="556" t="s">
        <v>10</v>
      </c>
      <c r="L7" s="557"/>
      <c r="M7" s="583" t="s">
        <v>11</v>
      </c>
      <c r="N7" s="584"/>
      <c r="O7" s="593"/>
      <c r="P7" s="594"/>
      <c r="Q7" s="179"/>
      <c r="R7" s="179"/>
      <c r="S7" s="179"/>
      <c r="T7" s="179"/>
      <c r="U7" s="179"/>
      <c r="V7" s="179"/>
      <c r="W7" s="179"/>
      <c r="X7" s="179"/>
      <c r="Y7" s="179"/>
      <c r="Z7" s="179"/>
      <c r="AA7" s="179"/>
      <c r="AB7" s="179"/>
      <c r="AC7" s="184"/>
      <c r="AD7" s="185"/>
    </row>
    <row r="8" spans="1:30" ht="15" customHeight="1" x14ac:dyDescent="0.25">
      <c r="A8" s="558"/>
      <c r="B8" s="559"/>
      <c r="C8" s="572"/>
      <c r="D8" s="558"/>
      <c r="E8" s="575"/>
      <c r="F8" s="575"/>
      <c r="G8" s="575"/>
      <c r="H8" s="559"/>
      <c r="I8" s="579"/>
      <c r="J8" s="580"/>
      <c r="K8" s="558"/>
      <c r="L8" s="559"/>
      <c r="M8" s="595" t="s">
        <v>12</v>
      </c>
      <c r="N8" s="596"/>
      <c r="O8" s="597"/>
      <c r="P8" s="598"/>
      <c r="Q8" s="179"/>
      <c r="R8" s="179"/>
      <c r="S8" s="179"/>
      <c r="T8" s="179"/>
      <c r="U8" s="179"/>
      <c r="V8" s="179"/>
      <c r="W8" s="179"/>
      <c r="X8" s="179"/>
      <c r="Y8" s="179"/>
      <c r="Z8" s="179"/>
      <c r="AA8" s="179"/>
      <c r="AB8" s="179"/>
      <c r="AC8" s="184"/>
      <c r="AD8" s="185"/>
    </row>
    <row r="9" spans="1:30" ht="15" customHeight="1" x14ac:dyDescent="0.25">
      <c r="A9" s="560"/>
      <c r="B9" s="561"/>
      <c r="C9" s="573"/>
      <c r="D9" s="560"/>
      <c r="E9" s="576"/>
      <c r="F9" s="576"/>
      <c r="G9" s="576"/>
      <c r="H9" s="561"/>
      <c r="I9" s="581"/>
      <c r="J9" s="582"/>
      <c r="K9" s="560"/>
      <c r="L9" s="561"/>
      <c r="M9" s="585" t="s">
        <v>13</v>
      </c>
      <c r="N9" s="586"/>
      <c r="O9" s="608" t="s">
        <v>85</v>
      </c>
      <c r="P9" s="609"/>
      <c r="Q9" s="179"/>
      <c r="R9" s="179"/>
      <c r="S9" s="179"/>
      <c r="T9" s="179"/>
      <c r="U9" s="179"/>
      <c r="V9" s="179"/>
      <c r="W9" s="179"/>
      <c r="X9" s="179"/>
      <c r="Y9" s="179"/>
      <c r="Z9" s="179"/>
      <c r="AA9" s="179"/>
      <c r="AB9" s="179"/>
      <c r="AC9" s="184"/>
      <c r="AD9" s="185"/>
    </row>
    <row r="10" spans="1:30" ht="15" customHeight="1" x14ac:dyDescent="0.25">
      <c r="A10" s="186"/>
      <c r="B10" s="187"/>
      <c r="C10" s="187"/>
      <c r="D10" s="188"/>
      <c r="E10" s="188"/>
      <c r="F10" s="188"/>
      <c r="G10" s="188"/>
      <c r="H10" s="188"/>
      <c r="I10" s="189"/>
      <c r="J10" s="189"/>
      <c r="K10" s="188"/>
      <c r="L10" s="188"/>
      <c r="M10" s="190"/>
      <c r="N10" s="190"/>
      <c r="O10" s="191"/>
      <c r="P10" s="191"/>
      <c r="Q10" s="187"/>
      <c r="R10" s="187"/>
      <c r="S10" s="187"/>
      <c r="T10" s="187"/>
      <c r="U10" s="187"/>
      <c r="V10" s="187"/>
      <c r="W10" s="187"/>
      <c r="X10" s="187"/>
      <c r="Y10" s="187"/>
      <c r="Z10" s="187"/>
      <c r="AA10" s="187"/>
      <c r="AB10" s="187"/>
      <c r="AC10" s="192"/>
      <c r="AD10" s="193"/>
    </row>
    <row r="11" spans="1:30" ht="15" customHeight="1" x14ac:dyDescent="0.25">
      <c r="A11" s="556" t="s">
        <v>7</v>
      </c>
      <c r="B11" s="557"/>
      <c r="C11" s="701" t="s">
        <v>86</v>
      </c>
      <c r="D11" s="702"/>
      <c r="E11" s="702"/>
      <c r="F11" s="702"/>
      <c r="G11" s="702"/>
      <c r="H11" s="702"/>
      <c r="I11" s="702"/>
      <c r="J11" s="702"/>
      <c r="K11" s="702"/>
      <c r="L11" s="702"/>
      <c r="M11" s="702"/>
      <c r="N11" s="702"/>
      <c r="O11" s="702"/>
      <c r="P11" s="702"/>
      <c r="Q11" s="702"/>
      <c r="R11" s="702"/>
      <c r="S11" s="702"/>
      <c r="T11" s="702"/>
      <c r="U11" s="702"/>
      <c r="V11" s="702"/>
      <c r="W11" s="702"/>
      <c r="X11" s="702"/>
      <c r="Y11" s="702"/>
      <c r="Z11" s="702"/>
      <c r="AA11" s="702"/>
      <c r="AB11" s="702"/>
      <c r="AC11" s="702"/>
      <c r="AD11" s="703"/>
    </row>
    <row r="12" spans="1:30" ht="15" customHeight="1" x14ac:dyDescent="0.25">
      <c r="A12" s="558"/>
      <c r="B12" s="559"/>
      <c r="C12" s="704"/>
      <c r="D12" s="705"/>
      <c r="E12" s="705"/>
      <c r="F12" s="705"/>
      <c r="G12" s="705"/>
      <c r="H12" s="705"/>
      <c r="I12" s="705"/>
      <c r="J12" s="705"/>
      <c r="K12" s="705"/>
      <c r="L12" s="705"/>
      <c r="M12" s="705"/>
      <c r="N12" s="705"/>
      <c r="O12" s="705"/>
      <c r="P12" s="705"/>
      <c r="Q12" s="705"/>
      <c r="R12" s="705"/>
      <c r="S12" s="705"/>
      <c r="T12" s="705"/>
      <c r="U12" s="705"/>
      <c r="V12" s="705"/>
      <c r="W12" s="705"/>
      <c r="X12" s="705"/>
      <c r="Y12" s="705"/>
      <c r="Z12" s="705"/>
      <c r="AA12" s="705"/>
      <c r="AB12" s="705"/>
      <c r="AC12" s="705"/>
      <c r="AD12" s="706"/>
    </row>
    <row r="13" spans="1:30" ht="15" customHeight="1" thickBot="1" x14ac:dyDescent="0.3">
      <c r="A13" s="560"/>
      <c r="B13" s="561"/>
      <c r="C13" s="707"/>
      <c r="D13" s="708"/>
      <c r="E13" s="708"/>
      <c r="F13" s="708"/>
      <c r="G13" s="708"/>
      <c r="H13" s="708"/>
      <c r="I13" s="708"/>
      <c r="J13" s="708"/>
      <c r="K13" s="708"/>
      <c r="L13" s="708"/>
      <c r="M13" s="708"/>
      <c r="N13" s="708"/>
      <c r="O13" s="708"/>
      <c r="P13" s="708"/>
      <c r="Q13" s="708"/>
      <c r="R13" s="708"/>
      <c r="S13" s="708"/>
      <c r="T13" s="708"/>
      <c r="U13" s="708"/>
      <c r="V13" s="708"/>
      <c r="W13" s="708"/>
      <c r="X13" s="708"/>
      <c r="Y13" s="708"/>
      <c r="Z13" s="708"/>
      <c r="AA13" s="708"/>
      <c r="AB13" s="708"/>
      <c r="AC13" s="708"/>
      <c r="AD13" s="709"/>
    </row>
    <row r="14" spans="1:30" ht="9" customHeight="1" thickBot="1" x14ac:dyDescent="0.3">
      <c r="A14" s="195"/>
      <c r="B14" s="196"/>
      <c r="C14" s="197"/>
      <c r="D14" s="197"/>
      <c r="E14" s="197"/>
      <c r="F14" s="197"/>
      <c r="G14" s="197"/>
      <c r="H14" s="197"/>
      <c r="I14" s="197"/>
      <c r="J14" s="197"/>
      <c r="K14" s="197"/>
      <c r="L14" s="197"/>
      <c r="M14" s="198"/>
      <c r="N14" s="198"/>
      <c r="O14" s="198"/>
      <c r="P14" s="198"/>
      <c r="Q14" s="198"/>
      <c r="R14" s="199"/>
      <c r="S14" s="199"/>
      <c r="T14" s="199"/>
      <c r="U14" s="199"/>
      <c r="V14" s="199"/>
      <c r="W14" s="199"/>
      <c r="X14" s="199"/>
      <c r="Y14" s="188"/>
      <c r="Z14" s="188"/>
      <c r="AA14" s="188"/>
      <c r="AB14" s="188"/>
      <c r="AC14" s="188"/>
      <c r="AD14" s="194"/>
    </row>
    <row r="15" spans="1:30" ht="39" customHeight="1" thickBot="1" x14ac:dyDescent="0.3">
      <c r="A15" s="630" t="s">
        <v>14</v>
      </c>
      <c r="B15" s="631"/>
      <c r="C15" s="624" t="s">
        <v>87</v>
      </c>
      <c r="D15" s="625"/>
      <c r="E15" s="625"/>
      <c r="F15" s="625"/>
      <c r="G15" s="625"/>
      <c r="H15" s="625"/>
      <c r="I15" s="625"/>
      <c r="J15" s="625"/>
      <c r="K15" s="626"/>
      <c r="L15" s="617" t="s">
        <v>15</v>
      </c>
      <c r="M15" s="618"/>
      <c r="N15" s="618"/>
      <c r="O15" s="618"/>
      <c r="P15" s="618"/>
      <c r="Q15" s="619"/>
      <c r="R15" s="627" t="s">
        <v>88</v>
      </c>
      <c r="S15" s="628"/>
      <c r="T15" s="628"/>
      <c r="U15" s="628"/>
      <c r="V15" s="628"/>
      <c r="W15" s="628"/>
      <c r="X15" s="629"/>
      <c r="Y15" s="617" t="s">
        <v>16</v>
      </c>
      <c r="Z15" s="619"/>
      <c r="AA15" s="610" t="s">
        <v>89</v>
      </c>
      <c r="AB15" s="611"/>
      <c r="AC15" s="611"/>
      <c r="AD15" s="612"/>
    </row>
    <row r="16" spans="1:30" ht="9" customHeight="1" thickBot="1" x14ac:dyDescent="0.3">
      <c r="A16" s="183"/>
      <c r="B16" s="179"/>
      <c r="C16" s="613"/>
      <c r="D16" s="613"/>
      <c r="E16" s="613"/>
      <c r="F16" s="613"/>
      <c r="G16" s="613"/>
      <c r="H16" s="613"/>
      <c r="I16" s="613"/>
      <c r="J16" s="613"/>
      <c r="K16" s="613"/>
      <c r="L16" s="613"/>
      <c r="M16" s="613"/>
      <c r="N16" s="613"/>
      <c r="O16" s="613"/>
      <c r="P16" s="613"/>
      <c r="Q16" s="613"/>
      <c r="R16" s="613"/>
      <c r="S16" s="613"/>
      <c r="T16" s="613"/>
      <c r="U16" s="613"/>
      <c r="V16" s="613"/>
      <c r="W16" s="613"/>
      <c r="X16" s="613"/>
      <c r="Y16" s="613"/>
      <c r="Z16" s="613"/>
      <c r="AA16" s="613"/>
      <c r="AB16" s="613"/>
      <c r="AC16" s="200"/>
      <c r="AD16" s="201"/>
    </row>
    <row r="17" spans="1:41" s="202" customFormat="1" ht="37.5" customHeight="1" thickBot="1" x14ac:dyDescent="0.3">
      <c r="A17" s="630" t="s">
        <v>17</v>
      </c>
      <c r="B17" s="631"/>
      <c r="C17" s="614" t="s">
        <v>108</v>
      </c>
      <c r="D17" s="615"/>
      <c r="E17" s="615"/>
      <c r="F17" s="615"/>
      <c r="G17" s="615"/>
      <c r="H17" s="615"/>
      <c r="I17" s="615"/>
      <c r="J17" s="615"/>
      <c r="K17" s="615"/>
      <c r="L17" s="615"/>
      <c r="M17" s="615"/>
      <c r="N17" s="615"/>
      <c r="O17" s="615"/>
      <c r="P17" s="615"/>
      <c r="Q17" s="616"/>
      <c r="R17" s="617" t="s">
        <v>91</v>
      </c>
      <c r="S17" s="618"/>
      <c r="T17" s="618"/>
      <c r="U17" s="618"/>
      <c r="V17" s="619"/>
      <c r="W17" s="620">
        <v>1200</v>
      </c>
      <c r="X17" s="621"/>
      <c r="Y17" s="618" t="s">
        <v>19</v>
      </c>
      <c r="Z17" s="618"/>
      <c r="AA17" s="618"/>
      <c r="AB17" s="619"/>
      <c r="AC17" s="622">
        <v>0.35</v>
      </c>
      <c r="AD17" s="623"/>
    </row>
    <row r="18" spans="1:41" ht="16.5" customHeight="1" thickBot="1" x14ac:dyDescent="0.3">
      <c r="A18" s="203"/>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5"/>
    </row>
    <row r="19" spans="1:41" ht="32.1" customHeight="1" thickBot="1" x14ac:dyDescent="0.3">
      <c r="A19" s="617" t="s">
        <v>22</v>
      </c>
      <c r="B19" s="618"/>
      <c r="C19" s="618"/>
      <c r="D19" s="618"/>
      <c r="E19" s="618"/>
      <c r="F19" s="618"/>
      <c r="G19" s="618"/>
      <c r="H19" s="618"/>
      <c r="I19" s="618"/>
      <c r="J19" s="618"/>
      <c r="K19" s="618"/>
      <c r="L19" s="618"/>
      <c r="M19" s="618"/>
      <c r="N19" s="618"/>
      <c r="O19" s="618"/>
      <c r="P19" s="618"/>
      <c r="Q19" s="618"/>
      <c r="R19" s="618"/>
      <c r="S19" s="618"/>
      <c r="T19" s="618"/>
      <c r="U19" s="618"/>
      <c r="V19" s="618"/>
      <c r="W19" s="618"/>
      <c r="X19" s="618"/>
      <c r="Y19" s="618"/>
      <c r="Z19" s="618"/>
      <c r="AA19" s="618"/>
      <c r="AB19" s="618"/>
      <c r="AC19" s="618"/>
      <c r="AD19" s="619"/>
      <c r="AE19" s="206"/>
      <c r="AF19" s="206"/>
    </row>
    <row r="20" spans="1:41" ht="32.1" customHeight="1" thickBot="1" x14ac:dyDescent="0.3">
      <c r="A20" s="207"/>
      <c r="B20" s="184"/>
      <c r="C20" s="602" t="s">
        <v>92</v>
      </c>
      <c r="D20" s="603"/>
      <c r="E20" s="603"/>
      <c r="F20" s="603"/>
      <c r="G20" s="603"/>
      <c r="H20" s="603"/>
      <c r="I20" s="603"/>
      <c r="J20" s="603"/>
      <c r="K20" s="603"/>
      <c r="L20" s="603"/>
      <c r="M20" s="603"/>
      <c r="N20" s="603"/>
      <c r="O20" s="603"/>
      <c r="P20" s="604"/>
      <c r="Q20" s="605" t="s">
        <v>93</v>
      </c>
      <c r="R20" s="606"/>
      <c r="S20" s="606"/>
      <c r="T20" s="606"/>
      <c r="U20" s="606"/>
      <c r="V20" s="606"/>
      <c r="W20" s="606"/>
      <c r="X20" s="606"/>
      <c r="Y20" s="606"/>
      <c r="Z20" s="606"/>
      <c r="AA20" s="606"/>
      <c r="AB20" s="606"/>
      <c r="AC20" s="606"/>
      <c r="AD20" s="607"/>
      <c r="AE20" s="206"/>
      <c r="AF20" s="206"/>
    </row>
    <row r="21" spans="1:41" ht="32.1" customHeight="1" thickBot="1" x14ac:dyDescent="0.3">
      <c r="A21" s="183"/>
      <c r="B21" s="179"/>
      <c r="C21" s="208" t="s">
        <v>35</v>
      </c>
      <c r="D21" s="209" t="s">
        <v>36</v>
      </c>
      <c r="E21" s="209" t="s">
        <v>37</v>
      </c>
      <c r="F21" s="209" t="s">
        <v>38</v>
      </c>
      <c r="G21" s="209" t="s">
        <v>39</v>
      </c>
      <c r="H21" s="209" t="s">
        <v>40</v>
      </c>
      <c r="I21" s="209" t="s">
        <v>41</v>
      </c>
      <c r="J21" s="209" t="s">
        <v>42</v>
      </c>
      <c r="K21" s="209" t="s">
        <v>43</v>
      </c>
      <c r="L21" s="209" t="s">
        <v>44</v>
      </c>
      <c r="M21" s="209" t="s">
        <v>45</v>
      </c>
      <c r="N21" s="209" t="s">
        <v>46</v>
      </c>
      <c r="O21" s="209" t="s">
        <v>33</v>
      </c>
      <c r="P21" s="210" t="s">
        <v>94</v>
      </c>
      <c r="Q21" s="296" t="s">
        <v>35</v>
      </c>
      <c r="R21" s="295" t="s">
        <v>36</v>
      </c>
      <c r="S21" s="295" t="s">
        <v>37</v>
      </c>
      <c r="T21" s="295" t="s">
        <v>38</v>
      </c>
      <c r="U21" s="295" t="s">
        <v>39</v>
      </c>
      <c r="V21" s="295" t="s">
        <v>40</v>
      </c>
      <c r="W21" s="295" t="s">
        <v>41</v>
      </c>
      <c r="X21" s="295" t="s">
        <v>42</v>
      </c>
      <c r="Y21" s="295" t="s">
        <v>43</v>
      </c>
      <c r="Z21" s="295" t="s">
        <v>44</v>
      </c>
      <c r="AA21" s="295" t="s">
        <v>45</v>
      </c>
      <c r="AB21" s="295" t="s">
        <v>46</v>
      </c>
      <c r="AC21" s="295" t="s">
        <v>33</v>
      </c>
      <c r="AD21" s="297" t="s">
        <v>94</v>
      </c>
      <c r="AE21" s="211"/>
      <c r="AF21" s="211"/>
    </row>
    <row r="22" spans="1:41" ht="32.1" customHeight="1" x14ac:dyDescent="0.25">
      <c r="A22" s="646" t="s">
        <v>95</v>
      </c>
      <c r="B22" s="647"/>
      <c r="C22" s="212"/>
      <c r="D22" s="213"/>
      <c r="E22" s="213"/>
      <c r="F22" s="213"/>
      <c r="G22" s="213"/>
      <c r="H22" s="213"/>
      <c r="I22" s="213"/>
      <c r="J22" s="213"/>
      <c r="K22" s="213"/>
      <c r="L22" s="213"/>
      <c r="M22" s="213"/>
      <c r="N22" s="213"/>
      <c r="O22" s="213">
        <f>SUM(C22:N22)</f>
        <v>0</v>
      </c>
      <c r="P22" s="214"/>
      <c r="Q22" s="298">
        <v>128234000</v>
      </c>
      <c r="R22" s="299">
        <v>721074500</v>
      </c>
      <c r="S22" s="299"/>
      <c r="T22" s="299"/>
      <c r="U22" s="299">
        <v>26186000</v>
      </c>
      <c r="V22" s="299">
        <v>114814729</v>
      </c>
      <c r="W22" s="299">
        <v>18240838</v>
      </c>
      <c r="X22" s="299"/>
      <c r="Y22" s="299"/>
      <c r="Z22" s="299"/>
      <c r="AA22" s="299">
        <v>26844000</v>
      </c>
      <c r="AB22" s="299"/>
      <c r="AC22" s="299">
        <f>SUM(Q22:AB22)</f>
        <v>1035394067</v>
      </c>
      <c r="AD22" s="300"/>
      <c r="AE22" s="211"/>
      <c r="AF22" s="211"/>
    </row>
    <row r="23" spans="1:41" ht="32.1" customHeight="1" x14ac:dyDescent="0.25">
      <c r="A23" s="648" t="s">
        <v>96</v>
      </c>
      <c r="B23" s="638"/>
      <c r="C23" s="215"/>
      <c r="D23" s="216"/>
      <c r="E23" s="216"/>
      <c r="F23" s="216"/>
      <c r="G23" s="216"/>
      <c r="H23" s="216"/>
      <c r="I23" s="216"/>
      <c r="J23" s="216"/>
      <c r="K23" s="216"/>
      <c r="L23" s="216"/>
      <c r="M23" s="216"/>
      <c r="N23" s="216"/>
      <c r="O23" s="216">
        <f>SUM(C23:N23)</f>
        <v>0</v>
      </c>
      <c r="P23" s="217" t="str">
        <f>IFERROR(O23/(SUMIF(C23:N23,"&gt;0",C22:N22))," ")</f>
        <v xml:space="preserve"> </v>
      </c>
      <c r="Q23" s="215">
        <v>128234000</v>
      </c>
      <c r="R23" s="216">
        <v>648674500</v>
      </c>
      <c r="S23" s="216">
        <v>38986133</v>
      </c>
      <c r="T23" s="216">
        <v>15215527</v>
      </c>
      <c r="U23" s="216">
        <v>73697554</v>
      </c>
      <c r="V23" s="216"/>
      <c r="W23" s="216">
        <v>86506171</v>
      </c>
      <c r="X23" s="216">
        <v>-35577000</v>
      </c>
      <c r="Y23" s="216">
        <v>-3533067</v>
      </c>
      <c r="Z23" s="216"/>
      <c r="AA23" s="216"/>
      <c r="AB23" s="216">
        <v>83184666</v>
      </c>
      <c r="AC23" s="290">
        <f>SUM(Q23:AB23)</f>
        <v>1035388484</v>
      </c>
      <c r="AD23" s="291">
        <f>(SUM(Q23:Y23))/(SUM(Q22:Y22))</f>
        <v>0.94413143100807506</v>
      </c>
      <c r="AE23" s="211"/>
      <c r="AF23" s="211"/>
    </row>
    <row r="24" spans="1:41" ht="32.1" customHeight="1" x14ac:dyDescent="0.25">
      <c r="A24" s="648" t="s">
        <v>97</v>
      </c>
      <c r="B24" s="638"/>
      <c r="C24" s="215">
        <v>72595511</v>
      </c>
      <c r="D24" s="216">
        <v>6266520</v>
      </c>
      <c r="E24" s="216">
        <v>28641</v>
      </c>
      <c r="F24" s="216"/>
      <c r="G24" s="216"/>
      <c r="H24" s="216"/>
      <c r="I24" s="216"/>
      <c r="J24" s="216"/>
      <c r="K24" s="216"/>
      <c r="L24" s="216"/>
      <c r="M24" s="216"/>
      <c r="N24" s="216"/>
      <c r="O24" s="216">
        <f>SUM(C24:N24)</f>
        <v>78890672</v>
      </c>
      <c r="P24" s="219"/>
      <c r="Q24" s="215"/>
      <c r="R24" s="216">
        <v>4271333.333333333</v>
      </c>
      <c r="S24" s="216">
        <v>80203000</v>
      </c>
      <c r="T24" s="216">
        <v>65732400</v>
      </c>
      <c r="U24" s="216">
        <v>90433900</v>
      </c>
      <c r="V24" s="216">
        <v>96340500</v>
      </c>
      <c r="W24" s="216">
        <v>115741600</v>
      </c>
      <c r="X24" s="216">
        <v>110866276</v>
      </c>
      <c r="Y24" s="216">
        <v>89729438</v>
      </c>
      <c r="Z24" s="216">
        <v>89729438</v>
      </c>
      <c r="AA24" s="216">
        <v>89729438</v>
      </c>
      <c r="AB24" s="216">
        <v>202616744</v>
      </c>
      <c r="AC24" s="216">
        <f>SUM(Q24:AB24)</f>
        <v>1035394067.3333333</v>
      </c>
      <c r="AD24" s="218"/>
      <c r="AE24" s="211"/>
      <c r="AF24" s="211"/>
    </row>
    <row r="25" spans="1:41" ht="32.1" customHeight="1" thickBot="1" x14ac:dyDescent="0.3">
      <c r="A25" s="649" t="s">
        <v>98</v>
      </c>
      <c r="B25" s="650"/>
      <c r="C25" s="220">
        <v>39971861</v>
      </c>
      <c r="D25" s="221">
        <v>38820936</v>
      </c>
      <c r="E25" s="221">
        <v>69234</v>
      </c>
      <c r="F25" s="221"/>
      <c r="G25" s="221">
        <v>28641</v>
      </c>
      <c r="H25" s="221"/>
      <c r="I25" s="221"/>
      <c r="J25" s="221"/>
      <c r="K25" s="221"/>
      <c r="L25" s="221"/>
      <c r="M25" s="221"/>
      <c r="N25" s="221"/>
      <c r="O25" s="221">
        <f>SUM(C25:N25)</f>
        <v>78890672</v>
      </c>
      <c r="P25" s="222">
        <f>IFERROR(O25/(SUMIF(C25:N25,"&gt;0",C24:N24))," ")</f>
        <v>1</v>
      </c>
      <c r="Q25" s="220"/>
      <c r="R25" s="221">
        <v>4271333</v>
      </c>
      <c r="S25" s="221">
        <v>27356840</v>
      </c>
      <c r="T25" s="221">
        <v>65732400</v>
      </c>
      <c r="U25" s="221">
        <v>65732400</v>
      </c>
      <c r="V25" s="221">
        <v>113394850</v>
      </c>
      <c r="W25" s="221">
        <v>104859608</v>
      </c>
      <c r="X25" s="221">
        <v>84773933</v>
      </c>
      <c r="Y25" s="221">
        <v>90759240</v>
      </c>
      <c r="Z25" s="221">
        <v>92904671</v>
      </c>
      <c r="AA25" s="221">
        <v>88307000</v>
      </c>
      <c r="AB25" s="221">
        <v>187287936</v>
      </c>
      <c r="AC25" s="221">
        <f>SUM(Q25:AB25)</f>
        <v>925380211</v>
      </c>
      <c r="AD25" s="301">
        <f>(SUM(Q25:Y25))/(SUM(Q24:Y24))</f>
        <v>0.8523876928212174</v>
      </c>
      <c r="AE25" s="211"/>
      <c r="AF25" s="211"/>
    </row>
    <row r="26" spans="1:41" ht="32.1" customHeight="1" thickBot="1" x14ac:dyDescent="0.3">
      <c r="A26" s="183"/>
      <c r="B26" s="179"/>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184"/>
      <c r="AD26" s="193"/>
    </row>
    <row r="27" spans="1:41" ht="33.950000000000003" customHeight="1" x14ac:dyDescent="0.25">
      <c r="A27" s="651" t="s">
        <v>29</v>
      </c>
      <c r="B27" s="652"/>
      <c r="C27" s="653"/>
      <c r="D27" s="653"/>
      <c r="E27" s="653"/>
      <c r="F27" s="653"/>
      <c r="G27" s="653"/>
      <c r="H27" s="653"/>
      <c r="I27" s="653"/>
      <c r="J27" s="653"/>
      <c r="K27" s="653"/>
      <c r="L27" s="653"/>
      <c r="M27" s="653"/>
      <c r="N27" s="653"/>
      <c r="O27" s="653"/>
      <c r="P27" s="653"/>
      <c r="Q27" s="653"/>
      <c r="R27" s="653"/>
      <c r="S27" s="653"/>
      <c r="T27" s="653"/>
      <c r="U27" s="653"/>
      <c r="V27" s="653"/>
      <c r="W27" s="653"/>
      <c r="X27" s="653"/>
      <c r="Y27" s="653"/>
      <c r="Z27" s="653"/>
      <c r="AA27" s="653"/>
      <c r="AB27" s="653"/>
      <c r="AC27" s="653"/>
      <c r="AD27" s="654"/>
    </row>
    <row r="28" spans="1:41" ht="15" customHeight="1" x14ac:dyDescent="0.25">
      <c r="A28" s="632" t="s">
        <v>30</v>
      </c>
      <c r="B28" s="634" t="s">
        <v>31</v>
      </c>
      <c r="C28" s="635"/>
      <c r="D28" s="638" t="s">
        <v>99</v>
      </c>
      <c r="E28" s="639"/>
      <c r="F28" s="639"/>
      <c r="G28" s="639"/>
      <c r="H28" s="639"/>
      <c r="I28" s="639"/>
      <c r="J28" s="639"/>
      <c r="K28" s="639"/>
      <c r="L28" s="639"/>
      <c r="M28" s="639"/>
      <c r="N28" s="639"/>
      <c r="O28" s="640"/>
      <c r="P28" s="641" t="s">
        <v>33</v>
      </c>
      <c r="Q28" s="641" t="s">
        <v>34</v>
      </c>
      <c r="R28" s="641"/>
      <c r="S28" s="641"/>
      <c r="T28" s="641"/>
      <c r="U28" s="641"/>
      <c r="V28" s="641"/>
      <c r="W28" s="641"/>
      <c r="X28" s="641"/>
      <c r="Y28" s="641"/>
      <c r="Z28" s="641"/>
      <c r="AA28" s="641"/>
      <c r="AB28" s="641"/>
      <c r="AC28" s="641"/>
      <c r="AD28" s="660"/>
    </row>
    <row r="29" spans="1:41" ht="27" customHeight="1" x14ac:dyDescent="0.25">
      <c r="A29" s="633"/>
      <c r="B29" s="636"/>
      <c r="C29" s="637"/>
      <c r="D29" s="224" t="s">
        <v>35</v>
      </c>
      <c r="E29" s="224" t="s">
        <v>36</v>
      </c>
      <c r="F29" s="224" t="s">
        <v>37</v>
      </c>
      <c r="G29" s="224" t="s">
        <v>38</v>
      </c>
      <c r="H29" s="224" t="s">
        <v>39</v>
      </c>
      <c r="I29" s="224" t="s">
        <v>40</v>
      </c>
      <c r="J29" s="224" t="s">
        <v>41</v>
      </c>
      <c r="K29" s="224" t="s">
        <v>42</v>
      </c>
      <c r="L29" s="224" t="s">
        <v>43</v>
      </c>
      <c r="M29" s="224" t="s">
        <v>44</v>
      </c>
      <c r="N29" s="224" t="s">
        <v>45</v>
      </c>
      <c r="O29" s="224" t="s">
        <v>46</v>
      </c>
      <c r="P29" s="640"/>
      <c r="Q29" s="641"/>
      <c r="R29" s="641"/>
      <c r="S29" s="641"/>
      <c r="T29" s="641"/>
      <c r="U29" s="641"/>
      <c r="V29" s="641"/>
      <c r="W29" s="641"/>
      <c r="X29" s="641"/>
      <c r="Y29" s="641"/>
      <c r="Z29" s="641"/>
      <c r="AA29" s="641"/>
      <c r="AB29" s="641"/>
      <c r="AC29" s="641"/>
      <c r="AD29" s="660"/>
    </row>
    <row r="30" spans="1:41" ht="42" customHeight="1" thickBot="1" x14ac:dyDescent="0.3">
      <c r="A30" s="225"/>
      <c r="B30" s="655"/>
      <c r="C30" s="656"/>
      <c r="D30" s="226"/>
      <c r="E30" s="226"/>
      <c r="F30" s="226"/>
      <c r="G30" s="226"/>
      <c r="H30" s="226"/>
      <c r="I30" s="226"/>
      <c r="J30" s="226"/>
      <c r="K30" s="226"/>
      <c r="L30" s="226"/>
      <c r="M30" s="226"/>
      <c r="N30" s="226"/>
      <c r="O30" s="226"/>
      <c r="P30" s="227">
        <f>SUM(D30:O30)</f>
        <v>0</v>
      </c>
      <c r="Q30" s="657"/>
      <c r="R30" s="657"/>
      <c r="S30" s="657"/>
      <c r="T30" s="657"/>
      <c r="U30" s="657"/>
      <c r="V30" s="657"/>
      <c r="W30" s="657"/>
      <c r="X30" s="657"/>
      <c r="Y30" s="657"/>
      <c r="Z30" s="657"/>
      <c r="AA30" s="657"/>
      <c r="AB30" s="657"/>
      <c r="AC30" s="657"/>
      <c r="AD30" s="658"/>
    </row>
    <row r="31" spans="1:41" ht="45" customHeight="1" x14ac:dyDescent="0.25">
      <c r="A31" s="547" t="s">
        <v>48</v>
      </c>
      <c r="B31" s="548"/>
      <c r="C31" s="548"/>
      <c r="D31" s="548"/>
      <c r="E31" s="548"/>
      <c r="F31" s="548"/>
      <c r="G31" s="548"/>
      <c r="H31" s="548"/>
      <c r="I31" s="548"/>
      <c r="J31" s="548"/>
      <c r="K31" s="548"/>
      <c r="L31" s="548"/>
      <c r="M31" s="548"/>
      <c r="N31" s="548"/>
      <c r="O31" s="548"/>
      <c r="P31" s="548"/>
      <c r="Q31" s="548"/>
      <c r="R31" s="548"/>
      <c r="S31" s="548"/>
      <c r="T31" s="548"/>
      <c r="U31" s="548"/>
      <c r="V31" s="548"/>
      <c r="W31" s="548"/>
      <c r="X31" s="548"/>
      <c r="Y31" s="548"/>
      <c r="Z31" s="548"/>
      <c r="AA31" s="548"/>
      <c r="AB31" s="548"/>
      <c r="AC31" s="548"/>
      <c r="AD31" s="549"/>
    </row>
    <row r="32" spans="1:41" ht="23.1" customHeight="1" x14ac:dyDescent="0.25">
      <c r="A32" s="648" t="s">
        <v>49</v>
      </c>
      <c r="B32" s="641" t="s">
        <v>50</v>
      </c>
      <c r="C32" s="641" t="s">
        <v>31</v>
      </c>
      <c r="D32" s="641" t="s">
        <v>51</v>
      </c>
      <c r="E32" s="641"/>
      <c r="F32" s="641"/>
      <c r="G32" s="641"/>
      <c r="H32" s="641"/>
      <c r="I32" s="641"/>
      <c r="J32" s="641"/>
      <c r="K32" s="641"/>
      <c r="L32" s="641"/>
      <c r="M32" s="641"/>
      <c r="N32" s="641"/>
      <c r="O32" s="641"/>
      <c r="P32" s="641"/>
      <c r="Q32" s="641" t="s">
        <v>52</v>
      </c>
      <c r="R32" s="641"/>
      <c r="S32" s="641"/>
      <c r="T32" s="641"/>
      <c r="U32" s="641"/>
      <c r="V32" s="641"/>
      <c r="W32" s="641"/>
      <c r="X32" s="641"/>
      <c r="Y32" s="641"/>
      <c r="Z32" s="641"/>
      <c r="AA32" s="641"/>
      <c r="AB32" s="641"/>
      <c r="AC32" s="641"/>
      <c r="AD32" s="660"/>
      <c r="AG32" s="228"/>
      <c r="AH32" s="228"/>
      <c r="AI32" s="228"/>
      <c r="AJ32" s="228"/>
      <c r="AK32" s="228"/>
      <c r="AL32" s="228"/>
      <c r="AM32" s="228"/>
      <c r="AN32" s="228"/>
      <c r="AO32" s="228"/>
    </row>
    <row r="33" spans="1:41" ht="27" customHeight="1" x14ac:dyDescent="0.25">
      <c r="A33" s="648"/>
      <c r="B33" s="641"/>
      <c r="C33" s="659"/>
      <c r="D33" s="224" t="s">
        <v>35</v>
      </c>
      <c r="E33" s="224" t="s">
        <v>36</v>
      </c>
      <c r="F33" s="224" t="s">
        <v>37</v>
      </c>
      <c r="G33" s="224" t="s">
        <v>38</v>
      </c>
      <c r="H33" s="224" t="s">
        <v>39</v>
      </c>
      <c r="I33" s="224" t="s">
        <v>40</v>
      </c>
      <c r="J33" s="224" t="s">
        <v>41</v>
      </c>
      <c r="K33" s="224" t="s">
        <v>42</v>
      </c>
      <c r="L33" s="224" t="s">
        <v>43</v>
      </c>
      <c r="M33" s="224" t="s">
        <v>44</v>
      </c>
      <c r="N33" s="224" t="s">
        <v>45</v>
      </c>
      <c r="O33" s="224" t="s">
        <v>46</v>
      </c>
      <c r="P33" s="224" t="s">
        <v>33</v>
      </c>
      <c r="Q33" s="641" t="s">
        <v>100</v>
      </c>
      <c r="R33" s="641"/>
      <c r="S33" s="641"/>
      <c r="T33" s="641" t="s">
        <v>101</v>
      </c>
      <c r="U33" s="641"/>
      <c r="V33" s="641"/>
      <c r="W33" s="636" t="s">
        <v>54</v>
      </c>
      <c r="X33" s="644"/>
      <c r="Y33" s="644"/>
      <c r="Z33" s="637"/>
      <c r="AA33" s="636" t="s">
        <v>55</v>
      </c>
      <c r="AB33" s="644"/>
      <c r="AC33" s="644"/>
      <c r="AD33" s="645"/>
      <c r="AG33" s="228"/>
      <c r="AH33" s="228"/>
      <c r="AI33" s="228"/>
      <c r="AJ33" s="228"/>
      <c r="AK33" s="228"/>
      <c r="AL33" s="228"/>
      <c r="AM33" s="228"/>
      <c r="AN33" s="228"/>
      <c r="AO33" s="228"/>
    </row>
    <row r="34" spans="1:41" ht="409.5" customHeight="1" x14ac:dyDescent="0.25">
      <c r="A34" s="679" t="str">
        <f>C17</f>
        <v xml:space="preserve">Vincular 4800 mujeres a los procesos formativos para el desarrollo de capacidades de incidencia, liderazgo, empoderamiento y participación política de las Mujeres </v>
      </c>
      <c r="B34" s="681">
        <v>0.35</v>
      </c>
      <c r="C34" s="229" t="s">
        <v>56</v>
      </c>
      <c r="D34" s="226">
        <v>0</v>
      </c>
      <c r="E34" s="226">
        <v>0</v>
      </c>
      <c r="F34" s="226">
        <v>50</v>
      </c>
      <c r="G34" s="226">
        <v>100</v>
      </c>
      <c r="H34" s="226">
        <v>200</v>
      </c>
      <c r="I34" s="226">
        <v>150</v>
      </c>
      <c r="J34" s="226">
        <v>150</v>
      </c>
      <c r="K34" s="226">
        <v>150</v>
      </c>
      <c r="L34" s="226">
        <v>120</v>
      </c>
      <c r="M34" s="226">
        <v>130</v>
      </c>
      <c r="N34" s="226">
        <v>150</v>
      </c>
      <c r="O34" s="226">
        <v>0</v>
      </c>
      <c r="P34" s="230">
        <f>SUM(D34:O34)</f>
        <v>1200</v>
      </c>
      <c r="Q34" s="728" t="s">
        <v>109</v>
      </c>
      <c r="R34" s="729"/>
      <c r="S34" s="730"/>
      <c r="T34" s="734" t="s">
        <v>537</v>
      </c>
      <c r="U34" s="735"/>
      <c r="V34" s="736"/>
      <c r="W34" s="740" t="s">
        <v>110</v>
      </c>
      <c r="X34" s="741"/>
      <c r="Y34" s="741"/>
      <c r="Z34" s="742"/>
      <c r="AA34" s="718" t="s">
        <v>111</v>
      </c>
      <c r="AB34" s="719"/>
      <c r="AC34" s="719"/>
      <c r="AD34" s="720"/>
      <c r="AG34" s="228"/>
      <c r="AH34" s="228"/>
      <c r="AI34" s="228"/>
      <c r="AJ34" s="228"/>
      <c r="AK34" s="228"/>
      <c r="AL34" s="228"/>
      <c r="AM34" s="228"/>
      <c r="AN34" s="228"/>
      <c r="AO34" s="228"/>
    </row>
    <row r="35" spans="1:41" ht="394.5" customHeight="1" x14ac:dyDescent="0.25">
      <c r="A35" s="680"/>
      <c r="B35" s="682"/>
      <c r="C35" s="231" t="s">
        <v>60</v>
      </c>
      <c r="D35" s="232">
        <v>0</v>
      </c>
      <c r="E35" s="232">
        <v>0</v>
      </c>
      <c r="F35" s="232">
        <v>168</v>
      </c>
      <c r="G35" s="233">
        <v>178</v>
      </c>
      <c r="H35" s="233">
        <v>237</v>
      </c>
      <c r="I35" s="233">
        <v>193</v>
      </c>
      <c r="J35" s="233">
        <v>223</v>
      </c>
      <c r="K35" s="280">
        <v>256</v>
      </c>
      <c r="L35" s="280">
        <v>838</v>
      </c>
      <c r="M35" s="280">
        <v>136</v>
      </c>
      <c r="N35" s="280">
        <v>169</v>
      </c>
      <c r="O35" s="233">
        <v>291</v>
      </c>
      <c r="P35" s="280">
        <f>+N35+M35+L35+K35+J35+I35+H35+G35+F35+E35+D35+O35</f>
        <v>2689</v>
      </c>
      <c r="Q35" s="731"/>
      <c r="R35" s="732"/>
      <c r="S35" s="733"/>
      <c r="T35" s="737"/>
      <c r="U35" s="738"/>
      <c r="V35" s="739"/>
      <c r="W35" s="743"/>
      <c r="X35" s="744"/>
      <c r="Y35" s="744"/>
      <c r="Z35" s="745"/>
      <c r="AA35" s="721"/>
      <c r="AB35" s="722"/>
      <c r="AC35" s="722"/>
      <c r="AD35" s="723"/>
      <c r="AE35" s="234"/>
      <c r="AG35" s="228"/>
      <c r="AH35" s="228"/>
      <c r="AI35" s="228"/>
      <c r="AJ35" s="228"/>
      <c r="AK35" s="228"/>
      <c r="AL35" s="228"/>
      <c r="AM35" s="228"/>
      <c r="AN35" s="228"/>
      <c r="AO35" s="228"/>
    </row>
    <row r="36" spans="1:41" ht="27.75" customHeight="1" x14ac:dyDescent="0.25">
      <c r="A36" s="646" t="s">
        <v>61</v>
      </c>
      <c r="B36" s="724" t="s">
        <v>62</v>
      </c>
      <c r="C36" s="725" t="s">
        <v>63</v>
      </c>
      <c r="D36" s="725"/>
      <c r="E36" s="725"/>
      <c r="F36" s="725"/>
      <c r="G36" s="725"/>
      <c r="H36" s="725"/>
      <c r="I36" s="725"/>
      <c r="J36" s="725"/>
      <c r="K36" s="725"/>
      <c r="L36" s="725"/>
      <c r="M36" s="725"/>
      <c r="N36" s="725"/>
      <c r="O36" s="725"/>
      <c r="P36" s="725"/>
      <c r="Q36" s="647" t="s">
        <v>64</v>
      </c>
      <c r="R36" s="726"/>
      <c r="S36" s="726"/>
      <c r="T36" s="726"/>
      <c r="U36" s="726"/>
      <c r="V36" s="726"/>
      <c r="W36" s="726"/>
      <c r="X36" s="726"/>
      <c r="Y36" s="726"/>
      <c r="Z36" s="726"/>
      <c r="AA36" s="726"/>
      <c r="AB36" s="726"/>
      <c r="AC36" s="726"/>
      <c r="AD36" s="727"/>
      <c r="AG36" s="228"/>
      <c r="AH36" s="228"/>
      <c r="AI36" s="228"/>
      <c r="AJ36" s="228"/>
      <c r="AK36" s="228"/>
      <c r="AL36" s="228"/>
      <c r="AM36" s="228"/>
      <c r="AN36" s="228"/>
      <c r="AO36" s="228"/>
    </row>
    <row r="37" spans="1:41" ht="26.1" customHeight="1" x14ac:dyDescent="0.25">
      <c r="A37" s="648"/>
      <c r="B37" s="677"/>
      <c r="C37" s="224" t="s">
        <v>65</v>
      </c>
      <c r="D37" s="224" t="s">
        <v>66</v>
      </c>
      <c r="E37" s="224" t="s">
        <v>67</v>
      </c>
      <c r="F37" s="224" t="s">
        <v>68</v>
      </c>
      <c r="G37" s="224" t="s">
        <v>69</v>
      </c>
      <c r="H37" s="224" t="s">
        <v>70</v>
      </c>
      <c r="I37" s="224" t="s">
        <v>71</v>
      </c>
      <c r="J37" s="224" t="s">
        <v>72</v>
      </c>
      <c r="K37" s="224" t="s">
        <v>73</v>
      </c>
      <c r="L37" s="224" t="s">
        <v>74</v>
      </c>
      <c r="M37" s="224" t="s">
        <v>75</v>
      </c>
      <c r="N37" s="224" t="s">
        <v>76</v>
      </c>
      <c r="O37" s="224" t="s">
        <v>77</v>
      </c>
      <c r="P37" s="224" t="s">
        <v>78</v>
      </c>
      <c r="Q37" s="638" t="s">
        <v>79</v>
      </c>
      <c r="R37" s="639"/>
      <c r="S37" s="639"/>
      <c r="T37" s="639"/>
      <c r="U37" s="639"/>
      <c r="V37" s="639"/>
      <c r="W37" s="639"/>
      <c r="X37" s="639"/>
      <c r="Y37" s="639"/>
      <c r="Z37" s="639"/>
      <c r="AA37" s="639"/>
      <c r="AB37" s="639"/>
      <c r="AC37" s="639"/>
      <c r="AD37" s="678"/>
      <c r="AG37" s="235"/>
      <c r="AH37" s="235"/>
      <c r="AI37" s="235"/>
      <c r="AJ37" s="235"/>
      <c r="AK37" s="235"/>
      <c r="AL37" s="235"/>
      <c r="AM37" s="235"/>
      <c r="AN37" s="235"/>
      <c r="AO37" s="235"/>
    </row>
    <row r="38" spans="1:41" ht="123" customHeight="1" x14ac:dyDescent="0.25">
      <c r="A38" s="710" t="s">
        <v>112</v>
      </c>
      <c r="B38" s="663">
        <v>0.35</v>
      </c>
      <c r="C38" s="229" t="s">
        <v>56</v>
      </c>
      <c r="D38" s="236">
        <v>0</v>
      </c>
      <c r="E38" s="236">
        <v>0</v>
      </c>
      <c r="F38" s="236">
        <v>0.05</v>
      </c>
      <c r="G38" s="236">
        <v>0.09</v>
      </c>
      <c r="H38" s="236">
        <v>0.16</v>
      </c>
      <c r="I38" s="236">
        <v>0.12</v>
      </c>
      <c r="J38" s="236">
        <v>0.12</v>
      </c>
      <c r="K38" s="236">
        <v>0.12</v>
      </c>
      <c r="L38" s="236">
        <v>0.11</v>
      </c>
      <c r="M38" s="236">
        <v>0.11</v>
      </c>
      <c r="N38" s="236">
        <v>0.12</v>
      </c>
      <c r="O38" s="236">
        <v>0</v>
      </c>
      <c r="P38" s="237">
        <v>1</v>
      </c>
      <c r="Q38" s="712" t="s">
        <v>113</v>
      </c>
      <c r="R38" s="713"/>
      <c r="S38" s="713"/>
      <c r="T38" s="713"/>
      <c r="U38" s="713"/>
      <c r="V38" s="713"/>
      <c r="W38" s="713"/>
      <c r="X38" s="713"/>
      <c r="Y38" s="713"/>
      <c r="Z38" s="713"/>
      <c r="AA38" s="713"/>
      <c r="AB38" s="713"/>
      <c r="AC38" s="713"/>
      <c r="AD38" s="714"/>
      <c r="AE38" s="238"/>
      <c r="AG38" s="239"/>
      <c r="AH38" s="239"/>
      <c r="AI38" s="239"/>
      <c r="AJ38" s="239"/>
      <c r="AK38" s="239"/>
      <c r="AL38" s="239"/>
      <c r="AM38" s="239"/>
      <c r="AN38" s="239"/>
      <c r="AO38" s="239"/>
    </row>
    <row r="39" spans="1:41" ht="123" customHeight="1" x14ac:dyDescent="0.25">
      <c r="A39" s="711"/>
      <c r="B39" s="664"/>
      <c r="C39" s="240" t="s">
        <v>60</v>
      </c>
      <c r="D39" s="241">
        <v>0</v>
      </c>
      <c r="E39" s="241">
        <v>0</v>
      </c>
      <c r="F39" s="241">
        <v>0.14000000000000001</v>
      </c>
      <c r="G39" s="241">
        <v>0.15</v>
      </c>
      <c r="H39" s="241">
        <v>0.2</v>
      </c>
      <c r="I39" s="241">
        <v>0.16</v>
      </c>
      <c r="J39" s="241">
        <v>0.19</v>
      </c>
      <c r="K39" s="279">
        <v>0.21</v>
      </c>
      <c r="L39" s="359">
        <v>0.7</v>
      </c>
      <c r="M39" s="241">
        <v>0.11</v>
      </c>
      <c r="N39" s="241">
        <v>0.14000000000000001</v>
      </c>
      <c r="O39" s="241">
        <v>0.24249999999999999</v>
      </c>
      <c r="P39" s="242">
        <f>SUM(D39:O39)</f>
        <v>2.2425000000000002</v>
      </c>
      <c r="Q39" s="715"/>
      <c r="R39" s="716"/>
      <c r="S39" s="716"/>
      <c r="T39" s="716"/>
      <c r="U39" s="716"/>
      <c r="V39" s="716"/>
      <c r="W39" s="716"/>
      <c r="X39" s="716"/>
      <c r="Y39" s="716"/>
      <c r="Z39" s="716"/>
      <c r="AA39" s="716"/>
      <c r="AB39" s="716"/>
      <c r="AC39" s="716"/>
      <c r="AD39" s="717"/>
      <c r="AE39" s="238"/>
    </row>
    <row r="40" spans="1:41" x14ac:dyDescent="0.25">
      <c r="A40" s="175" t="s">
        <v>81</v>
      </c>
    </row>
    <row r="41" spans="1:41" x14ac:dyDescent="0.25">
      <c r="P41" s="243"/>
      <c r="Q41" s="243" t="s">
        <v>114</v>
      </c>
    </row>
    <row r="42" spans="1:41" x14ac:dyDescent="0.25">
      <c r="Y42" s="243"/>
    </row>
  </sheetData>
  <mergeCells count="73">
    <mergeCell ref="A38:A39"/>
    <mergeCell ref="B38:B39"/>
    <mergeCell ref="Q38:AD39"/>
    <mergeCell ref="AA34:AD35"/>
    <mergeCell ref="A36:A37"/>
    <mergeCell ref="B36:B37"/>
    <mergeCell ref="C36:P36"/>
    <mergeCell ref="Q36:AD36"/>
    <mergeCell ref="Q37:AD37"/>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2:B22"/>
    <mergeCell ref="A23:B23"/>
    <mergeCell ref="A24:B24"/>
    <mergeCell ref="A25:B25"/>
    <mergeCell ref="A27:AD27"/>
    <mergeCell ref="A28:A29"/>
    <mergeCell ref="B28:C29"/>
    <mergeCell ref="D28:O28"/>
    <mergeCell ref="P28:P29"/>
    <mergeCell ref="Q28:AD29"/>
    <mergeCell ref="R15:X15"/>
    <mergeCell ref="Y15:Z15"/>
    <mergeCell ref="A19:AD19"/>
    <mergeCell ref="A17:B17"/>
    <mergeCell ref="A15:B15"/>
    <mergeCell ref="M8:N8"/>
    <mergeCell ref="O8:P8"/>
    <mergeCell ref="B2:AA2"/>
    <mergeCell ref="AB1:AD1"/>
    <mergeCell ref="C20:P20"/>
    <mergeCell ref="Q20:AD20"/>
    <mergeCell ref="O9:P9"/>
    <mergeCell ref="AA15:AD15"/>
    <mergeCell ref="C16:AB16"/>
    <mergeCell ref="C17:Q17"/>
    <mergeCell ref="R17:V17"/>
    <mergeCell ref="W17:X17"/>
    <mergeCell ref="Y17:AB17"/>
    <mergeCell ref="AC17:AD17"/>
    <mergeCell ref="C15:K15"/>
    <mergeCell ref="L15:Q15"/>
    <mergeCell ref="AB2:AD2"/>
    <mergeCell ref="B3:AA4"/>
    <mergeCell ref="AB3:AD3"/>
    <mergeCell ref="AB4:AD4"/>
    <mergeCell ref="A11:B13"/>
    <mergeCell ref="C11:AD13"/>
    <mergeCell ref="A7:B9"/>
    <mergeCell ref="C7:C9"/>
    <mergeCell ref="D7:H9"/>
    <mergeCell ref="I7:J9"/>
    <mergeCell ref="K7:L9"/>
    <mergeCell ref="M7:N7"/>
    <mergeCell ref="M9:N9"/>
    <mergeCell ref="A1:A4"/>
    <mergeCell ref="B1:AA1"/>
    <mergeCell ref="O7:P7"/>
  </mergeCells>
  <dataValidations count="3">
    <dataValidation type="list" allowBlank="1" showInputMessage="1" showErrorMessage="1" sqref="C7:C9" xr:uid="{8A41D66D-76A1-483A-9304-81925ABB32D5}"/>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Q38:AD39 W34" xr:uid="{00000000-0002-0000-0200-000002000000}">
      <formula1>2000</formula1>
    </dataValidation>
  </dataValidations>
  <pageMargins left="0.25" right="0.25" top="0.75" bottom="0.75" header="0.3" footer="0.3"/>
  <pageSetup scale="16"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5"/>
  <sheetViews>
    <sheetView showGridLines="0" topLeftCell="A34" zoomScale="70" zoomScaleNormal="70" workbookViewId="0">
      <selection activeCell="A38" sqref="A38:A41"/>
    </sheetView>
  </sheetViews>
  <sheetFormatPr baseColWidth="10" defaultColWidth="10.85546875" defaultRowHeight="15" x14ac:dyDescent="0.25"/>
  <cols>
    <col min="1" max="1" width="38.42578125" style="175" customWidth="1"/>
    <col min="2" max="2" width="15.42578125" style="175" customWidth="1"/>
    <col min="3" max="14" width="20.7109375" style="175" customWidth="1"/>
    <col min="15" max="15" width="16.140625" style="175" customWidth="1"/>
    <col min="16" max="18" width="18.140625" style="175" customWidth="1"/>
    <col min="19" max="19" width="24.7109375" style="175" customWidth="1"/>
    <col min="20" max="20" width="18.140625" style="175" customWidth="1"/>
    <col min="21" max="21" width="20.7109375" style="175" customWidth="1"/>
    <col min="22" max="22" width="29.140625" style="175" customWidth="1"/>
    <col min="23" max="27" width="18.140625" style="175" customWidth="1"/>
    <col min="28" max="28" width="22.7109375" style="175" customWidth="1"/>
    <col min="29" max="29" width="19" style="175" customWidth="1"/>
    <col min="30" max="30" width="19.42578125" style="175" customWidth="1"/>
    <col min="31" max="31" width="6.28515625" style="175" bestFit="1" customWidth="1"/>
    <col min="32" max="32" width="22.85546875" style="175" customWidth="1"/>
    <col min="33" max="33" width="18.42578125" style="175" bestFit="1" customWidth="1"/>
    <col min="34" max="34" width="8.42578125" style="175" customWidth="1"/>
    <col min="35" max="35" width="18.42578125" style="175" bestFit="1" customWidth="1"/>
    <col min="36" max="36" width="5.7109375" style="175" customWidth="1"/>
    <col min="37" max="37" width="18.42578125" style="175" bestFit="1" customWidth="1"/>
    <col min="38" max="38" width="4.7109375" style="175" customWidth="1"/>
    <col min="39" max="39" width="23" style="175" bestFit="1" customWidth="1"/>
    <col min="40" max="40" width="10.85546875" style="175"/>
    <col min="41" max="41" width="18.42578125" style="175" bestFit="1" customWidth="1"/>
    <col min="42" max="42" width="16.140625" style="175" customWidth="1"/>
    <col min="43" max="16384" width="10.85546875" style="175"/>
  </cols>
  <sheetData>
    <row r="1" spans="1:30" ht="32.25" customHeight="1" thickBot="1" x14ac:dyDescent="0.3">
      <c r="A1" s="587"/>
      <c r="B1" s="590" t="s">
        <v>0</v>
      </c>
      <c r="C1" s="591"/>
      <c r="D1" s="591"/>
      <c r="E1" s="591"/>
      <c r="F1" s="591"/>
      <c r="G1" s="591"/>
      <c r="H1" s="591"/>
      <c r="I1" s="591"/>
      <c r="J1" s="591"/>
      <c r="K1" s="591"/>
      <c r="L1" s="591"/>
      <c r="M1" s="591"/>
      <c r="N1" s="591"/>
      <c r="O1" s="591"/>
      <c r="P1" s="591"/>
      <c r="Q1" s="591"/>
      <c r="R1" s="591"/>
      <c r="S1" s="591"/>
      <c r="T1" s="591"/>
      <c r="U1" s="591"/>
      <c r="V1" s="591"/>
      <c r="W1" s="591"/>
      <c r="X1" s="591"/>
      <c r="Y1" s="591"/>
      <c r="Z1" s="591"/>
      <c r="AA1" s="592"/>
      <c r="AB1" s="599" t="s">
        <v>82</v>
      </c>
      <c r="AC1" s="600"/>
      <c r="AD1" s="601"/>
    </row>
    <row r="2" spans="1:30" ht="30.75" customHeight="1" thickBot="1" x14ac:dyDescent="0.3">
      <c r="A2" s="588"/>
      <c r="B2" s="590" t="s">
        <v>2</v>
      </c>
      <c r="C2" s="591"/>
      <c r="D2" s="591"/>
      <c r="E2" s="591"/>
      <c r="F2" s="591"/>
      <c r="G2" s="591"/>
      <c r="H2" s="591"/>
      <c r="I2" s="591"/>
      <c r="J2" s="591"/>
      <c r="K2" s="591"/>
      <c r="L2" s="591"/>
      <c r="M2" s="591"/>
      <c r="N2" s="591"/>
      <c r="O2" s="591"/>
      <c r="P2" s="591"/>
      <c r="Q2" s="591"/>
      <c r="R2" s="591"/>
      <c r="S2" s="591"/>
      <c r="T2" s="591"/>
      <c r="U2" s="591"/>
      <c r="V2" s="591"/>
      <c r="W2" s="591"/>
      <c r="X2" s="591"/>
      <c r="Y2" s="591"/>
      <c r="Z2" s="591"/>
      <c r="AA2" s="592"/>
      <c r="AB2" s="544" t="s">
        <v>83</v>
      </c>
      <c r="AC2" s="545"/>
      <c r="AD2" s="546"/>
    </row>
    <row r="3" spans="1:30" ht="24" customHeight="1" x14ac:dyDescent="0.25">
      <c r="A3" s="588"/>
      <c r="B3" s="547" t="s">
        <v>4</v>
      </c>
      <c r="C3" s="548"/>
      <c r="D3" s="548"/>
      <c r="E3" s="548"/>
      <c r="F3" s="548"/>
      <c r="G3" s="548"/>
      <c r="H3" s="548"/>
      <c r="I3" s="548"/>
      <c r="J3" s="548"/>
      <c r="K3" s="548"/>
      <c r="L3" s="548"/>
      <c r="M3" s="548"/>
      <c r="N3" s="548"/>
      <c r="O3" s="548"/>
      <c r="P3" s="548"/>
      <c r="Q3" s="548"/>
      <c r="R3" s="548"/>
      <c r="S3" s="548"/>
      <c r="T3" s="548"/>
      <c r="U3" s="548"/>
      <c r="V3" s="548"/>
      <c r="W3" s="548"/>
      <c r="X3" s="548"/>
      <c r="Y3" s="548"/>
      <c r="Z3" s="548"/>
      <c r="AA3" s="549"/>
      <c r="AB3" s="544" t="s">
        <v>84</v>
      </c>
      <c r="AC3" s="545"/>
      <c r="AD3" s="546"/>
    </row>
    <row r="4" spans="1:30" ht="21.95" customHeight="1" thickBot="1" x14ac:dyDescent="0.3">
      <c r="A4" s="589"/>
      <c r="B4" s="550"/>
      <c r="C4" s="551"/>
      <c r="D4" s="551"/>
      <c r="E4" s="551"/>
      <c r="F4" s="551"/>
      <c r="G4" s="551"/>
      <c r="H4" s="551"/>
      <c r="I4" s="551"/>
      <c r="J4" s="551"/>
      <c r="K4" s="551"/>
      <c r="L4" s="551"/>
      <c r="M4" s="551"/>
      <c r="N4" s="551"/>
      <c r="O4" s="551"/>
      <c r="P4" s="551"/>
      <c r="Q4" s="551"/>
      <c r="R4" s="551"/>
      <c r="S4" s="551"/>
      <c r="T4" s="551"/>
      <c r="U4" s="551"/>
      <c r="V4" s="551"/>
      <c r="W4" s="551"/>
      <c r="X4" s="551"/>
      <c r="Y4" s="551"/>
      <c r="Z4" s="551"/>
      <c r="AA4" s="552"/>
      <c r="AB4" s="553" t="s">
        <v>6</v>
      </c>
      <c r="AC4" s="554"/>
      <c r="AD4" s="555"/>
    </row>
    <row r="5" spans="1:30" ht="9" customHeight="1" thickBot="1" x14ac:dyDescent="0.3">
      <c r="A5" s="176"/>
      <c r="B5" s="177"/>
      <c r="C5" s="178"/>
      <c r="D5" s="179"/>
      <c r="E5" s="179"/>
      <c r="F5" s="179"/>
      <c r="G5" s="179"/>
      <c r="H5" s="179"/>
      <c r="I5" s="179"/>
      <c r="J5" s="179"/>
      <c r="K5" s="179"/>
      <c r="L5" s="179"/>
      <c r="M5" s="179"/>
      <c r="N5" s="179"/>
      <c r="O5" s="179"/>
      <c r="P5" s="179"/>
      <c r="Q5" s="179"/>
      <c r="R5" s="179"/>
      <c r="S5" s="179"/>
      <c r="T5" s="179"/>
      <c r="U5" s="179"/>
      <c r="V5" s="179"/>
      <c r="W5" s="179"/>
      <c r="X5" s="179"/>
      <c r="Y5" s="179"/>
      <c r="Z5" s="179"/>
      <c r="AA5" s="179"/>
      <c r="AB5" s="180"/>
      <c r="AC5" s="181"/>
      <c r="AD5" s="182"/>
    </row>
    <row r="6" spans="1:30" ht="9" customHeight="1" x14ac:dyDescent="0.25">
      <c r="A6" s="183"/>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84"/>
      <c r="AD6" s="185"/>
    </row>
    <row r="7" spans="1:30" ht="15" customHeight="1" x14ac:dyDescent="0.25">
      <c r="A7" s="556" t="s">
        <v>20</v>
      </c>
      <c r="B7" s="557"/>
      <c r="C7" s="571" t="s">
        <v>35</v>
      </c>
      <c r="D7" s="556" t="s">
        <v>8</v>
      </c>
      <c r="E7" s="574"/>
      <c r="F7" s="574"/>
      <c r="G7" s="574"/>
      <c r="H7" s="557"/>
      <c r="I7" s="577">
        <v>45303</v>
      </c>
      <c r="J7" s="578"/>
      <c r="K7" s="556" t="s">
        <v>10</v>
      </c>
      <c r="L7" s="557"/>
      <c r="M7" s="583" t="s">
        <v>11</v>
      </c>
      <c r="N7" s="584"/>
      <c r="O7" s="593"/>
      <c r="P7" s="594"/>
      <c r="Q7" s="179"/>
      <c r="R7" s="179"/>
      <c r="S7" s="179"/>
      <c r="T7" s="179"/>
      <c r="U7" s="179"/>
      <c r="V7" s="179"/>
      <c r="W7" s="179"/>
      <c r="X7" s="179"/>
      <c r="Y7" s="179"/>
      <c r="Z7" s="179"/>
      <c r="AA7" s="179"/>
      <c r="AB7" s="179"/>
      <c r="AC7" s="184"/>
      <c r="AD7" s="185"/>
    </row>
    <row r="8" spans="1:30" ht="15" customHeight="1" x14ac:dyDescent="0.25">
      <c r="A8" s="558"/>
      <c r="B8" s="559"/>
      <c r="C8" s="572"/>
      <c r="D8" s="558"/>
      <c r="E8" s="575"/>
      <c r="F8" s="575"/>
      <c r="G8" s="575"/>
      <c r="H8" s="559"/>
      <c r="I8" s="579"/>
      <c r="J8" s="580"/>
      <c r="K8" s="558"/>
      <c r="L8" s="559"/>
      <c r="M8" s="595" t="s">
        <v>12</v>
      </c>
      <c r="N8" s="596"/>
      <c r="O8" s="597"/>
      <c r="P8" s="598"/>
      <c r="Q8" s="179"/>
      <c r="R8" s="179"/>
      <c r="S8" s="179"/>
      <c r="T8" s="179"/>
      <c r="U8" s="179"/>
      <c r="V8" s="179"/>
      <c r="W8" s="179"/>
      <c r="X8" s="179"/>
      <c r="Y8" s="179"/>
      <c r="Z8" s="179"/>
      <c r="AA8" s="179"/>
      <c r="AB8" s="179"/>
      <c r="AC8" s="184"/>
      <c r="AD8" s="185"/>
    </row>
    <row r="9" spans="1:30" ht="15" customHeight="1" x14ac:dyDescent="0.25">
      <c r="A9" s="560"/>
      <c r="B9" s="561"/>
      <c r="C9" s="573"/>
      <c r="D9" s="560"/>
      <c r="E9" s="576"/>
      <c r="F9" s="576"/>
      <c r="G9" s="576"/>
      <c r="H9" s="561"/>
      <c r="I9" s="581"/>
      <c r="J9" s="582"/>
      <c r="K9" s="560"/>
      <c r="L9" s="561"/>
      <c r="M9" s="585" t="s">
        <v>13</v>
      </c>
      <c r="N9" s="586"/>
      <c r="O9" s="608" t="s">
        <v>85</v>
      </c>
      <c r="P9" s="609"/>
      <c r="Q9" s="179"/>
      <c r="R9" s="179"/>
      <c r="S9" s="179"/>
      <c r="T9" s="179"/>
      <c r="U9" s="179"/>
      <c r="V9" s="179"/>
      <c r="W9" s="179"/>
      <c r="X9" s="179"/>
      <c r="Y9" s="179"/>
      <c r="Z9" s="179"/>
      <c r="AA9" s="179"/>
      <c r="AB9" s="179"/>
      <c r="AC9" s="184"/>
      <c r="AD9" s="185"/>
    </row>
    <row r="10" spans="1:30" ht="15" customHeight="1" x14ac:dyDescent="0.25">
      <c r="A10" s="186"/>
      <c r="B10" s="187"/>
      <c r="C10" s="187"/>
      <c r="D10" s="188"/>
      <c r="E10" s="188"/>
      <c r="F10" s="188"/>
      <c r="G10" s="188"/>
      <c r="H10" s="188"/>
      <c r="I10" s="189"/>
      <c r="J10" s="189"/>
      <c r="K10" s="188"/>
      <c r="L10" s="188"/>
      <c r="M10" s="190"/>
      <c r="N10" s="190"/>
      <c r="O10" s="191"/>
      <c r="P10" s="191"/>
      <c r="Q10" s="187"/>
      <c r="R10" s="187"/>
      <c r="S10" s="187"/>
      <c r="T10" s="187"/>
      <c r="U10" s="187"/>
      <c r="V10" s="187"/>
      <c r="W10" s="187"/>
      <c r="X10" s="187"/>
      <c r="Y10" s="187"/>
      <c r="Z10" s="187"/>
      <c r="AA10" s="187"/>
      <c r="AB10" s="187"/>
      <c r="AC10" s="192"/>
      <c r="AD10" s="193"/>
    </row>
    <row r="11" spans="1:30" ht="15" customHeight="1" x14ac:dyDescent="0.25">
      <c r="A11" s="556" t="s">
        <v>7</v>
      </c>
      <c r="B11" s="557"/>
      <c r="C11" s="701" t="s">
        <v>86</v>
      </c>
      <c r="D11" s="702"/>
      <c r="E11" s="702"/>
      <c r="F11" s="702"/>
      <c r="G11" s="702"/>
      <c r="H11" s="702"/>
      <c r="I11" s="702"/>
      <c r="J11" s="702"/>
      <c r="K11" s="702"/>
      <c r="L11" s="702"/>
      <c r="M11" s="702"/>
      <c r="N11" s="702"/>
      <c r="O11" s="702"/>
      <c r="P11" s="702"/>
      <c r="Q11" s="702"/>
      <c r="R11" s="702"/>
      <c r="S11" s="702"/>
      <c r="T11" s="702"/>
      <c r="U11" s="702"/>
      <c r="V11" s="702"/>
      <c r="W11" s="702"/>
      <c r="X11" s="702"/>
      <c r="Y11" s="702"/>
      <c r="Z11" s="702"/>
      <c r="AA11" s="702"/>
      <c r="AB11" s="702"/>
      <c r="AC11" s="702"/>
      <c r="AD11" s="703"/>
    </row>
    <row r="12" spans="1:30" ht="15" customHeight="1" x14ac:dyDescent="0.25">
      <c r="A12" s="558"/>
      <c r="B12" s="559"/>
      <c r="C12" s="704"/>
      <c r="D12" s="705"/>
      <c r="E12" s="705"/>
      <c r="F12" s="705"/>
      <c r="G12" s="705"/>
      <c r="H12" s="705"/>
      <c r="I12" s="705"/>
      <c r="J12" s="705"/>
      <c r="K12" s="705"/>
      <c r="L12" s="705"/>
      <c r="M12" s="705"/>
      <c r="N12" s="705"/>
      <c r="O12" s="705"/>
      <c r="P12" s="705"/>
      <c r="Q12" s="705"/>
      <c r="R12" s="705"/>
      <c r="S12" s="705"/>
      <c r="T12" s="705"/>
      <c r="U12" s="705"/>
      <c r="V12" s="705"/>
      <c r="W12" s="705"/>
      <c r="X12" s="705"/>
      <c r="Y12" s="705"/>
      <c r="Z12" s="705"/>
      <c r="AA12" s="705"/>
      <c r="AB12" s="705"/>
      <c r="AC12" s="705"/>
      <c r="AD12" s="706"/>
    </row>
    <row r="13" spans="1:30" ht="15" customHeight="1" thickBot="1" x14ac:dyDescent="0.3">
      <c r="A13" s="560"/>
      <c r="B13" s="561"/>
      <c r="C13" s="707"/>
      <c r="D13" s="708"/>
      <c r="E13" s="708"/>
      <c r="F13" s="708"/>
      <c r="G13" s="708"/>
      <c r="H13" s="708"/>
      <c r="I13" s="708"/>
      <c r="J13" s="708"/>
      <c r="K13" s="708"/>
      <c r="L13" s="708"/>
      <c r="M13" s="708"/>
      <c r="N13" s="708"/>
      <c r="O13" s="708"/>
      <c r="P13" s="708"/>
      <c r="Q13" s="708"/>
      <c r="R13" s="708"/>
      <c r="S13" s="708"/>
      <c r="T13" s="708"/>
      <c r="U13" s="708"/>
      <c r="V13" s="708"/>
      <c r="W13" s="708"/>
      <c r="X13" s="708"/>
      <c r="Y13" s="708"/>
      <c r="Z13" s="708"/>
      <c r="AA13" s="708"/>
      <c r="AB13" s="708"/>
      <c r="AC13" s="708"/>
      <c r="AD13" s="709"/>
    </row>
    <row r="14" spans="1:30" ht="9" customHeight="1" thickBot="1" x14ac:dyDescent="0.3">
      <c r="A14" s="195"/>
      <c r="B14" s="196"/>
      <c r="C14" s="197"/>
      <c r="D14" s="197"/>
      <c r="E14" s="197"/>
      <c r="F14" s="197"/>
      <c r="G14" s="197"/>
      <c r="H14" s="197"/>
      <c r="I14" s="197"/>
      <c r="J14" s="197"/>
      <c r="K14" s="197"/>
      <c r="L14" s="197"/>
      <c r="M14" s="198"/>
      <c r="N14" s="198"/>
      <c r="O14" s="198"/>
      <c r="P14" s="198"/>
      <c r="Q14" s="198"/>
      <c r="R14" s="199"/>
      <c r="S14" s="199"/>
      <c r="T14" s="199"/>
      <c r="U14" s="199"/>
      <c r="V14" s="199"/>
      <c r="W14" s="199"/>
      <c r="X14" s="199"/>
      <c r="Y14" s="188"/>
      <c r="Z14" s="188"/>
      <c r="AA14" s="188"/>
      <c r="AB14" s="188"/>
      <c r="AC14" s="188"/>
      <c r="AD14" s="194"/>
    </row>
    <row r="15" spans="1:30" ht="39" customHeight="1" thickBot="1" x14ac:dyDescent="0.3">
      <c r="A15" s="630" t="s">
        <v>14</v>
      </c>
      <c r="B15" s="631"/>
      <c r="C15" s="624" t="s">
        <v>87</v>
      </c>
      <c r="D15" s="625"/>
      <c r="E15" s="625"/>
      <c r="F15" s="625"/>
      <c r="G15" s="625"/>
      <c r="H15" s="625"/>
      <c r="I15" s="625"/>
      <c r="J15" s="625"/>
      <c r="K15" s="626"/>
      <c r="L15" s="617" t="s">
        <v>15</v>
      </c>
      <c r="M15" s="618"/>
      <c r="N15" s="618"/>
      <c r="O15" s="618"/>
      <c r="P15" s="618"/>
      <c r="Q15" s="619"/>
      <c r="R15" s="627" t="s">
        <v>88</v>
      </c>
      <c r="S15" s="628"/>
      <c r="T15" s="628"/>
      <c r="U15" s="628"/>
      <c r="V15" s="628"/>
      <c r="W15" s="628"/>
      <c r="X15" s="629"/>
      <c r="Y15" s="617" t="s">
        <v>16</v>
      </c>
      <c r="Z15" s="619"/>
      <c r="AA15" s="610" t="s">
        <v>89</v>
      </c>
      <c r="AB15" s="611"/>
      <c r="AC15" s="611"/>
      <c r="AD15" s="612"/>
    </row>
    <row r="16" spans="1:30" ht="9" customHeight="1" thickBot="1" x14ac:dyDescent="0.3">
      <c r="A16" s="183"/>
      <c r="B16" s="179"/>
      <c r="C16" s="613"/>
      <c r="D16" s="613"/>
      <c r="E16" s="613"/>
      <c r="F16" s="613"/>
      <c r="G16" s="613"/>
      <c r="H16" s="613"/>
      <c r="I16" s="613"/>
      <c r="J16" s="613"/>
      <c r="K16" s="613"/>
      <c r="L16" s="613"/>
      <c r="M16" s="613"/>
      <c r="N16" s="613"/>
      <c r="O16" s="613"/>
      <c r="P16" s="613"/>
      <c r="Q16" s="613"/>
      <c r="R16" s="613"/>
      <c r="S16" s="613"/>
      <c r="T16" s="613"/>
      <c r="U16" s="613"/>
      <c r="V16" s="613"/>
      <c r="W16" s="613"/>
      <c r="X16" s="613"/>
      <c r="Y16" s="613"/>
      <c r="Z16" s="613"/>
      <c r="AA16" s="613"/>
      <c r="AB16" s="613"/>
      <c r="AC16" s="200"/>
      <c r="AD16" s="201"/>
    </row>
    <row r="17" spans="1:41" s="202" customFormat="1" ht="37.5" customHeight="1" thickBot="1" x14ac:dyDescent="0.3">
      <c r="A17" s="630" t="s">
        <v>17</v>
      </c>
      <c r="B17" s="631"/>
      <c r="C17" s="614" t="s">
        <v>115</v>
      </c>
      <c r="D17" s="615"/>
      <c r="E17" s="615"/>
      <c r="F17" s="615"/>
      <c r="G17" s="615"/>
      <c r="H17" s="615"/>
      <c r="I17" s="615"/>
      <c r="J17" s="615"/>
      <c r="K17" s="615"/>
      <c r="L17" s="615"/>
      <c r="M17" s="615"/>
      <c r="N17" s="615"/>
      <c r="O17" s="615"/>
      <c r="P17" s="615"/>
      <c r="Q17" s="616"/>
      <c r="R17" s="617" t="s">
        <v>91</v>
      </c>
      <c r="S17" s="618"/>
      <c r="T17" s="618"/>
      <c r="U17" s="618"/>
      <c r="V17" s="619"/>
      <c r="W17" s="620">
        <v>19</v>
      </c>
      <c r="X17" s="621"/>
      <c r="Y17" s="618" t="s">
        <v>19</v>
      </c>
      <c r="Z17" s="618"/>
      <c r="AA17" s="618"/>
      <c r="AB17" s="619"/>
      <c r="AC17" s="622">
        <v>0.15</v>
      </c>
      <c r="AD17" s="623"/>
    </row>
    <row r="18" spans="1:41" ht="16.5" customHeight="1" thickBot="1" x14ac:dyDescent="0.3">
      <c r="A18" s="203"/>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5"/>
    </row>
    <row r="19" spans="1:41" ht="32.1" customHeight="1" thickBot="1" x14ac:dyDescent="0.3">
      <c r="A19" s="617" t="s">
        <v>22</v>
      </c>
      <c r="B19" s="618"/>
      <c r="C19" s="618"/>
      <c r="D19" s="618"/>
      <c r="E19" s="618"/>
      <c r="F19" s="618"/>
      <c r="G19" s="618"/>
      <c r="H19" s="618"/>
      <c r="I19" s="618"/>
      <c r="J19" s="618"/>
      <c r="K19" s="618"/>
      <c r="L19" s="618"/>
      <c r="M19" s="618"/>
      <c r="N19" s="618"/>
      <c r="O19" s="618"/>
      <c r="P19" s="618"/>
      <c r="Q19" s="618"/>
      <c r="R19" s="618"/>
      <c r="S19" s="618"/>
      <c r="T19" s="618"/>
      <c r="U19" s="618"/>
      <c r="V19" s="618"/>
      <c r="W19" s="618"/>
      <c r="X19" s="618"/>
      <c r="Y19" s="618"/>
      <c r="Z19" s="618"/>
      <c r="AA19" s="618"/>
      <c r="AB19" s="618"/>
      <c r="AC19" s="618"/>
      <c r="AD19" s="619"/>
      <c r="AE19" s="206"/>
      <c r="AF19" s="206"/>
    </row>
    <row r="20" spans="1:41" ht="32.1" customHeight="1" thickBot="1" x14ac:dyDescent="0.3">
      <c r="A20" s="207"/>
      <c r="B20" s="184"/>
      <c r="C20" s="602" t="s">
        <v>92</v>
      </c>
      <c r="D20" s="603"/>
      <c r="E20" s="603"/>
      <c r="F20" s="603"/>
      <c r="G20" s="603"/>
      <c r="H20" s="603"/>
      <c r="I20" s="603"/>
      <c r="J20" s="603"/>
      <c r="K20" s="603"/>
      <c r="L20" s="603"/>
      <c r="M20" s="603"/>
      <c r="N20" s="603"/>
      <c r="O20" s="603"/>
      <c r="P20" s="604"/>
      <c r="Q20" s="605" t="s">
        <v>93</v>
      </c>
      <c r="R20" s="606"/>
      <c r="S20" s="606"/>
      <c r="T20" s="606"/>
      <c r="U20" s="606"/>
      <c r="V20" s="606"/>
      <c r="W20" s="606"/>
      <c r="X20" s="606"/>
      <c r="Y20" s="606"/>
      <c r="Z20" s="606"/>
      <c r="AA20" s="606"/>
      <c r="AB20" s="606"/>
      <c r="AC20" s="606"/>
      <c r="AD20" s="607"/>
      <c r="AE20" s="206"/>
      <c r="AF20" s="206"/>
    </row>
    <row r="21" spans="1:41" ht="32.1" customHeight="1" thickBot="1" x14ac:dyDescent="0.3">
      <c r="A21" s="183"/>
      <c r="B21" s="179"/>
      <c r="C21" s="208" t="s">
        <v>35</v>
      </c>
      <c r="D21" s="209" t="s">
        <v>36</v>
      </c>
      <c r="E21" s="209" t="s">
        <v>37</v>
      </c>
      <c r="F21" s="209" t="s">
        <v>38</v>
      </c>
      <c r="G21" s="209" t="s">
        <v>39</v>
      </c>
      <c r="H21" s="209" t="s">
        <v>40</v>
      </c>
      <c r="I21" s="209" t="s">
        <v>41</v>
      </c>
      <c r="J21" s="209" t="s">
        <v>42</v>
      </c>
      <c r="K21" s="209" t="s">
        <v>43</v>
      </c>
      <c r="L21" s="209" t="s">
        <v>44</v>
      </c>
      <c r="M21" s="209" t="s">
        <v>45</v>
      </c>
      <c r="N21" s="209" t="s">
        <v>46</v>
      </c>
      <c r="O21" s="209" t="s">
        <v>33</v>
      </c>
      <c r="P21" s="210" t="s">
        <v>94</v>
      </c>
      <c r="Q21" s="296" t="s">
        <v>35</v>
      </c>
      <c r="R21" s="295" t="s">
        <v>36</v>
      </c>
      <c r="S21" s="295" t="s">
        <v>37</v>
      </c>
      <c r="T21" s="295" t="s">
        <v>38</v>
      </c>
      <c r="U21" s="295" t="s">
        <v>39</v>
      </c>
      <c r="V21" s="295" t="s">
        <v>40</v>
      </c>
      <c r="W21" s="295" t="s">
        <v>41</v>
      </c>
      <c r="X21" s="295" t="s">
        <v>42</v>
      </c>
      <c r="Y21" s="295" t="s">
        <v>43</v>
      </c>
      <c r="Z21" s="295" t="s">
        <v>44</v>
      </c>
      <c r="AA21" s="295" t="s">
        <v>45</v>
      </c>
      <c r="AB21" s="295" t="s">
        <v>46</v>
      </c>
      <c r="AC21" s="295" t="s">
        <v>33</v>
      </c>
      <c r="AD21" s="297" t="s">
        <v>94</v>
      </c>
      <c r="AE21" s="211"/>
      <c r="AF21" s="211"/>
    </row>
    <row r="22" spans="1:41" ht="32.1" customHeight="1" x14ac:dyDescent="0.25">
      <c r="A22" s="646" t="s">
        <v>95</v>
      </c>
      <c r="B22" s="647"/>
      <c r="C22" s="212"/>
      <c r="D22" s="213"/>
      <c r="E22" s="213"/>
      <c r="F22" s="213"/>
      <c r="G22" s="213"/>
      <c r="H22" s="213"/>
      <c r="I22" s="213"/>
      <c r="J22" s="213"/>
      <c r="K22" s="213"/>
      <c r="L22" s="213"/>
      <c r="M22" s="213"/>
      <c r="N22" s="213"/>
      <c r="O22" s="213">
        <f>SUM(C22:N22)</f>
        <v>0</v>
      </c>
      <c r="P22" s="214"/>
      <c r="Q22" s="298"/>
      <c r="R22" s="299">
        <v>91773000</v>
      </c>
      <c r="S22" s="299"/>
      <c r="T22" s="299">
        <v>70840000</v>
      </c>
      <c r="U22" s="299">
        <v>-16773400</v>
      </c>
      <c r="V22" s="299"/>
      <c r="W22" s="299"/>
      <c r="X22" s="299"/>
      <c r="Y22" s="299"/>
      <c r="Z22" s="299">
        <v>-4937333</v>
      </c>
      <c r="AA22" s="299"/>
      <c r="AB22" s="299"/>
      <c r="AC22" s="299">
        <f>SUM(Q22:AB22)</f>
        <v>140902267</v>
      </c>
      <c r="AD22" s="300"/>
      <c r="AE22" s="211"/>
      <c r="AF22" s="211"/>
    </row>
    <row r="23" spans="1:41" ht="32.1" customHeight="1" x14ac:dyDescent="0.25">
      <c r="A23" s="648" t="s">
        <v>96</v>
      </c>
      <c r="B23" s="638"/>
      <c r="C23" s="215"/>
      <c r="D23" s="216"/>
      <c r="E23" s="216"/>
      <c r="F23" s="216"/>
      <c r="G23" s="216"/>
      <c r="H23" s="216"/>
      <c r="I23" s="216"/>
      <c r="J23" s="216"/>
      <c r="K23" s="216"/>
      <c r="L23" s="216"/>
      <c r="M23" s="216"/>
      <c r="N23" s="216"/>
      <c r="O23" s="216">
        <f>SUM(C23:N23)</f>
        <v>0</v>
      </c>
      <c r="P23" s="217" t="str">
        <f>IFERROR(O23/(SUMIF(C23:N23,"&gt;0",C22:N22))," ")</f>
        <v xml:space="preserve"> </v>
      </c>
      <c r="Q23" s="215"/>
      <c r="R23" s="216">
        <v>91773000</v>
      </c>
      <c r="S23" s="216"/>
      <c r="T23" s="216">
        <v>54066600</v>
      </c>
      <c r="U23" s="216"/>
      <c r="V23" s="216">
        <v>-4937333</v>
      </c>
      <c r="W23" s="216"/>
      <c r="X23" s="216"/>
      <c r="Y23" s="216"/>
      <c r="Z23" s="216"/>
      <c r="AA23" s="216"/>
      <c r="AB23" s="216"/>
      <c r="AC23" s="216">
        <f>SUM(Q23:AB23)</f>
        <v>140902267</v>
      </c>
      <c r="AD23" s="291">
        <f>(SUM(Q23:Y23))/(SUM(Q22:Y22))</f>
        <v>0.96614545706378785</v>
      </c>
      <c r="AE23" s="211"/>
      <c r="AF23" s="211"/>
    </row>
    <row r="24" spans="1:41" ht="32.1" customHeight="1" x14ac:dyDescent="0.25">
      <c r="A24" s="648" t="s">
        <v>97</v>
      </c>
      <c r="B24" s="638"/>
      <c r="C24" s="215"/>
      <c r="D24" s="216"/>
      <c r="E24" s="216"/>
      <c r="F24" s="216"/>
      <c r="G24" s="216"/>
      <c r="H24" s="216"/>
      <c r="I24" s="216"/>
      <c r="J24" s="216"/>
      <c r="K24" s="216"/>
      <c r="L24" s="216"/>
      <c r="M24" s="216"/>
      <c r="N24" s="216"/>
      <c r="O24" s="216">
        <f>SUM(C24:N24)</f>
        <v>0</v>
      </c>
      <c r="P24" s="219"/>
      <c r="Q24" s="215"/>
      <c r="R24" s="216"/>
      <c r="S24" s="216">
        <v>4449600</v>
      </c>
      <c r="T24" s="216">
        <v>8343000</v>
      </c>
      <c r="U24" s="216">
        <v>11563000</v>
      </c>
      <c r="V24" s="216">
        <v>14783000</v>
      </c>
      <c r="W24" s="216">
        <v>14783000</v>
      </c>
      <c r="X24" s="216">
        <v>14783000</v>
      </c>
      <c r="Y24" s="216">
        <v>14783000</v>
      </c>
      <c r="Z24" s="216">
        <v>14783000</v>
      </c>
      <c r="AA24" s="216">
        <v>14783000</v>
      </c>
      <c r="AB24" s="216">
        <v>27848667</v>
      </c>
      <c r="AC24" s="216">
        <f>SUM(Q24:AB24)</f>
        <v>140902267</v>
      </c>
      <c r="AD24" s="291"/>
      <c r="AE24" s="211"/>
      <c r="AF24" s="211"/>
    </row>
    <row r="25" spans="1:41" ht="32.1" customHeight="1" thickBot="1" x14ac:dyDescent="0.3">
      <c r="A25" s="649" t="s">
        <v>98</v>
      </c>
      <c r="B25" s="650"/>
      <c r="C25" s="220"/>
      <c r="D25" s="221"/>
      <c r="E25" s="221"/>
      <c r="F25" s="221"/>
      <c r="G25" s="221"/>
      <c r="H25" s="221"/>
      <c r="I25" s="221"/>
      <c r="J25" s="221"/>
      <c r="K25" s="221"/>
      <c r="L25" s="221"/>
      <c r="M25" s="221"/>
      <c r="N25" s="221"/>
      <c r="O25" s="221">
        <f>SUM(C25:N25)</f>
        <v>0</v>
      </c>
      <c r="P25" s="222" t="str">
        <f>IFERROR(O25/(SUMIF(C25:N25,"&gt;0",C24:N24))," ")</f>
        <v xml:space="preserve"> </v>
      </c>
      <c r="Q25" s="220"/>
      <c r="R25" s="221"/>
      <c r="S25" s="221">
        <v>4449600</v>
      </c>
      <c r="T25" s="221">
        <v>8343000</v>
      </c>
      <c r="U25" s="221">
        <v>9845667</v>
      </c>
      <c r="V25" s="221">
        <v>14783000</v>
      </c>
      <c r="W25" s="221">
        <v>14783000</v>
      </c>
      <c r="X25" s="221">
        <v>14783000</v>
      </c>
      <c r="Y25" s="221">
        <v>14783000</v>
      </c>
      <c r="Z25" s="221">
        <v>14783000</v>
      </c>
      <c r="AA25" s="221">
        <v>14783000</v>
      </c>
      <c r="AB25" s="221">
        <v>29566000</v>
      </c>
      <c r="AC25" s="221">
        <f>SUM(Q25:AB25)</f>
        <v>140902267</v>
      </c>
      <c r="AD25" s="301">
        <f>(SUM(Q25:Y25))/(SUM(Q24:Y24))</f>
        <v>0.97943008303029433</v>
      </c>
      <c r="AE25" s="211"/>
      <c r="AF25" s="211"/>
    </row>
    <row r="26" spans="1:41" ht="32.1" customHeight="1" thickBot="1" x14ac:dyDescent="0.3">
      <c r="A26" s="183"/>
      <c r="B26" s="179"/>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184"/>
      <c r="AD26" s="193"/>
    </row>
    <row r="27" spans="1:41" ht="33.950000000000003" customHeight="1" x14ac:dyDescent="0.25">
      <c r="A27" s="651" t="s">
        <v>29</v>
      </c>
      <c r="B27" s="652"/>
      <c r="C27" s="653"/>
      <c r="D27" s="653"/>
      <c r="E27" s="653"/>
      <c r="F27" s="653"/>
      <c r="G27" s="653"/>
      <c r="H27" s="653"/>
      <c r="I27" s="653"/>
      <c r="J27" s="653"/>
      <c r="K27" s="653"/>
      <c r="L27" s="653"/>
      <c r="M27" s="653"/>
      <c r="N27" s="653"/>
      <c r="O27" s="653"/>
      <c r="P27" s="653"/>
      <c r="Q27" s="653"/>
      <c r="R27" s="653"/>
      <c r="S27" s="653"/>
      <c r="T27" s="653"/>
      <c r="U27" s="653"/>
      <c r="V27" s="653"/>
      <c r="W27" s="653"/>
      <c r="X27" s="653"/>
      <c r="Y27" s="653"/>
      <c r="Z27" s="653"/>
      <c r="AA27" s="653"/>
      <c r="AB27" s="653"/>
      <c r="AC27" s="653"/>
      <c r="AD27" s="654"/>
    </row>
    <row r="28" spans="1:41" ht="15" customHeight="1" x14ac:dyDescent="0.25">
      <c r="A28" s="632" t="s">
        <v>30</v>
      </c>
      <c r="B28" s="634" t="s">
        <v>31</v>
      </c>
      <c r="C28" s="635"/>
      <c r="D28" s="638" t="s">
        <v>99</v>
      </c>
      <c r="E28" s="639"/>
      <c r="F28" s="639"/>
      <c r="G28" s="639"/>
      <c r="H28" s="639"/>
      <c r="I28" s="639"/>
      <c r="J28" s="639"/>
      <c r="K28" s="639"/>
      <c r="L28" s="639"/>
      <c r="M28" s="639"/>
      <c r="N28" s="639"/>
      <c r="O28" s="640"/>
      <c r="P28" s="641" t="s">
        <v>33</v>
      </c>
      <c r="Q28" s="641" t="s">
        <v>34</v>
      </c>
      <c r="R28" s="641"/>
      <c r="S28" s="641"/>
      <c r="T28" s="641"/>
      <c r="U28" s="641"/>
      <c r="V28" s="641"/>
      <c r="W28" s="641"/>
      <c r="X28" s="641"/>
      <c r="Y28" s="641"/>
      <c r="Z28" s="641"/>
      <c r="AA28" s="641"/>
      <c r="AB28" s="641"/>
      <c r="AC28" s="641"/>
      <c r="AD28" s="660"/>
    </row>
    <row r="29" spans="1:41" ht="27" customHeight="1" x14ac:dyDescent="0.25">
      <c r="A29" s="633"/>
      <c r="B29" s="636"/>
      <c r="C29" s="637"/>
      <c r="D29" s="224" t="s">
        <v>35</v>
      </c>
      <c r="E29" s="224" t="s">
        <v>36</v>
      </c>
      <c r="F29" s="224" t="s">
        <v>37</v>
      </c>
      <c r="G29" s="224" t="s">
        <v>38</v>
      </c>
      <c r="H29" s="224" t="s">
        <v>39</v>
      </c>
      <c r="I29" s="224" t="s">
        <v>40</v>
      </c>
      <c r="J29" s="224" t="s">
        <v>41</v>
      </c>
      <c r="K29" s="224" t="s">
        <v>42</v>
      </c>
      <c r="L29" s="224" t="s">
        <v>43</v>
      </c>
      <c r="M29" s="224" t="s">
        <v>44</v>
      </c>
      <c r="N29" s="224" t="s">
        <v>45</v>
      </c>
      <c r="O29" s="224" t="s">
        <v>46</v>
      </c>
      <c r="P29" s="640"/>
      <c r="Q29" s="641"/>
      <c r="R29" s="641"/>
      <c r="S29" s="641"/>
      <c r="T29" s="641"/>
      <c r="U29" s="641"/>
      <c r="V29" s="641"/>
      <c r="W29" s="641"/>
      <c r="X29" s="641"/>
      <c r="Y29" s="641"/>
      <c r="Z29" s="641"/>
      <c r="AA29" s="641"/>
      <c r="AB29" s="641"/>
      <c r="AC29" s="641"/>
      <c r="AD29" s="660"/>
    </row>
    <row r="30" spans="1:41" ht="42" customHeight="1" x14ac:dyDescent="0.25">
      <c r="A30" s="225"/>
      <c r="B30" s="655"/>
      <c r="C30" s="656"/>
      <c r="D30" s="226"/>
      <c r="E30" s="226"/>
      <c r="F30" s="226"/>
      <c r="G30" s="226"/>
      <c r="H30" s="226"/>
      <c r="I30" s="226"/>
      <c r="J30" s="226"/>
      <c r="K30" s="226"/>
      <c r="L30" s="226"/>
      <c r="M30" s="226"/>
      <c r="N30" s="226"/>
      <c r="O30" s="226"/>
      <c r="P30" s="227">
        <f>SUM(D30:O30)</f>
        <v>0</v>
      </c>
      <c r="Q30" s="746"/>
      <c r="R30" s="747"/>
      <c r="S30" s="747"/>
      <c r="T30" s="747"/>
      <c r="U30" s="747"/>
      <c r="V30" s="747"/>
      <c r="W30" s="747"/>
      <c r="X30" s="747"/>
      <c r="Y30" s="747"/>
      <c r="Z30" s="747"/>
      <c r="AA30" s="747"/>
      <c r="AB30" s="747"/>
      <c r="AC30" s="747"/>
      <c r="AD30" s="748"/>
    </row>
    <row r="31" spans="1:41" ht="45" customHeight="1" x14ac:dyDescent="0.25">
      <c r="A31" s="547" t="s">
        <v>48</v>
      </c>
      <c r="B31" s="548"/>
      <c r="C31" s="548"/>
      <c r="D31" s="548"/>
      <c r="E31" s="548"/>
      <c r="F31" s="548"/>
      <c r="G31" s="548"/>
      <c r="H31" s="548"/>
      <c r="I31" s="548"/>
      <c r="J31" s="548"/>
      <c r="K31" s="548"/>
      <c r="L31" s="548"/>
      <c r="M31" s="548"/>
      <c r="N31" s="548"/>
      <c r="O31" s="548"/>
      <c r="P31" s="548"/>
      <c r="Q31" s="548"/>
      <c r="R31" s="548"/>
      <c r="S31" s="548"/>
      <c r="T31" s="548"/>
      <c r="U31" s="548"/>
      <c r="V31" s="548"/>
      <c r="W31" s="548"/>
      <c r="X31" s="548"/>
      <c r="Y31" s="548"/>
      <c r="Z31" s="548"/>
      <c r="AA31" s="548"/>
      <c r="AB31" s="548"/>
      <c r="AC31" s="548"/>
      <c r="AD31" s="549"/>
    </row>
    <row r="32" spans="1:41" ht="23.1" customHeight="1" x14ac:dyDescent="0.25">
      <c r="A32" s="648" t="s">
        <v>49</v>
      </c>
      <c r="B32" s="641" t="s">
        <v>50</v>
      </c>
      <c r="C32" s="641" t="s">
        <v>31</v>
      </c>
      <c r="D32" s="641" t="s">
        <v>51</v>
      </c>
      <c r="E32" s="641"/>
      <c r="F32" s="641"/>
      <c r="G32" s="641"/>
      <c r="H32" s="641"/>
      <c r="I32" s="641"/>
      <c r="J32" s="641"/>
      <c r="K32" s="641"/>
      <c r="L32" s="641"/>
      <c r="M32" s="641"/>
      <c r="N32" s="641"/>
      <c r="O32" s="641"/>
      <c r="P32" s="641"/>
      <c r="Q32" s="641" t="s">
        <v>52</v>
      </c>
      <c r="R32" s="641"/>
      <c r="S32" s="641"/>
      <c r="T32" s="641"/>
      <c r="U32" s="641"/>
      <c r="V32" s="641"/>
      <c r="W32" s="641"/>
      <c r="X32" s="641"/>
      <c r="Y32" s="641"/>
      <c r="Z32" s="641"/>
      <c r="AA32" s="641"/>
      <c r="AB32" s="641"/>
      <c r="AC32" s="641"/>
      <c r="AD32" s="660"/>
      <c r="AG32" s="228"/>
      <c r="AH32" s="228"/>
      <c r="AI32" s="228"/>
      <c r="AJ32" s="228"/>
      <c r="AK32" s="228"/>
      <c r="AL32" s="228"/>
      <c r="AM32" s="228"/>
      <c r="AN32" s="228"/>
      <c r="AO32" s="228"/>
    </row>
    <row r="33" spans="1:41" ht="27" customHeight="1" x14ac:dyDescent="0.25">
      <c r="A33" s="648"/>
      <c r="B33" s="641"/>
      <c r="C33" s="659"/>
      <c r="D33" s="224" t="s">
        <v>35</v>
      </c>
      <c r="E33" s="224" t="s">
        <v>36</v>
      </c>
      <c r="F33" s="224" t="s">
        <v>37</v>
      </c>
      <c r="G33" s="224" t="s">
        <v>38</v>
      </c>
      <c r="H33" s="224" t="s">
        <v>39</v>
      </c>
      <c r="I33" s="224" t="s">
        <v>40</v>
      </c>
      <c r="J33" s="224" t="s">
        <v>41</v>
      </c>
      <c r="K33" s="224" t="s">
        <v>42</v>
      </c>
      <c r="L33" s="224" t="s">
        <v>43</v>
      </c>
      <c r="M33" s="224" t="s">
        <v>44</v>
      </c>
      <c r="N33" s="224" t="s">
        <v>45</v>
      </c>
      <c r="O33" s="224" t="s">
        <v>46</v>
      </c>
      <c r="P33" s="224" t="s">
        <v>33</v>
      </c>
      <c r="Q33" s="641" t="s">
        <v>100</v>
      </c>
      <c r="R33" s="641"/>
      <c r="S33" s="641"/>
      <c r="T33" s="641" t="s">
        <v>101</v>
      </c>
      <c r="U33" s="641"/>
      <c r="V33" s="641"/>
      <c r="W33" s="636" t="s">
        <v>54</v>
      </c>
      <c r="X33" s="644"/>
      <c r="Y33" s="644"/>
      <c r="Z33" s="637"/>
      <c r="AA33" s="636" t="s">
        <v>55</v>
      </c>
      <c r="AB33" s="644"/>
      <c r="AC33" s="644"/>
      <c r="AD33" s="645"/>
      <c r="AG33" s="228"/>
      <c r="AH33" s="228"/>
      <c r="AI33" s="228"/>
      <c r="AJ33" s="228"/>
      <c r="AK33" s="228"/>
      <c r="AL33" s="228"/>
      <c r="AM33" s="228"/>
      <c r="AN33" s="228"/>
      <c r="AO33" s="228"/>
    </row>
    <row r="34" spans="1:41" ht="221.25" customHeight="1" x14ac:dyDescent="0.25">
      <c r="A34" s="679" t="str">
        <f>C17</f>
        <v>Ofrecer asistencia técnica a 19 instancias que incluyen las Bancadas de Mujeres de las Juntas Administradoras Locales y la Mesa Multipartidista de género en el Distrito Capital</v>
      </c>
      <c r="B34" s="681">
        <v>0.15</v>
      </c>
      <c r="C34" s="229" t="s">
        <v>56</v>
      </c>
      <c r="D34" s="226"/>
      <c r="E34" s="226">
        <v>5</v>
      </c>
      <c r="F34" s="226">
        <v>10</v>
      </c>
      <c r="G34" s="226">
        <v>10</v>
      </c>
      <c r="H34" s="226">
        <v>10</v>
      </c>
      <c r="I34" s="226">
        <v>5</v>
      </c>
      <c r="J34" s="226">
        <v>5</v>
      </c>
      <c r="K34" s="226">
        <v>10</v>
      </c>
      <c r="L34" s="226">
        <v>15</v>
      </c>
      <c r="M34" s="226">
        <v>10</v>
      </c>
      <c r="N34" s="226">
        <v>10</v>
      </c>
      <c r="O34" s="226">
        <v>5</v>
      </c>
      <c r="P34" s="247">
        <v>19</v>
      </c>
      <c r="Q34" s="762" t="s">
        <v>116</v>
      </c>
      <c r="R34" s="763"/>
      <c r="S34" s="764"/>
      <c r="T34" s="756" t="s">
        <v>117</v>
      </c>
      <c r="U34" s="757"/>
      <c r="V34" s="758"/>
      <c r="W34" s="768" t="s">
        <v>118</v>
      </c>
      <c r="X34" s="769"/>
      <c r="Y34" s="769"/>
      <c r="Z34" s="770"/>
      <c r="AA34" s="774" t="s">
        <v>119</v>
      </c>
      <c r="AB34" s="775"/>
      <c r="AC34" s="775"/>
      <c r="AD34" s="776"/>
      <c r="AG34" s="228"/>
      <c r="AH34" s="228"/>
      <c r="AI34" s="228"/>
      <c r="AJ34" s="228"/>
      <c r="AK34" s="228"/>
      <c r="AL34" s="228"/>
      <c r="AM34" s="228"/>
      <c r="AN34" s="228"/>
      <c r="AO34" s="228"/>
    </row>
    <row r="35" spans="1:41" ht="262.5" customHeight="1" x14ac:dyDescent="0.25">
      <c r="A35" s="680"/>
      <c r="B35" s="682"/>
      <c r="C35" s="231" t="s">
        <v>60</v>
      </c>
      <c r="D35" s="232">
        <v>0</v>
      </c>
      <c r="E35" s="232">
        <v>7</v>
      </c>
      <c r="F35" s="232">
        <v>9</v>
      </c>
      <c r="G35" s="233">
        <v>6</v>
      </c>
      <c r="H35" s="233">
        <v>10</v>
      </c>
      <c r="I35" s="233">
        <v>6</v>
      </c>
      <c r="J35" s="233">
        <v>9</v>
      </c>
      <c r="K35" s="280">
        <v>9</v>
      </c>
      <c r="L35" s="280">
        <v>3</v>
      </c>
      <c r="M35" s="233">
        <v>18</v>
      </c>
      <c r="N35" s="233">
        <v>1</v>
      </c>
      <c r="O35" s="233">
        <v>5</v>
      </c>
      <c r="P35" s="233">
        <v>18</v>
      </c>
      <c r="Q35" s="765"/>
      <c r="R35" s="766"/>
      <c r="S35" s="767"/>
      <c r="T35" s="759"/>
      <c r="U35" s="760"/>
      <c r="V35" s="761"/>
      <c r="W35" s="771"/>
      <c r="X35" s="772"/>
      <c r="Y35" s="772"/>
      <c r="Z35" s="773"/>
      <c r="AA35" s="777"/>
      <c r="AB35" s="778"/>
      <c r="AC35" s="778"/>
      <c r="AD35" s="779"/>
      <c r="AE35" s="234"/>
      <c r="AG35" s="228"/>
      <c r="AH35" s="228"/>
      <c r="AI35" s="228"/>
      <c r="AJ35" s="228"/>
      <c r="AK35" s="228"/>
      <c r="AL35" s="228"/>
      <c r="AM35" s="228"/>
      <c r="AN35" s="228"/>
      <c r="AO35" s="228"/>
    </row>
    <row r="36" spans="1:41" ht="26.1" customHeight="1" x14ac:dyDescent="0.25">
      <c r="A36" s="646" t="s">
        <v>61</v>
      </c>
      <c r="B36" s="724" t="s">
        <v>62</v>
      </c>
      <c r="C36" s="725" t="s">
        <v>63</v>
      </c>
      <c r="D36" s="725"/>
      <c r="E36" s="725"/>
      <c r="F36" s="725"/>
      <c r="G36" s="725"/>
      <c r="H36" s="725"/>
      <c r="I36" s="725"/>
      <c r="J36" s="725"/>
      <c r="K36" s="725"/>
      <c r="L36" s="725"/>
      <c r="M36" s="725"/>
      <c r="N36" s="725"/>
      <c r="O36" s="725"/>
      <c r="P36" s="725"/>
      <c r="Q36" s="317"/>
      <c r="R36" s="317"/>
      <c r="S36" s="317"/>
      <c r="T36" s="317"/>
      <c r="U36" s="317"/>
      <c r="V36" s="317"/>
      <c r="W36" s="317"/>
      <c r="X36" s="317"/>
      <c r="Y36" s="317"/>
      <c r="Z36" s="317"/>
      <c r="AA36" s="317"/>
      <c r="AB36" s="317"/>
      <c r="AC36" s="317"/>
      <c r="AD36" s="318"/>
      <c r="AG36" s="228"/>
      <c r="AH36" s="228"/>
      <c r="AI36" s="228"/>
      <c r="AJ36" s="228"/>
      <c r="AK36" s="228"/>
      <c r="AL36" s="228"/>
      <c r="AM36" s="228"/>
      <c r="AN36" s="228"/>
      <c r="AO36" s="228"/>
    </row>
    <row r="37" spans="1:41" ht="26.1" customHeight="1" x14ac:dyDescent="0.25">
      <c r="A37" s="648"/>
      <c r="B37" s="677"/>
      <c r="C37" s="224" t="s">
        <v>65</v>
      </c>
      <c r="D37" s="224" t="s">
        <v>66</v>
      </c>
      <c r="E37" s="224" t="s">
        <v>67</v>
      </c>
      <c r="F37" s="224" t="s">
        <v>68</v>
      </c>
      <c r="G37" s="224" t="s">
        <v>69</v>
      </c>
      <c r="H37" s="224" t="s">
        <v>70</v>
      </c>
      <c r="I37" s="224" t="s">
        <v>71</v>
      </c>
      <c r="J37" s="224" t="s">
        <v>72</v>
      </c>
      <c r="K37" s="224" t="s">
        <v>73</v>
      </c>
      <c r="L37" s="224" t="s">
        <v>74</v>
      </c>
      <c r="M37" s="224" t="s">
        <v>75</v>
      </c>
      <c r="N37" s="224" t="s">
        <v>76</v>
      </c>
      <c r="O37" s="224" t="s">
        <v>77</v>
      </c>
      <c r="P37" s="224" t="s">
        <v>78</v>
      </c>
      <c r="Q37" s="638" t="s">
        <v>79</v>
      </c>
      <c r="R37" s="639"/>
      <c r="S37" s="639"/>
      <c r="T37" s="639"/>
      <c r="U37" s="639"/>
      <c r="V37" s="639"/>
      <c r="W37" s="639"/>
      <c r="X37" s="639"/>
      <c r="Y37" s="639"/>
      <c r="Z37" s="639"/>
      <c r="AA37" s="639"/>
      <c r="AB37" s="639"/>
      <c r="AC37" s="639"/>
      <c r="AD37" s="678"/>
      <c r="AG37" s="235"/>
      <c r="AH37" s="235"/>
      <c r="AI37" s="235"/>
      <c r="AJ37" s="235"/>
      <c r="AK37" s="235"/>
      <c r="AL37" s="235"/>
      <c r="AM37" s="235"/>
      <c r="AN37" s="235"/>
      <c r="AO37" s="235"/>
    </row>
    <row r="38" spans="1:41" ht="28.5" customHeight="1" x14ac:dyDescent="0.25">
      <c r="A38" s="710" t="s">
        <v>120</v>
      </c>
      <c r="B38" s="663">
        <v>0.1</v>
      </c>
      <c r="C38" s="229" t="s">
        <v>56</v>
      </c>
      <c r="D38" s="236"/>
      <c r="E38" s="236">
        <v>0.05</v>
      </c>
      <c r="F38" s="236">
        <v>0.1</v>
      </c>
      <c r="G38" s="236">
        <v>0.1</v>
      </c>
      <c r="H38" s="236">
        <v>0.1</v>
      </c>
      <c r="I38" s="236">
        <v>0.05</v>
      </c>
      <c r="J38" s="236">
        <v>0.05</v>
      </c>
      <c r="K38" s="236">
        <v>0.1</v>
      </c>
      <c r="L38" s="236">
        <v>0.2</v>
      </c>
      <c r="M38" s="236">
        <v>0.1</v>
      </c>
      <c r="N38" s="236">
        <v>0.1</v>
      </c>
      <c r="O38" s="236">
        <v>0.05</v>
      </c>
      <c r="P38" s="237">
        <f>SUM(D38:O38)</f>
        <v>1</v>
      </c>
      <c r="Q38" s="749" t="s">
        <v>121</v>
      </c>
      <c r="R38" s="713"/>
      <c r="S38" s="713"/>
      <c r="T38" s="713"/>
      <c r="U38" s="713"/>
      <c r="V38" s="713"/>
      <c r="W38" s="713"/>
      <c r="X38" s="713"/>
      <c r="Y38" s="713"/>
      <c r="Z38" s="713"/>
      <c r="AA38" s="713"/>
      <c r="AB38" s="713"/>
      <c r="AC38" s="713"/>
      <c r="AD38" s="714"/>
      <c r="AE38" s="238"/>
      <c r="AG38" s="239"/>
      <c r="AH38" s="239"/>
      <c r="AI38" s="239"/>
      <c r="AJ38" s="239"/>
      <c r="AK38" s="239"/>
      <c r="AL38" s="239"/>
      <c r="AM38" s="239"/>
      <c r="AN38" s="239"/>
      <c r="AO38" s="239"/>
    </row>
    <row r="39" spans="1:41" ht="27.75" customHeight="1" x14ac:dyDescent="0.25">
      <c r="A39" s="711"/>
      <c r="B39" s="664"/>
      <c r="C39" s="240" t="s">
        <v>60</v>
      </c>
      <c r="D39" s="241">
        <v>0</v>
      </c>
      <c r="E39" s="241">
        <v>7.0000000000000007E-2</v>
      </c>
      <c r="F39" s="241">
        <v>0.09</v>
      </c>
      <c r="G39" s="241">
        <v>0.06</v>
      </c>
      <c r="H39" s="241">
        <v>0.1</v>
      </c>
      <c r="I39" s="241">
        <v>0.06</v>
      </c>
      <c r="J39" s="241">
        <f t="shared" ref="J39:O39" si="0">(J35*J38)/J34</f>
        <v>0.09</v>
      </c>
      <c r="K39" s="279">
        <f t="shared" si="0"/>
        <v>0.09</v>
      </c>
      <c r="L39" s="279">
        <f t="shared" si="0"/>
        <v>4.0000000000000008E-2</v>
      </c>
      <c r="M39" s="279">
        <f t="shared" si="0"/>
        <v>0.18</v>
      </c>
      <c r="N39" s="279">
        <f t="shared" si="0"/>
        <v>0.01</v>
      </c>
      <c r="O39" s="279">
        <f t="shared" si="0"/>
        <v>0.05</v>
      </c>
      <c r="P39" s="237">
        <f>SUM(D39:O39)</f>
        <v>0.84000000000000008</v>
      </c>
      <c r="Q39" s="750"/>
      <c r="R39" s="751"/>
      <c r="S39" s="751"/>
      <c r="T39" s="751"/>
      <c r="U39" s="751"/>
      <c r="V39" s="751"/>
      <c r="W39" s="751"/>
      <c r="X39" s="751"/>
      <c r="Y39" s="751"/>
      <c r="Z39" s="751"/>
      <c r="AA39" s="751"/>
      <c r="AB39" s="751"/>
      <c r="AC39" s="751"/>
      <c r="AD39" s="752"/>
      <c r="AE39" s="238"/>
    </row>
    <row r="40" spans="1:41" ht="30" customHeight="1" x14ac:dyDescent="0.25">
      <c r="A40" s="710" t="s">
        <v>122</v>
      </c>
      <c r="B40" s="753">
        <v>0.05</v>
      </c>
      <c r="C40" s="248" t="s">
        <v>56</v>
      </c>
      <c r="D40" s="249"/>
      <c r="E40" s="249">
        <v>0.05</v>
      </c>
      <c r="F40" s="249">
        <v>0.1</v>
      </c>
      <c r="G40" s="249">
        <v>0.1</v>
      </c>
      <c r="H40" s="249">
        <v>0.1</v>
      </c>
      <c r="I40" s="249">
        <v>0.1</v>
      </c>
      <c r="J40" s="249">
        <v>0.1</v>
      </c>
      <c r="K40" s="249">
        <v>0.1</v>
      </c>
      <c r="L40" s="249">
        <v>0.1</v>
      </c>
      <c r="M40" s="249">
        <v>0.1</v>
      </c>
      <c r="N40" s="249">
        <v>0.1</v>
      </c>
      <c r="O40" s="249">
        <v>0.05</v>
      </c>
      <c r="P40" s="242">
        <f>SUM(D40:O40)</f>
        <v>0.99999999999999989</v>
      </c>
      <c r="Q40" s="712" t="s">
        <v>123</v>
      </c>
      <c r="R40" s="713"/>
      <c r="S40" s="713"/>
      <c r="T40" s="713"/>
      <c r="U40" s="713"/>
      <c r="V40" s="713"/>
      <c r="W40" s="713"/>
      <c r="X40" s="713"/>
      <c r="Y40" s="713"/>
      <c r="Z40" s="713"/>
      <c r="AA40" s="713"/>
      <c r="AB40" s="713"/>
      <c r="AC40" s="713"/>
      <c r="AD40" s="754"/>
      <c r="AE40" s="238"/>
    </row>
    <row r="41" spans="1:41" ht="38.25" customHeight="1" x14ac:dyDescent="0.25">
      <c r="A41" s="711"/>
      <c r="B41" s="664"/>
      <c r="C41" s="240" t="s">
        <v>60</v>
      </c>
      <c r="D41" s="241"/>
      <c r="E41" s="241">
        <v>0.05</v>
      </c>
      <c r="F41" s="241">
        <v>0.09</v>
      </c>
      <c r="G41" s="241">
        <v>0.1</v>
      </c>
      <c r="H41" s="241">
        <v>0.1</v>
      </c>
      <c r="I41" s="241">
        <v>0</v>
      </c>
      <c r="J41" s="241">
        <v>0</v>
      </c>
      <c r="K41" s="279">
        <v>0</v>
      </c>
      <c r="L41" s="279">
        <v>0</v>
      </c>
      <c r="M41" s="279">
        <v>0</v>
      </c>
      <c r="N41" s="241">
        <v>0.1</v>
      </c>
      <c r="O41" s="279">
        <v>0</v>
      </c>
      <c r="P41" s="242">
        <f>SUM(D41:O41)</f>
        <v>0.44000000000000006</v>
      </c>
      <c r="Q41" s="750"/>
      <c r="R41" s="751"/>
      <c r="S41" s="751"/>
      <c r="T41" s="751"/>
      <c r="U41" s="751"/>
      <c r="V41" s="751"/>
      <c r="W41" s="751"/>
      <c r="X41" s="751"/>
      <c r="Y41" s="751"/>
      <c r="Z41" s="751"/>
      <c r="AA41" s="751"/>
      <c r="AB41" s="751"/>
      <c r="AC41" s="751"/>
      <c r="AD41" s="755"/>
      <c r="AE41" s="238"/>
    </row>
    <row r="42" spans="1:41" x14ac:dyDescent="0.25">
      <c r="A42" s="175" t="s">
        <v>81</v>
      </c>
    </row>
    <row r="45" spans="1:41" x14ac:dyDescent="0.25">
      <c r="L45" s="250"/>
    </row>
  </sheetData>
  <mergeCells count="75">
    <mergeCell ref="A34:A35"/>
    <mergeCell ref="B38:B39"/>
    <mergeCell ref="Q38:AD39"/>
    <mergeCell ref="C36:P36"/>
    <mergeCell ref="A40:A41"/>
    <mergeCell ref="B40:B41"/>
    <mergeCell ref="Q40:AD41"/>
    <mergeCell ref="A36:A37"/>
    <mergeCell ref="B36:B37"/>
    <mergeCell ref="Q37:AD37"/>
    <mergeCell ref="A38:A39"/>
    <mergeCell ref="T34:V35"/>
    <mergeCell ref="Q34:S35"/>
    <mergeCell ref="W34:Z35"/>
    <mergeCell ref="AA34:AD35"/>
    <mergeCell ref="C32:C33"/>
    <mergeCell ref="D32:P32"/>
    <mergeCell ref="Q32:AD32"/>
    <mergeCell ref="Q33:S33"/>
    <mergeCell ref="T33:V33"/>
    <mergeCell ref="W33:Z33"/>
    <mergeCell ref="AA33:AD33"/>
    <mergeCell ref="A22:B22"/>
    <mergeCell ref="A23:B23"/>
    <mergeCell ref="B34:B35"/>
    <mergeCell ref="A24:B24"/>
    <mergeCell ref="A25:B25"/>
    <mergeCell ref="A27:AD27"/>
    <mergeCell ref="A28:A29"/>
    <mergeCell ref="B28:C29"/>
    <mergeCell ref="D28:O28"/>
    <mergeCell ref="P28:P29"/>
    <mergeCell ref="Q28:AD29"/>
    <mergeCell ref="B30:C30"/>
    <mergeCell ref="Q30:AD30"/>
    <mergeCell ref="A31:AD31"/>
    <mergeCell ref="A32:A33"/>
    <mergeCell ref="B32:B33"/>
    <mergeCell ref="R15:X15"/>
    <mergeCell ref="Y15:Z15"/>
    <mergeCell ref="A19:AD19"/>
    <mergeCell ref="A17:B17"/>
    <mergeCell ref="A15:B15"/>
    <mergeCell ref="M8:N8"/>
    <mergeCell ref="O8:P8"/>
    <mergeCell ref="B2:AA2"/>
    <mergeCell ref="AB1:AD1"/>
    <mergeCell ref="C20:P20"/>
    <mergeCell ref="Q20:AD20"/>
    <mergeCell ref="O9:P9"/>
    <mergeCell ref="AA15:AD15"/>
    <mergeCell ref="C16:AB16"/>
    <mergeCell ref="C17:Q17"/>
    <mergeCell ref="R17:V17"/>
    <mergeCell ref="W17:X17"/>
    <mergeCell ref="Y17:AB17"/>
    <mergeCell ref="AC17:AD17"/>
    <mergeCell ref="C15:K15"/>
    <mergeCell ref="L15:Q15"/>
    <mergeCell ref="AB2:AD2"/>
    <mergeCell ref="B3:AA4"/>
    <mergeCell ref="AB3:AD3"/>
    <mergeCell ref="AB4:AD4"/>
    <mergeCell ref="A11:B13"/>
    <mergeCell ref="C11:AD13"/>
    <mergeCell ref="A7:B9"/>
    <mergeCell ref="C7:C9"/>
    <mergeCell ref="D7:H9"/>
    <mergeCell ref="I7:J9"/>
    <mergeCell ref="K7:L9"/>
    <mergeCell ref="M7:N7"/>
    <mergeCell ref="M9:N9"/>
    <mergeCell ref="A1:A4"/>
    <mergeCell ref="B1:AA1"/>
    <mergeCell ref="O7:P7"/>
  </mergeCells>
  <dataValidations count="3">
    <dataValidation type="textLength" operator="lessThanOrEqual" allowBlank="1" showInputMessage="1" showErrorMessage="1" errorTitle="Máximo 2.000 caracteres" error="Máximo 2.000 caracteres" sqref="AA34 Q38:AD41 W34"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5B3D129F-FC49-4FC4-A1B3-75D7DABE3542}"/>
  </dataValidations>
  <pageMargins left="0.25" right="0.25" top="0.75" bottom="0.75" header="0.3" footer="0.3"/>
  <pageSetup scale="15"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5"/>
  <sheetViews>
    <sheetView showGridLines="0" tabSelected="1" topLeftCell="A34" zoomScale="50" zoomScaleNormal="50" workbookViewId="0">
      <selection activeCell="E54" sqref="E54"/>
    </sheetView>
  </sheetViews>
  <sheetFormatPr baseColWidth="10" defaultColWidth="10.85546875" defaultRowHeight="15" x14ac:dyDescent="0.25"/>
  <cols>
    <col min="1" max="1" width="38.42578125" style="175" customWidth="1"/>
    <col min="2" max="2" width="15.42578125" style="175" customWidth="1"/>
    <col min="3" max="14" width="20.7109375" style="175" customWidth="1"/>
    <col min="15" max="15" width="16.140625" style="175" customWidth="1"/>
    <col min="16" max="18" width="18.140625" style="175" customWidth="1"/>
    <col min="19" max="19" width="37.28515625" style="175" customWidth="1"/>
    <col min="20" max="21" width="18.140625" style="175" customWidth="1"/>
    <col min="22" max="22" width="36.140625" style="175" customWidth="1"/>
    <col min="23" max="27" width="18.140625" style="175" customWidth="1"/>
    <col min="28" max="28" width="22.7109375" style="175" customWidth="1"/>
    <col min="29" max="29" width="19" style="175" customWidth="1"/>
    <col min="30" max="30" width="19.42578125" style="175" customWidth="1"/>
    <col min="31" max="31" width="6.28515625" style="175" bestFit="1" customWidth="1"/>
    <col min="32" max="32" width="22.85546875" style="175" customWidth="1"/>
    <col min="33" max="33" width="18.42578125" style="175" bestFit="1" customWidth="1"/>
    <col min="34" max="34" width="8.42578125" style="175" customWidth="1"/>
    <col min="35" max="35" width="18.42578125" style="175" bestFit="1" customWidth="1"/>
    <col min="36" max="36" width="5.7109375" style="175" customWidth="1"/>
    <col min="37" max="37" width="18.42578125" style="175" bestFit="1" customWidth="1"/>
    <col min="38" max="38" width="4.7109375" style="175" customWidth="1"/>
    <col min="39" max="39" width="23" style="175" bestFit="1" customWidth="1"/>
    <col min="40" max="40" width="10.85546875" style="175"/>
    <col min="41" max="41" width="18.42578125" style="175" bestFit="1" customWidth="1"/>
    <col min="42" max="42" width="16.140625" style="175" customWidth="1"/>
    <col min="43" max="16384" width="10.85546875" style="175"/>
  </cols>
  <sheetData>
    <row r="1" spans="1:30" ht="32.25" customHeight="1" thickBot="1" x14ac:dyDescent="0.3">
      <c r="A1" s="587"/>
      <c r="B1" s="590" t="s">
        <v>0</v>
      </c>
      <c r="C1" s="591"/>
      <c r="D1" s="591"/>
      <c r="E1" s="591"/>
      <c r="F1" s="591"/>
      <c r="G1" s="591"/>
      <c r="H1" s="591"/>
      <c r="I1" s="591"/>
      <c r="J1" s="591"/>
      <c r="K1" s="591"/>
      <c r="L1" s="591"/>
      <c r="M1" s="591"/>
      <c r="N1" s="591"/>
      <c r="O1" s="591"/>
      <c r="P1" s="591"/>
      <c r="Q1" s="591"/>
      <c r="R1" s="591"/>
      <c r="S1" s="591"/>
      <c r="T1" s="591"/>
      <c r="U1" s="591"/>
      <c r="V1" s="591"/>
      <c r="W1" s="591"/>
      <c r="X1" s="591"/>
      <c r="Y1" s="591"/>
      <c r="Z1" s="591"/>
      <c r="AA1" s="592"/>
      <c r="AB1" s="599" t="s">
        <v>82</v>
      </c>
      <c r="AC1" s="600"/>
      <c r="AD1" s="601"/>
    </row>
    <row r="2" spans="1:30" ht="30.75" customHeight="1" thickBot="1" x14ac:dyDescent="0.3">
      <c r="A2" s="588"/>
      <c r="B2" s="590" t="s">
        <v>2</v>
      </c>
      <c r="C2" s="591"/>
      <c r="D2" s="591"/>
      <c r="E2" s="591"/>
      <c r="F2" s="591"/>
      <c r="G2" s="591"/>
      <c r="H2" s="591"/>
      <c r="I2" s="591"/>
      <c r="J2" s="591"/>
      <c r="K2" s="591"/>
      <c r="L2" s="591"/>
      <c r="M2" s="591"/>
      <c r="N2" s="591"/>
      <c r="O2" s="591"/>
      <c r="P2" s="591"/>
      <c r="Q2" s="591"/>
      <c r="R2" s="591"/>
      <c r="S2" s="591"/>
      <c r="T2" s="591"/>
      <c r="U2" s="591"/>
      <c r="V2" s="591"/>
      <c r="W2" s="591"/>
      <c r="X2" s="591"/>
      <c r="Y2" s="591"/>
      <c r="Z2" s="591"/>
      <c r="AA2" s="592"/>
      <c r="AB2" s="544" t="s">
        <v>83</v>
      </c>
      <c r="AC2" s="545"/>
      <c r="AD2" s="546"/>
    </row>
    <row r="3" spans="1:30" ht="24" customHeight="1" x14ac:dyDescent="0.25">
      <c r="A3" s="588"/>
      <c r="B3" s="547" t="s">
        <v>4</v>
      </c>
      <c r="C3" s="548"/>
      <c r="D3" s="548"/>
      <c r="E3" s="548"/>
      <c r="F3" s="548"/>
      <c r="G3" s="548"/>
      <c r="H3" s="548"/>
      <c r="I3" s="548"/>
      <c r="J3" s="548"/>
      <c r="K3" s="548"/>
      <c r="L3" s="548"/>
      <c r="M3" s="548"/>
      <c r="N3" s="548"/>
      <c r="O3" s="548"/>
      <c r="P3" s="548"/>
      <c r="Q3" s="548"/>
      <c r="R3" s="548"/>
      <c r="S3" s="548"/>
      <c r="T3" s="548"/>
      <c r="U3" s="548"/>
      <c r="V3" s="548"/>
      <c r="W3" s="548"/>
      <c r="X3" s="548"/>
      <c r="Y3" s="548"/>
      <c r="Z3" s="548"/>
      <c r="AA3" s="549"/>
      <c r="AB3" s="544" t="s">
        <v>84</v>
      </c>
      <c r="AC3" s="545"/>
      <c r="AD3" s="546"/>
    </row>
    <row r="4" spans="1:30" ht="21.95" customHeight="1" thickBot="1" x14ac:dyDescent="0.3">
      <c r="A4" s="589"/>
      <c r="B4" s="550"/>
      <c r="C4" s="551"/>
      <c r="D4" s="551"/>
      <c r="E4" s="551"/>
      <c r="F4" s="551"/>
      <c r="G4" s="551"/>
      <c r="H4" s="551"/>
      <c r="I4" s="551"/>
      <c r="J4" s="551"/>
      <c r="K4" s="551"/>
      <c r="L4" s="551"/>
      <c r="M4" s="551"/>
      <c r="N4" s="551"/>
      <c r="O4" s="551"/>
      <c r="P4" s="551"/>
      <c r="Q4" s="551"/>
      <c r="R4" s="551"/>
      <c r="S4" s="551"/>
      <c r="T4" s="551"/>
      <c r="U4" s="551"/>
      <c r="V4" s="551"/>
      <c r="W4" s="551"/>
      <c r="X4" s="551"/>
      <c r="Y4" s="551"/>
      <c r="Z4" s="551"/>
      <c r="AA4" s="552"/>
      <c r="AB4" s="553" t="s">
        <v>6</v>
      </c>
      <c r="AC4" s="554"/>
      <c r="AD4" s="555"/>
    </row>
    <row r="5" spans="1:30" ht="9" customHeight="1" thickBot="1" x14ac:dyDescent="0.3">
      <c r="A5" s="176"/>
      <c r="B5" s="177"/>
      <c r="C5" s="178"/>
      <c r="D5" s="179"/>
      <c r="E5" s="179"/>
      <c r="F5" s="179"/>
      <c r="G5" s="179"/>
      <c r="H5" s="179"/>
      <c r="I5" s="179"/>
      <c r="J5" s="179"/>
      <c r="K5" s="179"/>
      <c r="L5" s="179"/>
      <c r="M5" s="179"/>
      <c r="N5" s="179"/>
      <c r="O5" s="179"/>
      <c r="P5" s="179"/>
      <c r="Q5" s="179"/>
      <c r="R5" s="179"/>
      <c r="S5" s="179"/>
      <c r="T5" s="179"/>
      <c r="U5" s="179"/>
      <c r="V5" s="179"/>
      <c r="W5" s="179"/>
      <c r="X5" s="179"/>
      <c r="Y5" s="179"/>
      <c r="Z5" s="179"/>
      <c r="AA5" s="179"/>
      <c r="AB5" s="180"/>
      <c r="AC5" s="181"/>
      <c r="AD5" s="182"/>
    </row>
    <row r="6" spans="1:30" ht="9" customHeight="1" x14ac:dyDescent="0.25">
      <c r="A6" s="183"/>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84"/>
      <c r="AD6" s="185"/>
    </row>
    <row r="7" spans="1:30" ht="15" customHeight="1" x14ac:dyDescent="0.25">
      <c r="A7" s="556" t="s">
        <v>20</v>
      </c>
      <c r="B7" s="557"/>
      <c r="C7" s="571" t="s">
        <v>35</v>
      </c>
      <c r="D7" s="556" t="s">
        <v>8</v>
      </c>
      <c r="E7" s="574"/>
      <c r="F7" s="574"/>
      <c r="G7" s="574"/>
      <c r="H7" s="557"/>
      <c r="I7" s="577">
        <v>45303</v>
      </c>
      <c r="J7" s="578"/>
      <c r="K7" s="556" t="s">
        <v>10</v>
      </c>
      <c r="L7" s="557"/>
      <c r="M7" s="583" t="s">
        <v>11</v>
      </c>
      <c r="N7" s="584"/>
      <c r="O7" s="593"/>
      <c r="P7" s="594"/>
      <c r="Q7" s="179"/>
      <c r="R7" s="179"/>
      <c r="S7" s="179"/>
      <c r="T7" s="179"/>
      <c r="U7" s="179"/>
      <c r="V7" s="179"/>
      <c r="W7" s="179"/>
      <c r="X7" s="179"/>
      <c r="Y7" s="179"/>
      <c r="Z7" s="179"/>
      <c r="AA7" s="179"/>
      <c r="AB7" s="179"/>
      <c r="AC7" s="184"/>
      <c r="AD7" s="185"/>
    </row>
    <row r="8" spans="1:30" ht="15" customHeight="1" x14ac:dyDescent="0.25">
      <c r="A8" s="558"/>
      <c r="B8" s="559"/>
      <c r="C8" s="572"/>
      <c r="D8" s="558"/>
      <c r="E8" s="575"/>
      <c r="F8" s="575"/>
      <c r="G8" s="575"/>
      <c r="H8" s="559"/>
      <c r="I8" s="579"/>
      <c r="J8" s="580"/>
      <c r="K8" s="558"/>
      <c r="L8" s="559"/>
      <c r="M8" s="595" t="s">
        <v>12</v>
      </c>
      <c r="N8" s="596"/>
      <c r="O8" s="597"/>
      <c r="P8" s="598"/>
      <c r="Q8" s="179"/>
      <c r="R8" s="179"/>
      <c r="S8" s="179"/>
      <c r="T8" s="179"/>
      <c r="U8" s="179"/>
      <c r="V8" s="179"/>
      <c r="W8" s="179"/>
      <c r="X8" s="179"/>
      <c r="Y8" s="179"/>
      <c r="Z8" s="179"/>
      <c r="AA8" s="179"/>
      <c r="AB8" s="179"/>
      <c r="AC8" s="184"/>
      <c r="AD8" s="185"/>
    </row>
    <row r="9" spans="1:30" ht="15" customHeight="1" x14ac:dyDescent="0.25">
      <c r="A9" s="560"/>
      <c r="B9" s="561"/>
      <c r="C9" s="573"/>
      <c r="D9" s="560"/>
      <c r="E9" s="576"/>
      <c r="F9" s="576"/>
      <c r="G9" s="576"/>
      <c r="H9" s="561"/>
      <c r="I9" s="581"/>
      <c r="J9" s="582"/>
      <c r="K9" s="560"/>
      <c r="L9" s="561"/>
      <c r="M9" s="585" t="s">
        <v>13</v>
      </c>
      <c r="N9" s="586"/>
      <c r="O9" s="608" t="s">
        <v>85</v>
      </c>
      <c r="P9" s="609"/>
      <c r="Q9" s="179"/>
      <c r="R9" s="179"/>
      <c r="S9" s="179"/>
      <c r="T9" s="179"/>
      <c r="U9" s="179"/>
      <c r="V9" s="179"/>
      <c r="W9" s="179"/>
      <c r="X9" s="179"/>
      <c r="Y9" s="179"/>
      <c r="Z9" s="179"/>
      <c r="AA9" s="179"/>
      <c r="AB9" s="179"/>
      <c r="AC9" s="184"/>
      <c r="AD9" s="185"/>
    </row>
    <row r="10" spans="1:30" ht="15" customHeight="1" x14ac:dyDescent="0.25">
      <c r="A10" s="186"/>
      <c r="B10" s="187"/>
      <c r="C10" s="187"/>
      <c r="D10" s="188"/>
      <c r="E10" s="188"/>
      <c r="F10" s="188"/>
      <c r="G10" s="188"/>
      <c r="H10" s="188"/>
      <c r="I10" s="189"/>
      <c r="J10" s="189"/>
      <c r="K10" s="188"/>
      <c r="L10" s="188"/>
      <c r="M10" s="190"/>
      <c r="N10" s="190"/>
      <c r="O10" s="191"/>
      <c r="P10" s="191"/>
      <c r="Q10" s="187"/>
      <c r="R10" s="187"/>
      <c r="S10" s="187"/>
      <c r="T10" s="187"/>
      <c r="U10" s="187"/>
      <c r="V10" s="187"/>
      <c r="W10" s="187"/>
      <c r="X10" s="187"/>
      <c r="Y10" s="187"/>
      <c r="Z10" s="187"/>
      <c r="AA10" s="187"/>
      <c r="AB10" s="187"/>
      <c r="AC10" s="192"/>
      <c r="AD10" s="193"/>
    </row>
    <row r="11" spans="1:30" ht="15" customHeight="1" x14ac:dyDescent="0.25">
      <c r="A11" s="556" t="s">
        <v>7</v>
      </c>
      <c r="B11" s="557"/>
      <c r="C11" s="701" t="s">
        <v>86</v>
      </c>
      <c r="D11" s="702"/>
      <c r="E11" s="702"/>
      <c r="F11" s="702"/>
      <c r="G11" s="702"/>
      <c r="H11" s="702"/>
      <c r="I11" s="702"/>
      <c r="J11" s="702"/>
      <c r="K11" s="702"/>
      <c r="L11" s="702"/>
      <c r="M11" s="702"/>
      <c r="N11" s="702"/>
      <c r="O11" s="702"/>
      <c r="P11" s="702"/>
      <c r="Q11" s="702"/>
      <c r="R11" s="702"/>
      <c r="S11" s="702"/>
      <c r="T11" s="702"/>
      <c r="U11" s="702"/>
      <c r="V11" s="702"/>
      <c r="W11" s="702"/>
      <c r="X11" s="702"/>
      <c r="Y11" s="702"/>
      <c r="Z11" s="702"/>
      <c r="AA11" s="702"/>
      <c r="AB11" s="702"/>
      <c r="AC11" s="702"/>
      <c r="AD11" s="703"/>
    </row>
    <row r="12" spans="1:30" ht="15" customHeight="1" x14ac:dyDescent="0.25">
      <c r="A12" s="558"/>
      <c r="B12" s="559"/>
      <c r="C12" s="704"/>
      <c r="D12" s="705"/>
      <c r="E12" s="705"/>
      <c r="F12" s="705"/>
      <c r="G12" s="705"/>
      <c r="H12" s="705"/>
      <c r="I12" s="705"/>
      <c r="J12" s="705"/>
      <c r="K12" s="705"/>
      <c r="L12" s="705"/>
      <c r="M12" s="705"/>
      <c r="N12" s="705"/>
      <c r="O12" s="705"/>
      <c r="P12" s="705"/>
      <c r="Q12" s="705"/>
      <c r="R12" s="705"/>
      <c r="S12" s="705"/>
      <c r="T12" s="705"/>
      <c r="U12" s="705"/>
      <c r="V12" s="705"/>
      <c r="W12" s="705"/>
      <c r="X12" s="705"/>
      <c r="Y12" s="705"/>
      <c r="Z12" s="705"/>
      <c r="AA12" s="705"/>
      <c r="AB12" s="705"/>
      <c r="AC12" s="705"/>
      <c r="AD12" s="706"/>
    </row>
    <row r="13" spans="1:30" ht="15" customHeight="1" thickBot="1" x14ac:dyDescent="0.3">
      <c r="A13" s="560"/>
      <c r="B13" s="561"/>
      <c r="C13" s="707"/>
      <c r="D13" s="708"/>
      <c r="E13" s="708"/>
      <c r="F13" s="708"/>
      <c r="G13" s="708"/>
      <c r="H13" s="708"/>
      <c r="I13" s="708"/>
      <c r="J13" s="708"/>
      <c r="K13" s="708"/>
      <c r="L13" s="708"/>
      <c r="M13" s="708"/>
      <c r="N13" s="708"/>
      <c r="O13" s="708"/>
      <c r="P13" s="708"/>
      <c r="Q13" s="708"/>
      <c r="R13" s="708"/>
      <c r="S13" s="708"/>
      <c r="T13" s="708"/>
      <c r="U13" s="708"/>
      <c r="V13" s="708"/>
      <c r="W13" s="708"/>
      <c r="X13" s="708"/>
      <c r="Y13" s="708"/>
      <c r="Z13" s="708"/>
      <c r="AA13" s="708"/>
      <c r="AB13" s="708"/>
      <c r="AC13" s="708"/>
      <c r="AD13" s="709"/>
    </row>
    <row r="14" spans="1:30" ht="9" customHeight="1" thickBot="1" x14ac:dyDescent="0.3">
      <c r="A14" s="195"/>
      <c r="B14" s="196"/>
      <c r="C14" s="197"/>
      <c r="D14" s="197"/>
      <c r="E14" s="197"/>
      <c r="F14" s="197"/>
      <c r="G14" s="197"/>
      <c r="H14" s="197"/>
      <c r="I14" s="197"/>
      <c r="J14" s="197"/>
      <c r="K14" s="197"/>
      <c r="L14" s="197"/>
      <c r="M14" s="198"/>
      <c r="N14" s="198"/>
      <c r="O14" s="198"/>
      <c r="P14" s="198"/>
      <c r="Q14" s="198"/>
      <c r="R14" s="199"/>
      <c r="S14" s="199"/>
      <c r="T14" s="199"/>
      <c r="U14" s="199"/>
      <c r="V14" s="199"/>
      <c r="W14" s="199"/>
      <c r="X14" s="199"/>
      <c r="Y14" s="188"/>
      <c r="Z14" s="188"/>
      <c r="AA14" s="188"/>
      <c r="AB14" s="188"/>
      <c r="AC14" s="188"/>
      <c r="AD14" s="194"/>
    </row>
    <row r="15" spans="1:30" ht="39" customHeight="1" thickBot="1" x14ac:dyDescent="0.3">
      <c r="A15" s="630" t="s">
        <v>14</v>
      </c>
      <c r="B15" s="631"/>
      <c r="C15" s="624" t="s">
        <v>87</v>
      </c>
      <c r="D15" s="625"/>
      <c r="E15" s="625"/>
      <c r="F15" s="625"/>
      <c r="G15" s="625"/>
      <c r="H15" s="625"/>
      <c r="I15" s="625"/>
      <c r="J15" s="625"/>
      <c r="K15" s="626"/>
      <c r="L15" s="617" t="s">
        <v>15</v>
      </c>
      <c r="M15" s="618"/>
      <c r="N15" s="618"/>
      <c r="O15" s="618"/>
      <c r="P15" s="618"/>
      <c r="Q15" s="619"/>
      <c r="R15" s="627" t="s">
        <v>88</v>
      </c>
      <c r="S15" s="628"/>
      <c r="T15" s="628"/>
      <c r="U15" s="628"/>
      <c r="V15" s="628"/>
      <c r="W15" s="628"/>
      <c r="X15" s="629"/>
      <c r="Y15" s="617" t="s">
        <v>16</v>
      </c>
      <c r="Z15" s="619"/>
      <c r="AA15" s="610" t="s">
        <v>89</v>
      </c>
      <c r="AB15" s="611"/>
      <c r="AC15" s="611"/>
      <c r="AD15" s="612"/>
    </row>
    <row r="16" spans="1:30" ht="9" customHeight="1" thickBot="1" x14ac:dyDescent="0.3">
      <c r="A16" s="183"/>
      <c r="B16" s="179"/>
      <c r="C16" s="613"/>
      <c r="D16" s="613"/>
      <c r="E16" s="613"/>
      <c r="F16" s="613"/>
      <c r="G16" s="613"/>
      <c r="H16" s="613"/>
      <c r="I16" s="613"/>
      <c r="J16" s="613"/>
      <c r="K16" s="613"/>
      <c r="L16" s="613"/>
      <c r="M16" s="613"/>
      <c r="N16" s="613"/>
      <c r="O16" s="613"/>
      <c r="P16" s="613"/>
      <c r="Q16" s="613"/>
      <c r="R16" s="613"/>
      <c r="S16" s="613"/>
      <c r="T16" s="613"/>
      <c r="U16" s="613"/>
      <c r="V16" s="613"/>
      <c r="W16" s="613"/>
      <c r="X16" s="613"/>
      <c r="Y16" s="613"/>
      <c r="Z16" s="613"/>
      <c r="AA16" s="613"/>
      <c r="AB16" s="613"/>
      <c r="AC16" s="200"/>
      <c r="AD16" s="201"/>
    </row>
    <row r="17" spans="1:41" s="202" customFormat="1" ht="37.5" customHeight="1" thickBot="1" x14ac:dyDescent="0.3">
      <c r="A17" s="630" t="s">
        <v>17</v>
      </c>
      <c r="B17" s="631"/>
      <c r="C17" s="614" t="s">
        <v>124</v>
      </c>
      <c r="D17" s="615"/>
      <c r="E17" s="615"/>
      <c r="F17" s="615"/>
      <c r="G17" s="615"/>
      <c r="H17" s="615"/>
      <c r="I17" s="615"/>
      <c r="J17" s="615"/>
      <c r="K17" s="615"/>
      <c r="L17" s="615"/>
      <c r="M17" s="615"/>
      <c r="N17" s="615"/>
      <c r="O17" s="615"/>
      <c r="P17" s="615"/>
      <c r="Q17" s="616"/>
      <c r="R17" s="617" t="s">
        <v>91</v>
      </c>
      <c r="S17" s="618"/>
      <c r="T17" s="618"/>
      <c r="U17" s="618"/>
      <c r="V17" s="619"/>
      <c r="W17" s="620">
        <v>60</v>
      </c>
      <c r="X17" s="621"/>
      <c r="Y17" s="618" t="s">
        <v>19</v>
      </c>
      <c r="Z17" s="618"/>
      <c r="AA17" s="618"/>
      <c r="AB17" s="619"/>
      <c r="AC17" s="622">
        <v>0.2</v>
      </c>
      <c r="AD17" s="623"/>
    </row>
    <row r="18" spans="1:41" ht="16.5" customHeight="1" thickBot="1" x14ac:dyDescent="0.3">
      <c r="A18" s="203"/>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5"/>
    </row>
    <row r="19" spans="1:41" ht="32.1" customHeight="1" thickBot="1" x14ac:dyDescent="0.3">
      <c r="A19" s="617" t="s">
        <v>22</v>
      </c>
      <c r="B19" s="618"/>
      <c r="C19" s="618"/>
      <c r="D19" s="618"/>
      <c r="E19" s="618"/>
      <c r="F19" s="618"/>
      <c r="G19" s="618"/>
      <c r="H19" s="618"/>
      <c r="I19" s="618"/>
      <c r="J19" s="618"/>
      <c r="K19" s="618"/>
      <c r="L19" s="618"/>
      <c r="M19" s="618"/>
      <c r="N19" s="618"/>
      <c r="O19" s="618"/>
      <c r="P19" s="618"/>
      <c r="Q19" s="618"/>
      <c r="R19" s="618"/>
      <c r="S19" s="618"/>
      <c r="T19" s="618"/>
      <c r="U19" s="618"/>
      <c r="V19" s="618"/>
      <c r="W19" s="618"/>
      <c r="X19" s="618"/>
      <c r="Y19" s="618"/>
      <c r="Z19" s="618"/>
      <c r="AA19" s="618"/>
      <c r="AB19" s="618"/>
      <c r="AC19" s="618"/>
      <c r="AD19" s="619"/>
      <c r="AE19" s="206"/>
      <c r="AF19" s="206"/>
    </row>
    <row r="20" spans="1:41" ht="32.1" customHeight="1" thickBot="1" x14ac:dyDescent="0.3">
      <c r="A20" s="207"/>
      <c r="B20" s="184"/>
      <c r="C20" s="602" t="s">
        <v>92</v>
      </c>
      <c r="D20" s="603"/>
      <c r="E20" s="603"/>
      <c r="F20" s="603"/>
      <c r="G20" s="603"/>
      <c r="H20" s="603"/>
      <c r="I20" s="603"/>
      <c r="J20" s="603"/>
      <c r="K20" s="603"/>
      <c r="L20" s="603"/>
      <c r="M20" s="603"/>
      <c r="N20" s="603"/>
      <c r="O20" s="603"/>
      <c r="P20" s="604"/>
      <c r="Q20" s="605" t="s">
        <v>93</v>
      </c>
      <c r="R20" s="606"/>
      <c r="S20" s="606"/>
      <c r="T20" s="606"/>
      <c r="U20" s="606"/>
      <c r="V20" s="606"/>
      <c r="W20" s="606"/>
      <c r="X20" s="606"/>
      <c r="Y20" s="606"/>
      <c r="Z20" s="606"/>
      <c r="AA20" s="606"/>
      <c r="AB20" s="606"/>
      <c r="AC20" s="606"/>
      <c r="AD20" s="607"/>
      <c r="AE20" s="206"/>
      <c r="AF20" s="206"/>
    </row>
    <row r="21" spans="1:41" ht="32.1" customHeight="1" thickBot="1" x14ac:dyDescent="0.3">
      <c r="A21" s="183"/>
      <c r="B21" s="179"/>
      <c r="C21" s="208" t="s">
        <v>35</v>
      </c>
      <c r="D21" s="209" t="s">
        <v>36</v>
      </c>
      <c r="E21" s="209" t="s">
        <v>37</v>
      </c>
      <c r="F21" s="209" t="s">
        <v>38</v>
      </c>
      <c r="G21" s="209" t="s">
        <v>39</v>
      </c>
      <c r="H21" s="209" t="s">
        <v>40</v>
      </c>
      <c r="I21" s="209" t="s">
        <v>41</v>
      </c>
      <c r="J21" s="209" t="s">
        <v>42</v>
      </c>
      <c r="K21" s="209" t="s">
        <v>43</v>
      </c>
      <c r="L21" s="209" t="s">
        <v>44</v>
      </c>
      <c r="M21" s="209" t="s">
        <v>45</v>
      </c>
      <c r="N21" s="209" t="s">
        <v>46</v>
      </c>
      <c r="O21" s="209" t="s">
        <v>33</v>
      </c>
      <c r="P21" s="210" t="s">
        <v>94</v>
      </c>
      <c r="Q21" s="296" t="s">
        <v>35</v>
      </c>
      <c r="R21" s="295" t="s">
        <v>36</v>
      </c>
      <c r="S21" s="295" t="s">
        <v>37</v>
      </c>
      <c r="T21" s="295" t="s">
        <v>38</v>
      </c>
      <c r="U21" s="295" t="s">
        <v>39</v>
      </c>
      <c r="V21" s="295" t="s">
        <v>40</v>
      </c>
      <c r="W21" s="295" t="s">
        <v>41</v>
      </c>
      <c r="X21" s="295" t="s">
        <v>42</v>
      </c>
      <c r="Y21" s="295" t="s">
        <v>43</v>
      </c>
      <c r="Z21" s="295" t="s">
        <v>44</v>
      </c>
      <c r="AA21" s="295" t="s">
        <v>45</v>
      </c>
      <c r="AB21" s="295" t="s">
        <v>46</v>
      </c>
      <c r="AC21" s="295" t="s">
        <v>33</v>
      </c>
      <c r="AD21" s="297" t="s">
        <v>94</v>
      </c>
      <c r="AE21" s="211"/>
      <c r="AF21" s="211"/>
    </row>
    <row r="22" spans="1:41" ht="32.1" customHeight="1" x14ac:dyDescent="0.25">
      <c r="A22" s="646" t="s">
        <v>95</v>
      </c>
      <c r="B22" s="647"/>
      <c r="C22" s="212"/>
      <c r="D22" s="213"/>
      <c r="E22" s="213"/>
      <c r="F22" s="213"/>
      <c r="G22" s="213"/>
      <c r="H22" s="213"/>
      <c r="I22" s="213"/>
      <c r="J22" s="213"/>
      <c r="K22" s="213"/>
      <c r="L22" s="213"/>
      <c r="M22" s="213"/>
      <c r="N22" s="213"/>
      <c r="O22" s="213">
        <f>SUM(C22:N22)</f>
        <v>0</v>
      </c>
      <c r="P22" s="214"/>
      <c r="Q22" s="298">
        <v>155660000</v>
      </c>
      <c r="R22" s="299">
        <v>135240000</v>
      </c>
      <c r="S22" s="299"/>
      <c r="T22" s="299"/>
      <c r="U22" s="299">
        <v>-13845333</v>
      </c>
      <c r="V22" s="299">
        <v>2896000</v>
      </c>
      <c r="W22" s="299"/>
      <c r="X22" s="299"/>
      <c r="Y22" s="299"/>
      <c r="Z22" s="299">
        <v>6058666</v>
      </c>
      <c r="AA22" s="299"/>
      <c r="AB22" s="299"/>
      <c r="AC22" s="299">
        <f>SUM(Q22:AB22)</f>
        <v>286009333</v>
      </c>
      <c r="AD22" s="302"/>
      <c r="AE22" s="211"/>
      <c r="AF22" s="211"/>
    </row>
    <row r="23" spans="1:41" ht="32.1" customHeight="1" x14ac:dyDescent="0.25">
      <c r="A23" s="648" t="s">
        <v>96</v>
      </c>
      <c r="B23" s="638"/>
      <c r="C23" s="215"/>
      <c r="D23" s="216"/>
      <c r="E23" s="216"/>
      <c r="F23" s="216"/>
      <c r="G23" s="216"/>
      <c r="H23" s="216"/>
      <c r="I23" s="216"/>
      <c r="J23" s="216"/>
      <c r="K23" s="216"/>
      <c r="L23" s="216"/>
      <c r="M23" s="216"/>
      <c r="N23" s="216"/>
      <c r="O23" s="216">
        <f>SUM(C23:N23)</f>
        <v>0</v>
      </c>
      <c r="P23" s="217" t="str">
        <f>IFERROR(O23/(SUMIF(C23:N23,"&gt;0",C22:N22))," ")</f>
        <v xml:space="preserve"> </v>
      </c>
      <c r="Q23" s="215">
        <v>155660000</v>
      </c>
      <c r="R23" s="216">
        <v>64400000</v>
      </c>
      <c r="S23" s="216">
        <v>56780000</v>
      </c>
      <c r="T23" s="216"/>
      <c r="U23" s="216"/>
      <c r="V23" s="216">
        <v>-1932000</v>
      </c>
      <c r="W23" s="216"/>
      <c r="X23" s="216"/>
      <c r="Y23" s="216"/>
      <c r="Z23" s="216"/>
      <c r="AA23" s="216">
        <v>7964000</v>
      </c>
      <c r="AB23" s="216">
        <v>2896000</v>
      </c>
      <c r="AC23" s="216">
        <f>SUM(Q23:AB23)</f>
        <v>285768000</v>
      </c>
      <c r="AD23" s="291">
        <f>(SUM(Q23:Y23))/(SUM(Q22:Y22))</f>
        <v>0.98198730135549206</v>
      </c>
      <c r="AE23" s="211"/>
      <c r="AF23" s="211"/>
    </row>
    <row r="24" spans="1:41" ht="32.1" customHeight="1" x14ac:dyDescent="0.25">
      <c r="A24" s="648" t="s">
        <v>97</v>
      </c>
      <c r="B24" s="638"/>
      <c r="C24" s="215"/>
      <c r="D24" s="216"/>
      <c r="E24" s="216"/>
      <c r="F24" s="216"/>
      <c r="G24" s="216"/>
      <c r="H24" s="216"/>
      <c r="I24" s="216"/>
      <c r="J24" s="216"/>
      <c r="K24" s="216"/>
      <c r="L24" s="216"/>
      <c r="M24" s="216"/>
      <c r="N24" s="216"/>
      <c r="O24" s="216">
        <f>SUM(C24:N24)</f>
        <v>0</v>
      </c>
      <c r="P24" s="219"/>
      <c r="Q24" s="215"/>
      <c r="R24" s="216">
        <v>1448000</v>
      </c>
      <c r="S24" s="216">
        <v>26877333</v>
      </c>
      <c r="T24" s="216">
        <v>27360000</v>
      </c>
      <c r="U24" s="216">
        <v>27360000</v>
      </c>
      <c r="V24" s="216">
        <v>27360000</v>
      </c>
      <c r="W24" s="216">
        <v>27360000</v>
      </c>
      <c r="X24" s="216">
        <v>27360000</v>
      </c>
      <c r="Y24" s="216">
        <v>27360000</v>
      </c>
      <c r="Z24" s="216">
        <v>27360000</v>
      </c>
      <c r="AA24" s="216">
        <v>27360000</v>
      </c>
      <c r="AB24" s="216">
        <v>38804000</v>
      </c>
      <c r="AC24" s="216">
        <f>SUM(Q24:AB24)</f>
        <v>286009333</v>
      </c>
      <c r="AD24" s="291"/>
      <c r="AE24" s="211"/>
      <c r="AF24" s="211"/>
    </row>
    <row r="25" spans="1:41" ht="32.1" customHeight="1" thickBot="1" x14ac:dyDescent="0.3">
      <c r="A25" s="649" t="s">
        <v>98</v>
      </c>
      <c r="B25" s="650"/>
      <c r="C25" s="220"/>
      <c r="D25" s="221"/>
      <c r="E25" s="221"/>
      <c r="F25" s="221"/>
      <c r="G25" s="221"/>
      <c r="H25" s="221"/>
      <c r="I25" s="221"/>
      <c r="J25" s="221"/>
      <c r="K25" s="221"/>
      <c r="L25" s="221"/>
      <c r="M25" s="221"/>
      <c r="N25" s="221"/>
      <c r="O25" s="221">
        <f>SUM(C25:N25)</f>
        <v>0</v>
      </c>
      <c r="P25" s="222" t="str">
        <f>IFERROR(O25/(SUMIF(C25:N25,"&gt;0",C24:N24))," ")</f>
        <v xml:space="preserve"> </v>
      </c>
      <c r="Q25" s="220"/>
      <c r="R25" s="221">
        <v>1448000</v>
      </c>
      <c r="S25" s="221">
        <v>13514667</v>
      </c>
      <c r="T25" s="221">
        <v>20705333</v>
      </c>
      <c r="U25" s="221">
        <v>25428000</v>
      </c>
      <c r="V25" s="221">
        <v>27360000</v>
      </c>
      <c r="W25" s="221">
        <v>27360000</v>
      </c>
      <c r="X25" s="221">
        <v>27360000</v>
      </c>
      <c r="Y25" s="221">
        <v>27360000</v>
      </c>
      <c r="Z25" s="221">
        <v>27360000</v>
      </c>
      <c r="AA25" s="221">
        <v>27360000</v>
      </c>
      <c r="AB25" s="221">
        <v>54720000</v>
      </c>
      <c r="AC25" s="221">
        <f>SUM(Q25:AB25)</f>
        <v>279976000</v>
      </c>
      <c r="AD25" s="301">
        <f>(SUM(Q25:Y25))/(SUM(Q24:Y24))</f>
        <v>0.88596880262040534</v>
      </c>
      <c r="AE25" s="211"/>
      <c r="AF25" s="211"/>
    </row>
    <row r="26" spans="1:41" ht="32.1" customHeight="1" thickBot="1" x14ac:dyDescent="0.3">
      <c r="A26" s="183"/>
      <c r="B26" s="179"/>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184"/>
      <c r="AD26" s="193"/>
    </row>
    <row r="27" spans="1:41" ht="33.950000000000003" customHeight="1" x14ac:dyDescent="0.25">
      <c r="A27" s="651" t="s">
        <v>29</v>
      </c>
      <c r="B27" s="652"/>
      <c r="C27" s="653"/>
      <c r="D27" s="653"/>
      <c r="E27" s="653"/>
      <c r="F27" s="653"/>
      <c r="G27" s="653"/>
      <c r="H27" s="653"/>
      <c r="I27" s="653"/>
      <c r="J27" s="653"/>
      <c r="K27" s="653"/>
      <c r="L27" s="653"/>
      <c r="M27" s="653"/>
      <c r="N27" s="653"/>
      <c r="O27" s="653"/>
      <c r="P27" s="653"/>
      <c r="Q27" s="653"/>
      <c r="R27" s="653"/>
      <c r="S27" s="653"/>
      <c r="T27" s="653"/>
      <c r="U27" s="653"/>
      <c r="V27" s="653"/>
      <c r="W27" s="653"/>
      <c r="X27" s="653"/>
      <c r="Y27" s="653"/>
      <c r="Z27" s="653"/>
      <c r="AA27" s="653"/>
      <c r="AB27" s="653"/>
      <c r="AC27" s="653"/>
      <c r="AD27" s="654"/>
    </row>
    <row r="28" spans="1:41" ht="15" customHeight="1" x14ac:dyDescent="0.25">
      <c r="A28" s="632" t="s">
        <v>30</v>
      </c>
      <c r="B28" s="634" t="s">
        <v>31</v>
      </c>
      <c r="C28" s="635"/>
      <c r="D28" s="638" t="s">
        <v>99</v>
      </c>
      <c r="E28" s="639"/>
      <c r="F28" s="639"/>
      <c r="G28" s="639"/>
      <c r="H28" s="639"/>
      <c r="I28" s="639"/>
      <c r="J28" s="639"/>
      <c r="K28" s="639"/>
      <c r="L28" s="639"/>
      <c r="M28" s="639"/>
      <c r="N28" s="639"/>
      <c r="O28" s="640"/>
      <c r="P28" s="641" t="s">
        <v>33</v>
      </c>
      <c r="Q28" s="641" t="s">
        <v>34</v>
      </c>
      <c r="R28" s="641"/>
      <c r="S28" s="641"/>
      <c r="T28" s="641"/>
      <c r="U28" s="641"/>
      <c r="V28" s="641"/>
      <c r="W28" s="641"/>
      <c r="X28" s="641"/>
      <c r="Y28" s="641"/>
      <c r="Z28" s="641"/>
      <c r="AA28" s="641"/>
      <c r="AB28" s="641"/>
      <c r="AC28" s="641"/>
      <c r="AD28" s="660"/>
    </row>
    <row r="29" spans="1:41" ht="27" customHeight="1" x14ac:dyDescent="0.25">
      <c r="A29" s="633"/>
      <c r="B29" s="636"/>
      <c r="C29" s="637"/>
      <c r="D29" s="224" t="s">
        <v>35</v>
      </c>
      <c r="E29" s="224" t="s">
        <v>36</v>
      </c>
      <c r="F29" s="224" t="s">
        <v>37</v>
      </c>
      <c r="G29" s="224" t="s">
        <v>38</v>
      </c>
      <c r="H29" s="224" t="s">
        <v>39</v>
      </c>
      <c r="I29" s="224" t="s">
        <v>40</v>
      </c>
      <c r="J29" s="224" t="s">
        <v>41</v>
      </c>
      <c r="K29" s="224" t="s">
        <v>42</v>
      </c>
      <c r="L29" s="224" t="s">
        <v>43</v>
      </c>
      <c r="M29" s="224" t="s">
        <v>44</v>
      </c>
      <c r="N29" s="224" t="s">
        <v>45</v>
      </c>
      <c r="O29" s="224" t="s">
        <v>46</v>
      </c>
      <c r="P29" s="640"/>
      <c r="Q29" s="641"/>
      <c r="R29" s="641"/>
      <c r="S29" s="641"/>
      <c r="T29" s="641"/>
      <c r="U29" s="641"/>
      <c r="V29" s="641"/>
      <c r="W29" s="641"/>
      <c r="X29" s="641"/>
      <c r="Y29" s="641"/>
      <c r="Z29" s="641"/>
      <c r="AA29" s="641"/>
      <c r="AB29" s="641"/>
      <c r="AC29" s="641"/>
      <c r="AD29" s="660"/>
    </row>
    <row r="30" spans="1:41" ht="42" customHeight="1" thickBot="1" x14ac:dyDescent="0.3">
      <c r="A30" s="225"/>
      <c r="B30" s="655"/>
      <c r="C30" s="656"/>
      <c r="D30" s="226"/>
      <c r="E30" s="226"/>
      <c r="F30" s="226"/>
      <c r="G30" s="226"/>
      <c r="H30" s="226"/>
      <c r="I30" s="226"/>
      <c r="J30" s="226"/>
      <c r="K30" s="226"/>
      <c r="L30" s="226"/>
      <c r="M30" s="226"/>
      <c r="N30" s="226"/>
      <c r="O30" s="226"/>
      <c r="P30" s="227">
        <f>SUM(D30:O30)</f>
        <v>0</v>
      </c>
      <c r="Q30" s="657"/>
      <c r="R30" s="657"/>
      <c r="S30" s="657"/>
      <c r="T30" s="657"/>
      <c r="U30" s="657"/>
      <c r="V30" s="657"/>
      <c r="W30" s="657"/>
      <c r="X30" s="657"/>
      <c r="Y30" s="657"/>
      <c r="Z30" s="657"/>
      <c r="AA30" s="657"/>
      <c r="AB30" s="657"/>
      <c r="AC30" s="657"/>
      <c r="AD30" s="658"/>
    </row>
    <row r="31" spans="1:41" ht="45" customHeight="1" x14ac:dyDescent="0.25">
      <c r="A31" s="547" t="s">
        <v>48</v>
      </c>
      <c r="B31" s="548"/>
      <c r="C31" s="548"/>
      <c r="D31" s="548"/>
      <c r="E31" s="548"/>
      <c r="F31" s="548"/>
      <c r="G31" s="548"/>
      <c r="H31" s="548"/>
      <c r="I31" s="548"/>
      <c r="J31" s="548"/>
      <c r="K31" s="548"/>
      <c r="L31" s="548"/>
      <c r="M31" s="548"/>
      <c r="N31" s="548"/>
      <c r="O31" s="548"/>
      <c r="P31" s="548"/>
      <c r="Q31" s="548"/>
      <c r="R31" s="548"/>
      <c r="S31" s="548"/>
      <c r="T31" s="548"/>
      <c r="U31" s="548"/>
      <c r="V31" s="548"/>
      <c r="W31" s="548"/>
      <c r="X31" s="548"/>
      <c r="Y31" s="548"/>
      <c r="Z31" s="548"/>
      <c r="AA31" s="548"/>
      <c r="AB31" s="548"/>
      <c r="AC31" s="548"/>
      <c r="AD31" s="549"/>
    </row>
    <row r="32" spans="1:41" ht="23.1" customHeight="1" x14ac:dyDescent="0.25">
      <c r="A32" s="648" t="s">
        <v>49</v>
      </c>
      <c r="B32" s="641" t="s">
        <v>50</v>
      </c>
      <c r="C32" s="641" t="s">
        <v>31</v>
      </c>
      <c r="D32" s="641" t="s">
        <v>51</v>
      </c>
      <c r="E32" s="641"/>
      <c r="F32" s="641"/>
      <c r="G32" s="641"/>
      <c r="H32" s="641"/>
      <c r="I32" s="641"/>
      <c r="J32" s="641"/>
      <c r="K32" s="641"/>
      <c r="L32" s="641"/>
      <c r="M32" s="641"/>
      <c r="N32" s="641"/>
      <c r="O32" s="641"/>
      <c r="P32" s="641"/>
      <c r="Q32" s="641" t="s">
        <v>52</v>
      </c>
      <c r="R32" s="641"/>
      <c r="S32" s="641"/>
      <c r="T32" s="641"/>
      <c r="U32" s="641"/>
      <c r="V32" s="641"/>
      <c r="W32" s="641"/>
      <c r="X32" s="641"/>
      <c r="Y32" s="641"/>
      <c r="Z32" s="641"/>
      <c r="AA32" s="641"/>
      <c r="AB32" s="641"/>
      <c r="AC32" s="641"/>
      <c r="AD32" s="660"/>
      <c r="AG32" s="228"/>
      <c r="AH32" s="228"/>
      <c r="AI32" s="228"/>
      <c r="AJ32" s="228"/>
      <c r="AK32" s="228"/>
      <c r="AL32" s="228"/>
      <c r="AM32" s="228"/>
      <c r="AN32" s="228"/>
      <c r="AO32" s="228"/>
    </row>
    <row r="33" spans="1:41" ht="27" customHeight="1" x14ac:dyDescent="0.25">
      <c r="A33" s="648"/>
      <c r="B33" s="641"/>
      <c r="C33" s="659"/>
      <c r="D33" s="224" t="s">
        <v>35</v>
      </c>
      <c r="E33" s="224" t="s">
        <v>36</v>
      </c>
      <c r="F33" s="224" t="s">
        <v>37</v>
      </c>
      <c r="G33" s="224" t="s">
        <v>38</v>
      </c>
      <c r="H33" s="224" t="s">
        <v>39</v>
      </c>
      <c r="I33" s="224" t="s">
        <v>40</v>
      </c>
      <c r="J33" s="224" t="s">
        <v>41</v>
      </c>
      <c r="K33" s="224" t="s">
        <v>42</v>
      </c>
      <c r="L33" s="224" t="s">
        <v>43</v>
      </c>
      <c r="M33" s="224" t="s">
        <v>44</v>
      </c>
      <c r="N33" s="224" t="s">
        <v>45</v>
      </c>
      <c r="O33" s="224" t="s">
        <v>46</v>
      </c>
      <c r="P33" s="224" t="s">
        <v>33</v>
      </c>
      <c r="Q33" s="641" t="s">
        <v>100</v>
      </c>
      <c r="R33" s="641"/>
      <c r="S33" s="641"/>
      <c r="T33" s="641" t="s">
        <v>101</v>
      </c>
      <c r="U33" s="641"/>
      <c r="V33" s="641"/>
      <c r="W33" s="636" t="s">
        <v>54</v>
      </c>
      <c r="X33" s="644"/>
      <c r="Y33" s="644"/>
      <c r="Z33" s="637"/>
      <c r="AA33" s="636" t="s">
        <v>55</v>
      </c>
      <c r="AB33" s="644"/>
      <c r="AC33" s="644"/>
      <c r="AD33" s="645"/>
      <c r="AG33" s="228"/>
      <c r="AH33" s="228"/>
      <c r="AI33" s="228"/>
      <c r="AJ33" s="228"/>
      <c r="AK33" s="228"/>
      <c r="AL33" s="228"/>
      <c r="AM33" s="228"/>
      <c r="AN33" s="228"/>
      <c r="AO33" s="228"/>
    </row>
    <row r="34" spans="1:41" ht="250.5" customHeight="1" x14ac:dyDescent="0.25">
      <c r="A34" s="679" t="str">
        <f>C17</f>
        <v>Brindar a 60 instancias, incluidos los Fondos de Desarrollo Local, el servicio de asistencia técnica para la transversalización de los enfoques de género e interseccionalidad en los procesos de presupuesto participativo</v>
      </c>
      <c r="B34" s="681">
        <v>0.2</v>
      </c>
      <c r="C34" s="229" t="s">
        <v>56</v>
      </c>
      <c r="D34" s="226"/>
      <c r="E34" s="226"/>
      <c r="F34" s="226">
        <v>60</v>
      </c>
      <c r="G34" s="226"/>
      <c r="H34" s="226"/>
      <c r="I34" s="226">
        <v>60</v>
      </c>
      <c r="J34" s="226"/>
      <c r="K34" s="226"/>
      <c r="L34" s="226">
        <v>60</v>
      </c>
      <c r="M34" s="226"/>
      <c r="N34" s="226"/>
      <c r="O34" s="226">
        <v>60</v>
      </c>
      <c r="P34" s="251">
        <v>60</v>
      </c>
      <c r="Q34" s="780" t="s">
        <v>125</v>
      </c>
      <c r="R34" s="781"/>
      <c r="S34" s="782"/>
      <c r="T34" s="786" t="s">
        <v>126</v>
      </c>
      <c r="U34" s="787"/>
      <c r="V34" s="788"/>
      <c r="W34" s="740" t="s">
        <v>127</v>
      </c>
      <c r="X34" s="741"/>
      <c r="Y34" s="741"/>
      <c r="Z34" s="792"/>
      <c r="AA34" s="718" t="s">
        <v>128</v>
      </c>
      <c r="AB34" s="719"/>
      <c r="AC34" s="719"/>
      <c r="AD34" s="720"/>
      <c r="AG34" s="228"/>
      <c r="AH34" s="228"/>
      <c r="AI34" s="228"/>
      <c r="AJ34" s="228"/>
      <c r="AK34" s="228"/>
      <c r="AL34" s="228"/>
      <c r="AM34" s="228"/>
      <c r="AN34" s="228"/>
      <c r="AO34" s="228"/>
    </row>
    <row r="35" spans="1:41" ht="109.5" customHeight="1" x14ac:dyDescent="0.25">
      <c r="A35" s="680"/>
      <c r="B35" s="682"/>
      <c r="C35" s="231" t="s">
        <v>60</v>
      </c>
      <c r="D35" s="246">
        <v>0</v>
      </c>
      <c r="E35" s="246">
        <v>14</v>
      </c>
      <c r="F35" s="232">
        <v>46</v>
      </c>
      <c r="G35" s="233">
        <v>34</v>
      </c>
      <c r="H35" s="233">
        <v>52</v>
      </c>
      <c r="I35" s="233">
        <v>52</v>
      </c>
      <c r="J35" s="233">
        <v>47</v>
      </c>
      <c r="K35" s="280">
        <v>47</v>
      </c>
      <c r="L35" s="280">
        <v>51</v>
      </c>
      <c r="M35" s="233">
        <v>53</v>
      </c>
      <c r="N35" s="233">
        <v>42</v>
      </c>
      <c r="O35" s="233">
        <v>46</v>
      </c>
      <c r="P35" s="288">
        <v>59</v>
      </c>
      <c r="Q35" s="783"/>
      <c r="R35" s="784"/>
      <c r="S35" s="785"/>
      <c r="T35" s="789"/>
      <c r="U35" s="790"/>
      <c r="V35" s="791"/>
      <c r="W35" s="743"/>
      <c r="X35" s="744"/>
      <c r="Y35" s="744"/>
      <c r="Z35" s="793"/>
      <c r="AA35" s="721"/>
      <c r="AB35" s="722"/>
      <c r="AC35" s="722"/>
      <c r="AD35" s="723"/>
      <c r="AE35" s="234"/>
      <c r="AG35" s="228"/>
      <c r="AH35" s="228"/>
      <c r="AI35" s="228"/>
      <c r="AJ35" s="228"/>
      <c r="AK35" s="228"/>
      <c r="AL35" s="228"/>
      <c r="AM35" s="228"/>
      <c r="AN35" s="228"/>
      <c r="AO35" s="228"/>
    </row>
    <row r="36" spans="1:41" ht="26.1" customHeight="1" x14ac:dyDescent="0.25">
      <c r="A36" s="646" t="s">
        <v>61</v>
      </c>
      <c r="B36" s="724" t="s">
        <v>62</v>
      </c>
      <c r="C36" s="725" t="s">
        <v>129</v>
      </c>
      <c r="D36" s="725"/>
      <c r="E36" s="725"/>
      <c r="F36" s="725"/>
      <c r="G36" s="725"/>
      <c r="H36" s="725"/>
      <c r="I36" s="725"/>
      <c r="J36" s="725"/>
      <c r="K36" s="725"/>
      <c r="L36" s="725"/>
      <c r="M36" s="725"/>
      <c r="N36" s="725"/>
      <c r="O36" s="725"/>
      <c r="P36" s="725"/>
      <c r="Q36" s="647"/>
      <c r="R36" s="726"/>
      <c r="S36" s="726"/>
      <c r="T36" s="726"/>
      <c r="U36" s="726"/>
      <c r="V36" s="726"/>
      <c r="W36" s="726"/>
      <c r="X36" s="726"/>
      <c r="Y36" s="726"/>
      <c r="Z36" s="726"/>
      <c r="AA36" s="726"/>
      <c r="AB36" s="726"/>
      <c r="AC36" s="726"/>
      <c r="AD36" s="727"/>
      <c r="AG36" s="228"/>
      <c r="AH36" s="228"/>
      <c r="AI36" s="228"/>
      <c r="AJ36" s="228"/>
      <c r="AK36" s="228"/>
      <c r="AL36" s="228"/>
      <c r="AM36" s="228"/>
      <c r="AN36" s="228"/>
      <c r="AO36" s="228"/>
    </row>
    <row r="37" spans="1:41" ht="26.1" customHeight="1" x14ac:dyDescent="0.25">
      <c r="A37" s="648"/>
      <c r="B37" s="677"/>
      <c r="C37" s="224" t="s">
        <v>65</v>
      </c>
      <c r="D37" s="224" t="s">
        <v>66</v>
      </c>
      <c r="E37" s="224" t="s">
        <v>67</v>
      </c>
      <c r="F37" s="224" t="s">
        <v>68</v>
      </c>
      <c r="G37" s="224" t="s">
        <v>69</v>
      </c>
      <c r="H37" s="224" t="s">
        <v>70</v>
      </c>
      <c r="I37" s="224" t="s">
        <v>71</v>
      </c>
      <c r="J37" s="224" t="s">
        <v>72</v>
      </c>
      <c r="K37" s="224" t="s">
        <v>73</v>
      </c>
      <c r="L37" s="224" t="s">
        <v>74</v>
      </c>
      <c r="M37" s="224" t="s">
        <v>75</v>
      </c>
      <c r="N37" s="224" t="s">
        <v>76</v>
      </c>
      <c r="O37" s="224" t="s">
        <v>77</v>
      </c>
      <c r="P37" s="224" t="s">
        <v>78</v>
      </c>
      <c r="Q37" s="638" t="s">
        <v>79</v>
      </c>
      <c r="R37" s="639"/>
      <c r="S37" s="639"/>
      <c r="T37" s="639"/>
      <c r="U37" s="639"/>
      <c r="V37" s="639"/>
      <c r="W37" s="639"/>
      <c r="X37" s="639"/>
      <c r="Y37" s="639"/>
      <c r="Z37" s="639"/>
      <c r="AA37" s="639"/>
      <c r="AB37" s="639"/>
      <c r="AC37" s="639"/>
      <c r="AD37" s="678"/>
      <c r="AG37" s="235"/>
      <c r="AH37" s="235"/>
      <c r="AI37" s="235"/>
      <c r="AJ37" s="235"/>
      <c r="AK37" s="235"/>
      <c r="AL37" s="235"/>
      <c r="AM37" s="235"/>
      <c r="AN37" s="235"/>
      <c r="AO37" s="235"/>
    </row>
    <row r="38" spans="1:41" ht="28.5" customHeight="1" x14ac:dyDescent="0.25">
      <c r="A38" s="710" t="s">
        <v>130</v>
      </c>
      <c r="B38" s="802">
        <v>6.6000000000000003E-2</v>
      </c>
      <c r="C38" s="229" t="s">
        <v>56</v>
      </c>
      <c r="D38" s="236">
        <v>0</v>
      </c>
      <c r="E38" s="236">
        <v>0.05</v>
      </c>
      <c r="F38" s="236">
        <v>0.1</v>
      </c>
      <c r="G38" s="236">
        <v>0.12</v>
      </c>
      <c r="H38" s="236">
        <v>0.1</v>
      </c>
      <c r="I38" s="236">
        <v>0.09</v>
      </c>
      <c r="J38" s="236">
        <v>0.1</v>
      </c>
      <c r="K38" s="236">
        <v>0.1</v>
      </c>
      <c r="L38" s="236">
        <v>0.1</v>
      </c>
      <c r="M38" s="236">
        <v>0.1</v>
      </c>
      <c r="N38" s="236">
        <v>0.1</v>
      </c>
      <c r="O38" s="236">
        <v>0.04</v>
      </c>
      <c r="P38" s="237">
        <f t="shared" ref="P38:P43" si="0">SUM(D38:O38)</f>
        <v>0.99999999999999989</v>
      </c>
      <c r="Q38" s="749" t="s">
        <v>131</v>
      </c>
      <c r="R38" s="713"/>
      <c r="S38" s="713"/>
      <c r="T38" s="713"/>
      <c r="U38" s="713"/>
      <c r="V38" s="713"/>
      <c r="W38" s="713"/>
      <c r="X38" s="713"/>
      <c r="Y38" s="713"/>
      <c r="Z38" s="713"/>
      <c r="AA38" s="713"/>
      <c r="AB38" s="713"/>
      <c r="AC38" s="713"/>
      <c r="AD38" s="714"/>
      <c r="AE38" s="238"/>
      <c r="AG38" s="239"/>
      <c r="AH38" s="239"/>
      <c r="AI38" s="239"/>
      <c r="AJ38" s="239"/>
      <c r="AK38" s="239"/>
      <c r="AL38" s="239"/>
      <c r="AM38" s="239"/>
      <c r="AN38" s="239"/>
      <c r="AO38" s="239"/>
    </row>
    <row r="39" spans="1:41" ht="40.5" customHeight="1" x14ac:dyDescent="0.25">
      <c r="A39" s="711"/>
      <c r="B39" s="795"/>
      <c r="C39" s="240" t="s">
        <v>60</v>
      </c>
      <c r="D39" s="241">
        <v>0.01</v>
      </c>
      <c r="E39" s="241">
        <v>0.01</v>
      </c>
      <c r="F39" s="241">
        <v>7.5999999999999998E-2</v>
      </c>
      <c r="G39" s="241">
        <v>0.12</v>
      </c>
      <c r="H39" s="241">
        <v>0.1</v>
      </c>
      <c r="I39" s="241">
        <v>8.5500000000000007E-2</v>
      </c>
      <c r="J39" s="241">
        <v>0.09</v>
      </c>
      <c r="K39" s="279">
        <v>0.09</v>
      </c>
      <c r="L39" s="279">
        <v>0.1</v>
      </c>
      <c r="M39" s="279">
        <v>0.09</v>
      </c>
      <c r="N39" s="279">
        <v>0.1</v>
      </c>
      <c r="O39" s="241">
        <f>(19*O38)/20</f>
        <v>3.7999999999999999E-2</v>
      </c>
      <c r="P39" s="242">
        <f t="shared" si="0"/>
        <v>0.90949999999999998</v>
      </c>
      <c r="Q39" s="715"/>
      <c r="R39" s="716"/>
      <c r="S39" s="716"/>
      <c r="T39" s="716"/>
      <c r="U39" s="716"/>
      <c r="V39" s="716"/>
      <c r="W39" s="716"/>
      <c r="X39" s="716"/>
      <c r="Y39" s="716"/>
      <c r="Z39" s="716"/>
      <c r="AA39" s="716"/>
      <c r="AB39" s="716"/>
      <c r="AC39" s="716"/>
      <c r="AD39" s="717"/>
      <c r="AE39" s="238"/>
    </row>
    <row r="40" spans="1:41" ht="28.5" customHeight="1" x14ac:dyDescent="0.25">
      <c r="A40" s="710" t="s">
        <v>132</v>
      </c>
      <c r="B40" s="794">
        <v>6.6000000000000003E-2</v>
      </c>
      <c r="C40" s="248" t="s">
        <v>56</v>
      </c>
      <c r="D40" s="249">
        <v>0</v>
      </c>
      <c r="E40" s="249">
        <v>0.05</v>
      </c>
      <c r="F40" s="236">
        <v>0.1</v>
      </c>
      <c r="G40" s="236">
        <v>0.12</v>
      </c>
      <c r="H40" s="236">
        <v>0.12</v>
      </c>
      <c r="I40" s="236">
        <v>0.08</v>
      </c>
      <c r="J40" s="236">
        <v>0.08</v>
      </c>
      <c r="K40" s="236">
        <v>0.12</v>
      </c>
      <c r="L40" s="236">
        <v>0.1</v>
      </c>
      <c r="M40" s="236">
        <v>0.1</v>
      </c>
      <c r="N40" s="236">
        <v>0.09</v>
      </c>
      <c r="O40" s="236">
        <v>0.04</v>
      </c>
      <c r="P40" s="242">
        <f t="shared" si="0"/>
        <v>1</v>
      </c>
      <c r="Q40" s="665" t="s">
        <v>133</v>
      </c>
      <c r="R40" s="666"/>
      <c r="S40" s="666"/>
      <c r="T40" s="666"/>
      <c r="U40" s="666"/>
      <c r="V40" s="666"/>
      <c r="W40" s="666"/>
      <c r="X40" s="666"/>
      <c r="Y40" s="666"/>
      <c r="Z40" s="666"/>
      <c r="AA40" s="666"/>
      <c r="AB40" s="666"/>
      <c r="AC40" s="666"/>
      <c r="AD40" s="803"/>
      <c r="AE40" s="238"/>
    </row>
    <row r="41" spans="1:41" ht="37.5" customHeight="1" x14ac:dyDescent="0.25">
      <c r="A41" s="711"/>
      <c r="B41" s="795"/>
      <c r="C41" s="240" t="s">
        <v>60</v>
      </c>
      <c r="D41" s="241">
        <v>0</v>
      </c>
      <c r="E41" s="241">
        <v>0.01</v>
      </c>
      <c r="F41" s="241">
        <v>7.5999999999999998E-2</v>
      </c>
      <c r="G41" s="241">
        <v>0</v>
      </c>
      <c r="H41" s="241">
        <v>0.12</v>
      </c>
      <c r="I41" s="241">
        <v>5.6000000000000001E-2</v>
      </c>
      <c r="J41" s="241">
        <v>4.8000000000000001E-2</v>
      </c>
      <c r="K41" s="279">
        <v>0.08</v>
      </c>
      <c r="L41" s="279">
        <v>7.0000000000000007E-2</v>
      </c>
      <c r="M41" s="279">
        <v>0.09</v>
      </c>
      <c r="N41" s="279">
        <v>0.09</v>
      </c>
      <c r="O41" s="252">
        <v>0.04</v>
      </c>
      <c r="P41" s="242">
        <f t="shared" si="0"/>
        <v>0.68</v>
      </c>
      <c r="Q41" s="799"/>
      <c r="R41" s="800"/>
      <c r="S41" s="800"/>
      <c r="T41" s="800"/>
      <c r="U41" s="800"/>
      <c r="V41" s="800"/>
      <c r="W41" s="800"/>
      <c r="X41" s="800"/>
      <c r="Y41" s="800"/>
      <c r="Z41" s="800"/>
      <c r="AA41" s="800"/>
      <c r="AB41" s="800"/>
      <c r="AC41" s="800"/>
      <c r="AD41" s="801"/>
      <c r="AE41" s="238"/>
    </row>
    <row r="42" spans="1:41" ht="30" customHeight="1" x14ac:dyDescent="0.25">
      <c r="A42" s="710" t="s">
        <v>134</v>
      </c>
      <c r="B42" s="794">
        <v>6.6000000000000003E-2</v>
      </c>
      <c r="C42" s="248" t="s">
        <v>56</v>
      </c>
      <c r="D42" s="249">
        <v>0</v>
      </c>
      <c r="E42" s="249">
        <v>0.05</v>
      </c>
      <c r="F42" s="236">
        <v>0.1</v>
      </c>
      <c r="G42" s="236">
        <v>0.12</v>
      </c>
      <c r="H42" s="236">
        <v>0.12</v>
      </c>
      <c r="I42" s="236">
        <v>0.1</v>
      </c>
      <c r="J42" s="236">
        <v>0.1</v>
      </c>
      <c r="K42" s="236">
        <v>0.1</v>
      </c>
      <c r="L42" s="236">
        <v>0.1</v>
      </c>
      <c r="M42" s="236">
        <v>0.08</v>
      </c>
      <c r="N42" s="236">
        <v>0.09</v>
      </c>
      <c r="O42" s="236">
        <v>0.04</v>
      </c>
      <c r="P42" s="242">
        <f t="shared" si="0"/>
        <v>0.99999999999999989</v>
      </c>
      <c r="Q42" s="796" t="s">
        <v>135</v>
      </c>
      <c r="R42" s="797"/>
      <c r="S42" s="797"/>
      <c r="T42" s="797"/>
      <c r="U42" s="797"/>
      <c r="V42" s="797"/>
      <c r="W42" s="797"/>
      <c r="X42" s="797"/>
      <c r="Y42" s="797"/>
      <c r="Z42" s="797"/>
      <c r="AA42" s="797"/>
      <c r="AB42" s="797"/>
      <c r="AC42" s="797"/>
      <c r="AD42" s="798"/>
      <c r="AE42" s="238"/>
    </row>
    <row r="43" spans="1:41" ht="28.5" customHeight="1" x14ac:dyDescent="0.25">
      <c r="A43" s="711"/>
      <c r="B43" s="795"/>
      <c r="C43" s="240" t="s">
        <v>60</v>
      </c>
      <c r="D43" s="241">
        <v>0</v>
      </c>
      <c r="E43" s="241">
        <v>0.05</v>
      </c>
      <c r="F43" s="241">
        <v>7.5999999999999998E-2</v>
      </c>
      <c r="G43" s="241">
        <v>0.12</v>
      </c>
      <c r="H43" s="241">
        <v>0.12</v>
      </c>
      <c r="I43" s="241">
        <v>9.5000000000000001E-2</v>
      </c>
      <c r="J43" s="241">
        <v>8.5000000000000006E-2</v>
      </c>
      <c r="K43" s="279">
        <v>0.08</v>
      </c>
      <c r="L43" s="279">
        <v>0.09</v>
      </c>
      <c r="M43" s="279">
        <v>7.0000000000000007E-2</v>
      </c>
      <c r="N43" s="279">
        <v>0.09</v>
      </c>
      <c r="O43" s="252">
        <v>0.04</v>
      </c>
      <c r="P43" s="242">
        <f t="shared" si="0"/>
        <v>0.91599999999999981</v>
      </c>
      <c r="Q43" s="799"/>
      <c r="R43" s="800"/>
      <c r="S43" s="800"/>
      <c r="T43" s="800"/>
      <c r="U43" s="800"/>
      <c r="V43" s="800"/>
      <c r="W43" s="800"/>
      <c r="X43" s="800"/>
      <c r="Y43" s="800"/>
      <c r="Z43" s="800"/>
      <c r="AA43" s="800"/>
      <c r="AB43" s="800"/>
      <c r="AC43" s="800"/>
      <c r="AD43" s="801"/>
      <c r="AE43" s="238"/>
    </row>
    <row r="44" spans="1:41" x14ac:dyDescent="0.25">
      <c r="A44" s="175" t="s">
        <v>81</v>
      </c>
      <c r="B44" s="253"/>
    </row>
    <row r="45" spans="1:41" x14ac:dyDescent="0.25">
      <c r="T45" s="243"/>
    </row>
  </sheetData>
  <mergeCells count="79">
    <mergeCell ref="A42:A43"/>
    <mergeCell ref="B42:B43"/>
    <mergeCell ref="Q42:AD43"/>
    <mergeCell ref="A38:A39"/>
    <mergeCell ref="B38:B39"/>
    <mergeCell ref="Q38:AD39"/>
    <mergeCell ref="A40:A41"/>
    <mergeCell ref="B40:B41"/>
    <mergeCell ref="Q40:AD41"/>
    <mergeCell ref="AA34:AD35"/>
    <mergeCell ref="A36:A37"/>
    <mergeCell ref="B36:B37"/>
    <mergeCell ref="C36:P36"/>
    <mergeCell ref="Q36:AD36"/>
    <mergeCell ref="Q37:AD37"/>
    <mergeCell ref="Q34:S35"/>
    <mergeCell ref="T34:V35"/>
    <mergeCell ref="W34:Z35"/>
    <mergeCell ref="A34:A35"/>
    <mergeCell ref="B34:B35"/>
    <mergeCell ref="B30:C30"/>
    <mergeCell ref="Q30:AD30"/>
    <mergeCell ref="A31:AD31"/>
    <mergeCell ref="A32:A33"/>
    <mergeCell ref="B32:B33"/>
    <mergeCell ref="C32:C33"/>
    <mergeCell ref="D32:P32"/>
    <mergeCell ref="Q32:AD32"/>
    <mergeCell ref="Q33:S33"/>
    <mergeCell ref="T33:V33"/>
    <mergeCell ref="W33:Z33"/>
    <mergeCell ref="AA33:AD33"/>
    <mergeCell ref="A28:A29"/>
    <mergeCell ref="B28:C29"/>
    <mergeCell ref="D28:O28"/>
    <mergeCell ref="P28:P29"/>
    <mergeCell ref="Q28:AD29"/>
    <mergeCell ref="A23:B23"/>
    <mergeCell ref="A24:B24"/>
    <mergeCell ref="A25:B25"/>
    <mergeCell ref="A27:AD27"/>
    <mergeCell ref="AC17:AD17"/>
    <mergeCell ref="Y15:Z15"/>
    <mergeCell ref="A19:AD19"/>
    <mergeCell ref="A17:B17"/>
    <mergeCell ref="A15:B15"/>
    <mergeCell ref="A22:B22"/>
    <mergeCell ref="M8:N8"/>
    <mergeCell ref="O8:P8"/>
    <mergeCell ref="B2:AA2"/>
    <mergeCell ref="AB1:AD1"/>
    <mergeCell ref="C20:P20"/>
    <mergeCell ref="Q20:AD20"/>
    <mergeCell ref="O9:P9"/>
    <mergeCell ref="AA15:AD15"/>
    <mergeCell ref="C16:AB16"/>
    <mergeCell ref="C17:Q17"/>
    <mergeCell ref="R17:V17"/>
    <mergeCell ref="W17:X17"/>
    <mergeCell ref="Y17:AB17"/>
    <mergeCell ref="C15:K15"/>
    <mergeCell ref="L15:Q15"/>
    <mergeCell ref="R15:X15"/>
    <mergeCell ref="AB2:AD2"/>
    <mergeCell ref="B3:AA4"/>
    <mergeCell ref="AB3:AD3"/>
    <mergeCell ref="AB4:AD4"/>
    <mergeCell ref="A11:B13"/>
    <mergeCell ref="C11:AD13"/>
    <mergeCell ref="A7:B9"/>
    <mergeCell ref="C7:C9"/>
    <mergeCell ref="D7:H9"/>
    <mergeCell ref="I7:J9"/>
    <mergeCell ref="K7:L9"/>
    <mergeCell ref="M7:N7"/>
    <mergeCell ref="M9:N9"/>
    <mergeCell ref="A1:A4"/>
    <mergeCell ref="B1:AA1"/>
    <mergeCell ref="O7:P7"/>
  </mergeCells>
  <dataValidations count="3">
    <dataValidation type="list" allowBlank="1" showInputMessage="1" showErrorMessage="1" sqref="C7:C9" xr:uid="{25690D8D-1F4E-43BF-9340-D645AFA7562E}"/>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textLength" operator="lessThanOrEqual" allowBlank="1" showInputMessage="1" showErrorMessage="1" errorTitle="Máximo 2.000 caracteres" error="Máximo 2.000 caracteres" sqref="AA34 Q34 W34 Q38 Q40:AD43" xr:uid="{00000000-0002-0000-0400-000002000000}">
      <formula1>2000</formula1>
    </dataValidation>
  </dataValidations>
  <pageMargins left="0.25" right="0.25" top="0.75" bottom="0.75" header="0.3" footer="0.3"/>
  <pageSetup scale="15"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theme="7" tint="0.39997558519241921"/>
    <pageSetUpPr fitToPage="1"/>
  </sheetPr>
  <dimension ref="A1:AY30"/>
  <sheetViews>
    <sheetView topLeftCell="H16" zoomScale="70" zoomScaleNormal="70" workbookViewId="0">
      <selection activeCell="AW16" sqref="AW16"/>
    </sheetView>
  </sheetViews>
  <sheetFormatPr baseColWidth="10" defaultColWidth="11.42578125" defaultRowHeight="70.5" customHeight="1" x14ac:dyDescent="0.25"/>
  <cols>
    <col min="1" max="1" width="10.140625" style="254" customWidth="1"/>
    <col min="2" max="2" width="10" style="254" customWidth="1"/>
    <col min="3" max="3" width="16.42578125" style="254" bestFit="1" customWidth="1"/>
    <col min="4" max="4" width="11.7109375" style="254" bestFit="1" customWidth="1"/>
    <col min="5" max="5" width="10.28515625" style="254" customWidth="1"/>
    <col min="6" max="6" width="5.42578125" style="254" bestFit="1" customWidth="1"/>
    <col min="7" max="7" width="23" style="254" customWidth="1"/>
    <col min="8" max="8" width="18.7109375" style="273" customWidth="1"/>
    <col min="9" max="9" width="34" style="273" customWidth="1"/>
    <col min="10" max="10" width="29.28515625" style="273" customWidth="1"/>
    <col min="11" max="11" width="16.85546875" style="273" hidden="1" customWidth="1"/>
    <col min="12" max="13" width="15.28515625" style="273" hidden="1" customWidth="1"/>
    <col min="14" max="14" width="21.140625" style="273" hidden="1" customWidth="1"/>
    <col min="15" max="19" width="8.7109375" style="273" hidden="1" customWidth="1"/>
    <col min="20" max="20" width="22.28515625" style="273" hidden="1" customWidth="1"/>
    <col min="21" max="21" width="28.7109375" style="273" hidden="1" customWidth="1"/>
    <col min="22" max="28" width="5.85546875" style="273" hidden="1" customWidth="1"/>
    <col min="29" max="42" width="5.85546875" style="254" hidden="1" customWidth="1"/>
    <col min="43" max="45" width="5.85546875" style="254" customWidth="1"/>
    <col min="46" max="46" width="17.140625" style="254" customWidth="1"/>
    <col min="47" max="47" width="11.42578125" style="274" customWidth="1"/>
    <col min="48" max="48" width="64.85546875" style="275" customWidth="1"/>
    <col min="49" max="49" width="176.28515625" style="276" customWidth="1"/>
    <col min="50" max="50" width="27.42578125" style="254" customWidth="1"/>
    <col min="51" max="51" width="43.7109375" style="254" customWidth="1"/>
    <col min="52" max="16384" width="11.42578125" style="254"/>
  </cols>
  <sheetData>
    <row r="1" spans="1:51" ht="42.75" customHeight="1" x14ac:dyDescent="0.25">
      <c r="A1" s="832" t="s">
        <v>0</v>
      </c>
      <c r="B1" s="833"/>
      <c r="C1" s="833"/>
      <c r="D1" s="833"/>
      <c r="E1" s="833"/>
      <c r="F1" s="833"/>
      <c r="G1" s="833"/>
      <c r="H1" s="833"/>
      <c r="I1" s="833"/>
      <c r="J1" s="833"/>
      <c r="K1" s="833"/>
      <c r="L1" s="833"/>
      <c r="M1" s="833"/>
      <c r="N1" s="833"/>
      <c r="O1" s="833"/>
      <c r="P1" s="833"/>
      <c r="Q1" s="833"/>
      <c r="R1" s="833"/>
      <c r="S1" s="833"/>
      <c r="T1" s="833"/>
      <c r="U1" s="833"/>
      <c r="V1" s="833"/>
      <c r="W1" s="833"/>
      <c r="X1" s="833"/>
      <c r="Y1" s="833"/>
      <c r="Z1" s="833"/>
      <c r="AA1" s="833"/>
      <c r="AB1" s="833"/>
      <c r="AC1" s="833"/>
      <c r="AD1" s="833"/>
      <c r="AE1" s="833"/>
      <c r="AF1" s="833"/>
      <c r="AG1" s="833"/>
      <c r="AH1" s="833"/>
      <c r="AI1" s="833"/>
      <c r="AJ1" s="833"/>
      <c r="AK1" s="833"/>
      <c r="AL1" s="833"/>
      <c r="AM1" s="833"/>
      <c r="AN1" s="833"/>
      <c r="AO1" s="833"/>
      <c r="AP1" s="833"/>
      <c r="AQ1" s="833"/>
      <c r="AR1" s="833"/>
      <c r="AS1" s="833"/>
      <c r="AT1" s="833"/>
      <c r="AU1" s="833"/>
      <c r="AV1" s="833"/>
      <c r="AW1" s="834"/>
      <c r="AX1" s="828" t="s">
        <v>82</v>
      </c>
      <c r="AY1" s="829"/>
    </row>
    <row r="2" spans="1:51" ht="38.25" customHeight="1" x14ac:dyDescent="0.25">
      <c r="A2" s="835" t="s">
        <v>2</v>
      </c>
      <c r="B2" s="836"/>
      <c r="C2" s="836"/>
      <c r="D2" s="836"/>
      <c r="E2" s="836"/>
      <c r="F2" s="836"/>
      <c r="G2" s="836"/>
      <c r="H2" s="836"/>
      <c r="I2" s="836"/>
      <c r="J2" s="836"/>
      <c r="K2" s="836"/>
      <c r="L2" s="836"/>
      <c r="M2" s="836"/>
      <c r="N2" s="836"/>
      <c r="O2" s="836"/>
      <c r="P2" s="836"/>
      <c r="Q2" s="836"/>
      <c r="R2" s="836"/>
      <c r="S2" s="836"/>
      <c r="T2" s="836"/>
      <c r="U2" s="836"/>
      <c r="V2" s="836"/>
      <c r="W2" s="836"/>
      <c r="X2" s="836"/>
      <c r="Y2" s="836"/>
      <c r="Z2" s="836"/>
      <c r="AA2" s="836"/>
      <c r="AB2" s="836"/>
      <c r="AC2" s="836"/>
      <c r="AD2" s="836"/>
      <c r="AE2" s="836"/>
      <c r="AF2" s="836"/>
      <c r="AG2" s="836"/>
      <c r="AH2" s="836"/>
      <c r="AI2" s="836"/>
      <c r="AJ2" s="836"/>
      <c r="AK2" s="836"/>
      <c r="AL2" s="836"/>
      <c r="AM2" s="836"/>
      <c r="AN2" s="836"/>
      <c r="AO2" s="836"/>
      <c r="AP2" s="836"/>
      <c r="AQ2" s="836"/>
      <c r="AR2" s="836"/>
      <c r="AS2" s="836"/>
      <c r="AT2" s="836"/>
      <c r="AU2" s="836"/>
      <c r="AV2" s="836"/>
      <c r="AW2" s="837"/>
      <c r="AX2" s="830" t="s">
        <v>83</v>
      </c>
      <c r="AY2" s="831"/>
    </row>
    <row r="3" spans="1:51" ht="40.5" customHeight="1" x14ac:dyDescent="0.25">
      <c r="A3" s="838" t="s">
        <v>136</v>
      </c>
      <c r="B3" s="839"/>
      <c r="C3" s="839"/>
      <c r="D3" s="839"/>
      <c r="E3" s="839"/>
      <c r="F3" s="839"/>
      <c r="G3" s="839"/>
      <c r="H3" s="839"/>
      <c r="I3" s="839"/>
      <c r="J3" s="839"/>
      <c r="K3" s="839"/>
      <c r="L3" s="839"/>
      <c r="M3" s="839"/>
      <c r="N3" s="839"/>
      <c r="O3" s="839"/>
      <c r="P3" s="839"/>
      <c r="Q3" s="839"/>
      <c r="R3" s="839"/>
      <c r="S3" s="839"/>
      <c r="T3" s="839"/>
      <c r="U3" s="839"/>
      <c r="V3" s="839"/>
      <c r="W3" s="839"/>
      <c r="X3" s="839"/>
      <c r="Y3" s="839"/>
      <c r="Z3" s="839"/>
      <c r="AA3" s="839"/>
      <c r="AB3" s="839"/>
      <c r="AC3" s="839"/>
      <c r="AD3" s="839"/>
      <c r="AE3" s="839"/>
      <c r="AF3" s="839"/>
      <c r="AG3" s="839"/>
      <c r="AH3" s="839"/>
      <c r="AI3" s="839"/>
      <c r="AJ3" s="839"/>
      <c r="AK3" s="839"/>
      <c r="AL3" s="839"/>
      <c r="AM3" s="839"/>
      <c r="AN3" s="839"/>
      <c r="AO3" s="839"/>
      <c r="AP3" s="839"/>
      <c r="AQ3" s="839"/>
      <c r="AR3" s="839"/>
      <c r="AS3" s="839"/>
      <c r="AT3" s="839"/>
      <c r="AU3" s="839"/>
      <c r="AV3" s="839"/>
      <c r="AW3" s="840"/>
      <c r="AX3" s="830" t="s">
        <v>84</v>
      </c>
      <c r="AY3" s="831"/>
    </row>
    <row r="4" spans="1:51" ht="30" customHeight="1" x14ac:dyDescent="0.25">
      <c r="A4" s="832"/>
      <c r="B4" s="833"/>
      <c r="C4" s="833"/>
      <c r="D4" s="833"/>
      <c r="E4" s="833"/>
      <c r="F4" s="833"/>
      <c r="G4" s="833"/>
      <c r="H4" s="833"/>
      <c r="I4" s="833"/>
      <c r="J4" s="833"/>
      <c r="K4" s="833"/>
      <c r="L4" s="833"/>
      <c r="M4" s="833"/>
      <c r="N4" s="833"/>
      <c r="O4" s="833"/>
      <c r="P4" s="833"/>
      <c r="Q4" s="833"/>
      <c r="R4" s="833"/>
      <c r="S4" s="833"/>
      <c r="T4" s="833"/>
      <c r="U4" s="833"/>
      <c r="V4" s="833"/>
      <c r="W4" s="833"/>
      <c r="X4" s="833"/>
      <c r="Y4" s="833"/>
      <c r="Z4" s="833"/>
      <c r="AA4" s="833"/>
      <c r="AB4" s="833"/>
      <c r="AC4" s="833"/>
      <c r="AD4" s="833"/>
      <c r="AE4" s="833"/>
      <c r="AF4" s="833"/>
      <c r="AG4" s="833"/>
      <c r="AH4" s="833"/>
      <c r="AI4" s="833"/>
      <c r="AJ4" s="833"/>
      <c r="AK4" s="833"/>
      <c r="AL4" s="833"/>
      <c r="AM4" s="833"/>
      <c r="AN4" s="833"/>
      <c r="AO4" s="833"/>
      <c r="AP4" s="833"/>
      <c r="AQ4" s="833"/>
      <c r="AR4" s="833"/>
      <c r="AS4" s="833"/>
      <c r="AT4" s="833"/>
      <c r="AU4" s="833"/>
      <c r="AV4" s="833"/>
      <c r="AW4" s="834"/>
      <c r="AX4" s="831" t="s">
        <v>137</v>
      </c>
      <c r="AY4" s="831"/>
    </row>
    <row r="5" spans="1:51" ht="45.75" customHeight="1" x14ac:dyDescent="0.25">
      <c r="A5" s="821" t="s">
        <v>138</v>
      </c>
      <c r="B5" s="822"/>
      <c r="C5" s="822"/>
      <c r="D5" s="822"/>
      <c r="E5" s="822"/>
      <c r="F5" s="822"/>
      <c r="G5" s="822"/>
      <c r="H5" s="822"/>
      <c r="I5" s="822"/>
      <c r="J5" s="822"/>
      <c r="K5" s="822"/>
      <c r="L5" s="822"/>
      <c r="M5" s="822"/>
      <c r="N5" s="822"/>
      <c r="O5" s="822"/>
      <c r="P5" s="822"/>
      <c r="Q5" s="822"/>
      <c r="R5" s="822"/>
      <c r="S5" s="822"/>
      <c r="T5" s="822"/>
      <c r="U5" s="822"/>
      <c r="V5" s="822"/>
      <c r="W5" s="822"/>
      <c r="X5" s="822"/>
      <c r="Y5" s="822"/>
      <c r="Z5" s="822"/>
      <c r="AA5" s="822"/>
      <c r="AB5" s="822"/>
      <c r="AC5" s="822"/>
      <c r="AD5" s="822"/>
      <c r="AE5" s="822"/>
      <c r="AF5" s="822"/>
      <c r="AG5" s="823"/>
      <c r="AH5" s="814" t="s">
        <v>13</v>
      </c>
      <c r="AI5" s="847"/>
      <c r="AJ5" s="847"/>
      <c r="AK5" s="847"/>
      <c r="AL5" s="847"/>
      <c r="AM5" s="847"/>
      <c r="AN5" s="847"/>
      <c r="AO5" s="847"/>
      <c r="AP5" s="847"/>
      <c r="AQ5" s="847"/>
      <c r="AR5" s="847"/>
      <c r="AS5" s="847"/>
      <c r="AT5" s="847"/>
      <c r="AU5" s="815"/>
      <c r="AV5" s="824" t="s">
        <v>139</v>
      </c>
      <c r="AW5" s="824" t="s">
        <v>140</v>
      </c>
      <c r="AX5" s="804" t="s">
        <v>141</v>
      </c>
      <c r="AY5" s="804" t="s">
        <v>142</v>
      </c>
    </row>
    <row r="6" spans="1:51" ht="15" x14ac:dyDescent="0.25">
      <c r="A6" s="827" t="s">
        <v>8</v>
      </c>
      <c r="B6" s="827"/>
      <c r="C6" s="827"/>
      <c r="D6" s="577">
        <v>45303</v>
      </c>
      <c r="E6" s="578"/>
      <c r="F6" s="814" t="s">
        <v>10</v>
      </c>
      <c r="G6" s="815"/>
      <c r="H6" s="807" t="s">
        <v>11</v>
      </c>
      <c r="I6" s="807"/>
      <c r="J6" s="257"/>
      <c r="K6" s="814"/>
      <c r="L6" s="847"/>
      <c r="M6" s="847"/>
      <c r="N6" s="847"/>
      <c r="O6" s="847"/>
      <c r="P6" s="847"/>
      <c r="Q6" s="847"/>
      <c r="R6" s="847"/>
      <c r="S6" s="847"/>
      <c r="T6" s="847"/>
      <c r="U6" s="847"/>
      <c r="V6" s="255"/>
      <c r="W6" s="255"/>
      <c r="X6" s="255"/>
      <c r="Y6" s="255"/>
      <c r="Z6" s="255"/>
      <c r="AA6" s="255"/>
      <c r="AB6" s="255"/>
      <c r="AC6" s="258"/>
      <c r="AD6" s="258"/>
      <c r="AE6" s="258"/>
      <c r="AF6" s="258"/>
      <c r="AG6" s="259"/>
      <c r="AH6" s="816"/>
      <c r="AI6" s="848"/>
      <c r="AJ6" s="848"/>
      <c r="AK6" s="848"/>
      <c r="AL6" s="848"/>
      <c r="AM6" s="848"/>
      <c r="AN6" s="848"/>
      <c r="AO6" s="848"/>
      <c r="AP6" s="848"/>
      <c r="AQ6" s="848"/>
      <c r="AR6" s="848"/>
      <c r="AS6" s="848"/>
      <c r="AT6" s="848"/>
      <c r="AU6" s="817"/>
      <c r="AV6" s="825"/>
      <c r="AW6" s="825"/>
      <c r="AX6" s="805"/>
      <c r="AY6" s="805"/>
    </row>
    <row r="7" spans="1:51" ht="15" x14ac:dyDescent="0.25">
      <c r="A7" s="827"/>
      <c r="B7" s="827"/>
      <c r="C7" s="827"/>
      <c r="D7" s="579"/>
      <c r="E7" s="580"/>
      <c r="F7" s="816"/>
      <c r="G7" s="817"/>
      <c r="H7" s="807" t="s">
        <v>12</v>
      </c>
      <c r="I7" s="807"/>
      <c r="J7" s="257"/>
      <c r="K7" s="816"/>
      <c r="L7" s="848"/>
      <c r="M7" s="848"/>
      <c r="N7" s="848"/>
      <c r="O7" s="848"/>
      <c r="P7" s="848"/>
      <c r="Q7" s="848"/>
      <c r="R7" s="848"/>
      <c r="S7" s="848"/>
      <c r="T7" s="848"/>
      <c r="U7" s="848"/>
      <c r="V7" s="260"/>
      <c r="W7" s="260"/>
      <c r="X7" s="260"/>
      <c r="Y7" s="260"/>
      <c r="Z7" s="260"/>
      <c r="AA7" s="260"/>
      <c r="AB7" s="260"/>
      <c r="AC7" s="261"/>
      <c r="AD7" s="261"/>
      <c r="AE7" s="261"/>
      <c r="AF7" s="261"/>
      <c r="AG7" s="262"/>
      <c r="AH7" s="816"/>
      <c r="AI7" s="848"/>
      <c r="AJ7" s="848"/>
      <c r="AK7" s="848"/>
      <c r="AL7" s="848"/>
      <c r="AM7" s="848"/>
      <c r="AN7" s="848"/>
      <c r="AO7" s="848"/>
      <c r="AP7" s="848"/>
      <c r="AQ7" s="848"/>
      <c r="AR7" s="848"/>
      <c r="AS7" s="848"/>
      <c r="AT7" s="848"/>
      <c r="AU7" s="817"/>
      <c r="AV7" s="825"/>
      <c r="AW7" s="825"/>
      <c r="AX7" s="805"/>
      <c r="AY7" s="805"/>
    </row>
    <row r="8" spans="1:51" ht="15" x14ac:dyDescent="0.25">
      <c r="A8" s="827"/>
      <c r="B8" s="827"/>
      <c r="C8" s="827"/>
      <c r="D8" s="581"/>
      <c r="E8" s="582"/>
      <c r="F8" s="818"/>
      <c r="G8" s="819"/>
      <c r="H8" s="807" t="s">
        <v>13</v>
      </c>
      <c r="I8" s="807"/>
      <c r="J8" s="257" t="s">
        <v>143</v>
      </c>
      <c r="K8" s="818"/>
      <c r="L8" s="849"/>
      <c r="M8" s="849"/>
      <c r="N8" s="849"/>
      <c r="O8" s="849"/>
      <c r="P8" s="849"/>
      <c r="Q8" s="849"/>
      <c r="R8" s="849"/>
      <c r="S8" s="849"/>
      <c r="T8" s="849"/>
      <c r="U8" s="849"/>
      <c r="V8" s="263"/>
      <c r="W8" s="263"/>
      <c r="X8" s="263"/>
      <c r="Y8" s="263"/>
      <c r="Z8" s="263"/>
      <c r="AA8" s="263"/>
      <c r="AB8" s="263"/>
      <c r="AC8" s="264"/>
      <c r="AD8" s="264"/>
      <c r="AE8" s="264"/>
      <c r="AF8" s="264"/>
      <c r="AG8" s="265"/>
      <c r="AH8" s="816"/>
      <c r="AI8" s="848"/>
      <c r="AJ8" s="848"/>
      <c r="AK8" s="848"/>
      <c r="AL8" s="848"/>
      <c r="AM8" s="848"/>
      <c r="AN8" s="848"/>
      <c r="AO8" s="848"/>
      <c r="AP8" s="848"/>
      <c r="AQ8" s="848"/>
      <c r="AR8" s="848"/>
      <c r="AS8" s="848"/>
      <c r="AT8" s="848"/>
      <c r="AU8" s="817"/>
      <c r="AV8" s="825"/>
      <c r="AW8" s="825"/>
      <c r="AX8" s="805"/>
      <c r="AY8" s="805"/>
    </row>
    <row r="9" spans="1:51" ht="15" x14ac:dyDescent="0.25">
      <c r="A9" s="844" t="s">
        <v>144</v>
      </c>
      <c r="B9" s="845"/>
      <c r="C9" s="846"/>
      <c r="D9" s="810" t="s">
        <v>145</v>
      </c>
      <c r="E9" s="811"/>
      <c r="F9" s="811"/>
      <c r="G9" s="811"/>
      <c r="H9" s="811"/>
      <c r="I9" s="811"/>
      <c r="J9" s="811"/>
      <c r="K9" s="812"/>
      <c r="L9" s="812"/>
      <c r="M9" s="812"/>
      <c r="N9" s="812"/>
      <c r="O9" s="812"/>
      <c r="P9" s="812"/>
      <c r="Q9" s="812"/>
      <c r="R9" s="812"/>
      <c r="S9" s="812"/>
      <c r="T9" s="812"/>
      <c r="U9" s="812"/>
      <c r="V9" s="812"/>
      <c r="W9" s="812"/>
      <c r="X9" s="812"/>
      <c r="Y9" s="812"/>
      <c r="Z9" s="812"/>
      <c r="AA9" s="812"/>
      <c r="AB9" s="812"/>
      <c r="AC9" s="812"/>
      <c r="AD9" s="812"/>
      <c r="AE9" s="812"/>
      <c r="AF9" s="812"/>
      <c r="AG9" s="813"/>
      <c r="AH9" s="816"/>
      <c r="AI9" s="848"/>
      <c r="AJ9" s="848"/>
      <c r="AK9" s="848"/>
      <c r="AL9" s="848"/>
      <c r="AM9" s="848"/>
      <c r="AN9" s="848"/>
      <c r="AO9" s="848"/>
      <c r="AP9" s="848"/>
      <c r="AQ9" s="848"/>
      <c r="AR9" s="848"/>
      <c r="AS9" s="848"/>
      <c r="AT9" s="848"/>
      <c r="AU9" s="817"/>
      <c r="AV9" s="825"/>
      <c r="AW9" s="825"/>
      <c r="AX9" s="805"/>
      <c r="AY9" s="805"/>
    </row>
    <row r="10" spans="1:51" ht="15" x14ac:dyDescent="0.25">
      <c r="A10" s="851" t="s">
        <v>146</v>
      </c>
      <c r="B10" s="852"/>
      <c r="C10" s="853"/>
      <c r="D10" s="841" t="s">
        <v>147</v>
      </c>
      <c r="E10" s="812"/>
      <c r="F10" s="812"/>
      <c r="G10" s="812"/>
      <c r="H10" s="812"/>
      <c r="I10" s="812"/>
      <c r="J10" s="812"/>
      <c r="K10" s="812"/>
      <c r="L10" s="812"/>
      <c r="M10" s="812"/>
      <c r="N10" s="812"/>
      <c r="O10" s="812"/>
      <c r="P10" s="812"/>
      <c r="Q10" s="812"/>
      <c r="R10" s="812"/>
      <c r="S10" s="812"/>
      <c r="T10" s="812"/>
      <c r="U10" s="812"/>
      <c r="V10" s="812"/>
      <c r="W10" s="812"/>
      <c r="X10" s="812"/>
      <c r="Y10" s="812"/>
      <c r="Z10" s="812"/>
      <c r="AA10" s="812"/>
      <c r="AB10" s="812"/>
      <c r="AC10" s="812"/>
      <c r="AD10" s="812"/>
      <c r="AE10" s="812"/>
      <c r="AF10" s="812"/>
      <c r="AG10" s="813"/>
      <c r="AH10" s="818"/>
      <c r="AI10" s="849"/>
      <c r="AJ10" s="849"/>
      <c r="AK10" s="849"/>
      <c r="AL10" s="849"/>
      <c r="AM10" s="849"/>
      <c r="AN10" s="849"/>
      <c r="AO10" s="849"/>
      <c r="AP10" s="849"/>
      <c r="AQ10" s="849"/>
      <c r="AR10" s="849"/>
      <c r="AS10" s="849"/>
      <c r="AT10" s="849"/>
      <c r="AU10" s="819"/>
      <c r="AV10" s="825"/>
      <c r="AW10" s="825"/>
      <c r="AX10" s="805"/>
      <c r="AY10" s="805"/>
    </row>
    <row r="11" spans="1:51" ht="33.950000000000003" customHeight="1" x14ac:dyDescent="0.25">
      <c r="A11" s="808" t="s">
        <v>148</v>
      </c>
      <c r="B11" s="820"/>
      <c r="C11" s="820"/>
      <c r="D11" s="820"/>
      <c r="E11" s="820"/>
      <c r="F11" s="809"/>
      <c r="G11" s="808" t="s">
        <v>149</v>
      </c>
      <c r="H11" s="809"/>
      <c r="I11" s="804" t="s">
        <v>150</v>
      </c>
      <c r="J11" s="804" t="s">
        <v>151</v>
      </c>
      <c r="K11" s="804" t="s">
        <v>152</v>
      </c>
      <c r="L11" s="804" t="s">
        <v>153</v>
      </c>
      <c r="M11" s="804" t="s">
        <v>154</v>
      </c>
      <c r="N11" s="804" t="s">
        <v>155</v>
      </c>
      <c r="O11" s="808" t="s">
        <v>156</v>
      </c>
      <c r="P11" s="820"/>
      <c r="Q11" s="820"/>
      <c r="R11" s="820"/>
      <c r="S11" s="809"/>
      <c r="T11" s="804" t="s">
        <v>157</v>
      </c>
      <c r="U11" s="804" t="s">
        <v>158</v>
      </c>
      <c r="V11" s="821" t="s">
        <v>159</v>
      </c>
      <c r="W11" s="822"/>
      <c r="X11" s="822"/>
      <c r="Y11" s="822"/>
      <c r="Z11" s="822"/>
      <c r="AA11" s="822"/>
      <c r="AB11" s="822"/>
      <c r="AC11" s="822"/>
      <c r="AD11" s="822"/>
      <c r="AE11" s="822"/>
      <c r="AF11" s="822"/>
      <c r="AG11" s="823"/>
      <c r="AH11" s="821" t="s">
        <v>160</v>
      </c>
      <c r="AI11" s="822"/>
      <c r="AJ11" s="822"/>
      <c r="AK11" s="822"/>
      <c r="AL11" s="822"/>
      <c r="AM11" s="822"/>
      <c r="AN11" s="822"/>
      <c r="AO11" s="822"/>
      <c r="AP11" s="822"/>
      <c r="AQ11" s="822"/>
      <c r="AR11" s="822"/>
      <c r="AS11" s="823"/>
      <c r="AT11" s="808" t="s">
        <v>33</v>
      </c>
      <c r="AU11" s="809"/>
      <c r="AV11" s="825"/>
      <c r="AW11" s="825"/>
      <c r="AX11" s="805"/>
      <c r="AY11" s="805"/>
    </row>
    <row r="12" spans="1:51" ht="57.75" customHeight="1" x14ac:dyDescent="0.25">
      <c r="A12" s="266" t="s">
        <v>161</v>
      </c>
      <c r="B12" s="266" t="s">
        <v>162</v>
      </c>
      <c r="C12" s="266" t="s">
        <v>163</v>
      </c>
      <c r="D12" s="266" t="s">
        <v>164</v>
      </c>
      <c r="E12" s="266" t="s">
        <v>165</v>
      </c>
      <c r="F12" s="266" t="s">
        <v>166</v>
      </c>
      <c r="G12" s="266" t="s">
        <v>167</v>
      </c>
      <c r="H12" s="266" t="s">
        <v>168</v>
      </c>
      <c r="I12" s="806"/>
      <c r="J12" s="806"/>
      <c r="K12" s="806"/>
      <c r="L12" s="806"/>
      <c r="M12" s="806"/>
      <c r="N12" s="806"/>
      <c r="O12" s="266">
        <v>2020</v>
      </c>
      <c r="P12" s="266">
        <v>2021</v>
      </c>
      <c r="Q12" s="266">
        <v>2022</v>
      </c>
      <c r="R12" s="266">
        <v>2023</v>
      </c>
      <c r="S12" s="266">
        <v>2024</v>
      </c>
      <c r="T12" s="806"/>
      <c r="U12" s="806"/>
      <c r="V12" s="256" t="s">
        <v>35</v>
      </c>
      <c r="W12" s="256" t="s">
        <v>36</v>
      </c>
      <c r="X12" s="256" t="s">
        <v>37</v>
      </c>
      <c r="Y12" s="256" t="s">
        <v>38</v>
      </c>
      <c r="Z12" s="256" t="s">
        <v>39</v>
      </c>
      <c r="AA12" s="256" t="s">
        <v>40</v>
      </c>
      <c r="AB12" s="256" t="s">
        <v>41</v>
      </c>
      <c r="AC12" s="256" t="s">
        <v>42</v>
      </c>
      <c r="AD12" s="256" t="s">
        <v>43</v>
      </c>
      <c r="AE12" s="256" t="s">
        <v>44</v>
      </c>
      <c r="AF12" s="256" t="s">
        <v>45</v>
      </c>
      <c r="AG12" s="256" t="s">
        <v>46</v>
      </c>
      <c r="AH12" s="256" t="s">
        <v>35</v>
      </c>
      <c r="AI12" s="267" t="s">
        <v>36</v>
      </c>
      <c r="AJ12" s="256" t="s">
        <v>37</v>
      </c>
      <c r="AK12" s="256" t="s">
        <v>38</v>
      </c>
      <c r="AL12" s="256" t="s">
        <v>39</v>
      </c>
      <c r="AM12" s="256" t="s">
        <v>40</v>
      </c>
      <c r="AN12" s="256" t="s">
        <v>41</v>
      </c>
      <c r="AO12" s="256" t="s">
        <v>42</v>
      </c>
      <c r="AP12" s="256" t="s">
        <v>43</v>
      </c>
      <c r="AQ12" s="256" t="s">
        <v>44</v>
      </c>
      <c r="AR12" s="256" t="s">
        <v>45</v>
      </c>
      <c r="AS12" s="256" t="s">
        <v>46</v>
      </c>
      <c r="AT12" s="268" t="s">
        <v>169</v>
      </c>
      <c r="AU12" s="269" t="s">
        <v>170</v>
      </c>
      <c r="AV12" s="826"/>
      <c r="AW12" s="826"/>
      <c r="AX12" s="806"/>
      <c r="AY12" s="806"/>
    </row>
    <row r="13" spans="1:51" s="270" customFormat="1" ht="277.5" hidden="1" customHeight="1" x14ac:dyDescent="0.25">
      <c r="A13" s="319"/>
      <c r="B13" s="319"/>
      <c r="C13" s="319"/>
      <c r="D13" s="319"/>
      <c r="E13" s="319"/>
      <c r="F13" s="319"/>
      <c r="G13" s="319"/>
      <c r="H13" s="320" t="s">
        <v>171</v>
      </c>
      <c r="I13" s="320" t="s">
        <v>172</v>
      </c>
      <c r="J13" s="320" t="s">
        <v>173</v>
      </c>
      <c r="K13" s="320" t="s">
        <v>174</v>
      </c>
      <c r="L13" s="321">
        <v>20</v>
      </c>
      <c r="M13" s="320" t="s">
        <v>175</v>
      </c>
      <c r="N13" s="320" t="s">
        <v>176</v>
      </c>
      <c r="O13" s="322"/>
      <c r="P13" s="323">
        <v>1</v>
      </c>
      <c r="Q13" s="323">
        <v>1</v>
      </c>
      <c r="R13" s="323">
        <v>1</v>
      </c>
      <c r="S13" s="323">
        <v>1</v>
      </c>
      <c r="T13" s="322"/>
      <c r="U13" s="322" t="s">
        <v>177</v>
      </c>
      <c r="V13" s="320"/>
      <c r="W13" s="320"/>
      <c r="X13" s="323">
        <v>0.25</v>
      </c>
      <c r="Y13" s="323"/>
      <c r="Z13" s="323"/>
      <c r="AA13" s="323">
        <v>0.25</v>
      </c>
      <c r="AB13" s="323"/>
      <c r="AC13" s="323"/>
      <c r="AD13" s="323">
        <v>0.25</v>
      </c>
      <c r="AE13" s="323"/>
      <c r="AF13" s="323"/>
      <c r="AG13" s="323">
        <v>0.25</v>
      </c>
      <c r="AH13" s="323"/>
      <c r="AI13" s="324"/>
      <c r="AJ13" s="323">
        <v>0.25</v>
      </c>
      <c r="AK13" s="323"/>
      <c r="AL13" s="323"/>
      <c r="AM13" s="323">
        <v>0.25</v>
      </c>
      <c r="AN13" s="323"/>
      <c r="AO13" s="323"/>
      <c r="AP13" s="323">
        <v>0.25</v>
      </c>
      <c r="AQ13" s="323"/>
      <c r="AR13" s="323"/>
      <c r="AS13" s="323">
        <v>0.25</v>
      </c>
      <c r="AT13" s="323">
        <f>+AJ13+AM13+AP13+AS13</f>
        <v>1</v>
      </c>
      <c r="AU13" s="325">
        <f>SUM(AH13:AS13)/Q13</f>
        <v>1</v>
      </c>
      <c r="AV13" s="326" t="s">
        <v>178</v>
      </c>
      <c r="AW13" s="326" t="s">
        <v>179</v>
      </c>
      <c r="AX13" s="326"/>
      <c r="AY13" s="327"/>
    </row>
    <row r="14" spans="1:51" s="270" customFormat="1" ht="128.1" hidden="1" customHeight="1" x14ac:dyDescent="0.25">
      <c r="A14" s="319"/>
      <c r="B14" s="319"/>
      <c r="C14" s="319"/>
      <c r="D14" s="319"/>
      <c r="E14" s="319"/>
      <c r="F14" s="319"/>
      <c r="G14" s="319"/>
      <c r="H14" s="320" t="s">
        <v>180</v>
      </c>
      <c r="I14" s="320" t="s">
        <v>181</v>
      </c>
      <c r="J14" s="320" t="s">
        <v>182</v>
      </c>
      <c r="K14" s="320" t="s">
        <v>174</v>
      </c>
      <c r="L14" s="320">
        <v>1</v>
      </c>
      <c r="M14" s="320" t="s">
        <v>183</v>
      </c>
      <c r="N14" s="320" t="s">
        <v>184</v>
      </c>
      <c r="O14" s="320"/>
      <c r="P14" s="328">
        <v>1</v>
      </c>
      <c r="Q14" s="328">
        <v>0</v>
      </c>
      <c r="R14" s="328">
        <v>0</v>
      </c>
      <c r="S14" s="328">
        <v>0</v>
      </c>
      <c r="T14" s="320"/>
      <c r="U14" s="320" t="s">
        <v>184</v>
      </c>
      <c r="V14" s="320"/>
      <c r="W14" s="320"/>
      <c r="X14" s="320"/>
      <c r="Y14" s="320"/>
      <c r="Z14" s="320"/>
      <c r="AA14" s="320"/>
      <c r="AB14" s="320"/>
      <c r="AC14" s="319"/>
      <c r="AD14" s="319"/>
      <c r="AE14" s="319"/>
      <c r="AF14" s="319"/>
      <c r="AG14" s="319"/>
      <c r="AH14" s="329"/>
      <c r="AI14" s="330"/>
      <c r="AJ14" s="319"/>
      <c r="AK14" s="319"/>
      <c r="AL14" s="319"/>
      <c r="AM14" s="319"/>
      <c r="AN14" s="319"/>
      <c r="AO14" s="319"/>
      <c r="AP14" s="319"/>
      <c r="AQ14" s="319"/>
      <c r="AR14" s="319"/>
      <c r="AS14" s="319"/>
      <c r="AT14" s="320">
        <f>SUM(AG14:AS14)</f>
        <v>0</v>
      </c>
      <c r="AU14" s="331">
        <v>1</v>
      </c>
      <c r="AV14" s="332" t="s">
        <v>185</v>
      </c>
      <c r="AW14" s="326"/>
      <c r="AX14" s="326"/>
      <c r="AY14" s="327"/>
    </row>
    <row r="15" spans="1:51" s="270" customFormat="1" ht="387.95" hidden="1" customHeight="1" x14ac:dyDescent="0.25">
      <c r="A15" s="319"/>
      <c r="B15" s="319"/>
      <c r="C15" s="319"/>
      <c r="D15" s="319"/>
      <c r="E15" s="333" t="s">
        <v>186</v>
      </c>
      <c r="F15" s="333"/>
      <c r="G15" s="334" t="s">
        <v>187</v>
      </c>
      <c r="H15" s="333"/>
      <c r="I15" s="334" t="s">
        <v>188</v>
      </c>
      <c r="J15" s="334" t="s">
        <v>189</v>
      </c>
      <c r="K15" s="334" t="s">
        <v>174</v>
      </c>
      <c r="L15" s="334">
        <v>20</v>
      </c>
      <c r="M15" s="334" t="s">
        <v>190</v>
      </c>
      <c r="N15" s="320" t="s">
        <v>191</v>
      </c>
      <c r="O15" s="334">
        <v>20</v>
      </c>
      <c r="P15" s="334">
        <v>20</v>
      </c>
      <c r="Q15" s="334">
        <v>20</v>
      </c>
      <c r="R15" s="334">
        <v>20</v>
      </c>
      <c r="S15" s="334">
        <v>20</v>
      </c>
      <c r="T15" s="335" t="s">
        <v>192</v>
      </c>
      <c r="U15" s="335" t="s">
        <v>193</v>
      </c>
      <c r="V15" s="320"/>
      <c r="W15" s="336"/>
      <c r="X15" s="336">
        <v>20</v>
      </c>
      <c r="Y15" s="336"/>
      <c r="Z15" s="336"/>
      <c r="AA15" s="336">
        <v>20</v>
      </c>
      <c r="AB15" s="336"/>
      <c r="AC15" s="336"/>
      <c r="AD15" s="336">
        <v>20</v>
      </c>
      <c r="AE15" s="336"/>
      <c r="AF15" s="336"/>
      <c r="AG15" s="336">
        <v>20</v>
      </c>
      <c r="AH15" s="320">
        <v>0</v>
      </c>
      <c r="AI15" s="330">
        <v>4</v>
      </c>
      <c r="AJ15" s="320">
        <v>10</v>
      </c>
      <c r="AK15" s="320">
        <v>13</v>
      </c>
      <c r="AL15" s="320">
        <v>17</v>
      </c>
      <c r="AM15" s="320">
        <v>14</v>
      </c>
      <c r="AN15" s="320">
        <v>17</v>
      </c>
      <c r="AO15" s="320">
        <v>12</v>
      </c>
      <c r="AP15" s="320">
        <v>13</v>
      </c>
      <c r="AQ15" s="320">
        <v>18</v>
      </c>
      <c r="AR15" s="320">
        <v>13</v>
      </c>
      <c r="AS15" s="320">
        <v>5</v>
      </c>
      <c r="AT15" s="334">
        <v>20</v>
      </c>
      <c r="AU15" s="325">
        <f t="shared" ref="AU15:AU20" si="0">+AT15/R15</f>
        <v>1</v>
      </c>
      <c r="AV15" s="337" t="s">
        <v>107</v>
      </c>
      <c r="AW15" s="315" t="s">
        <v>194</v>
      </c>
      <c r="AX15" s="338"/>
      <c r="AY15" s="327"/>
    </row>
    <row r="16" spans="1:51" s="270" customFormat="1" ht="409.5" customHeight="1" x14ac:dyDescent="0.25">
      <c r="A16" s="319"/>
      <c r="B16" s="319"/>
      <c r="C16" s="319"/>
      <c r="D16" s="333">
        <v>33</v>
      </c>
      <c r="E16" s="333" t="s">
        <v>195</v>
      </c>
      <c r="F16" s="333"/>
      <c r="G16" s="334" t="s">
        <v>187</v>
      </c>
      <c r="H16" s="333" t="s">
        <v>196</v>
      </c>
      <c r="I16" s="334" t="s">
        <v>108</v>
      </c>
      <c r="J16" s="334" t="s">
        <v>197</v>
      </c>
      <c r="K16" s="333" t="s">
        <v>198</v>
      </c>
      <c r="L16" s="333">
        <v>4800</v>
      </c>
      <c r="M16" s="333" t="s">
        <v>199</v>
      </c>
      <c r="N16" s="334" t="s">
        <v>200</v>
      </c>
      <c r="O16" s="339">
        <v>0</v>
      </c>
      <c r="P16" s="339">
        <v>1400</v>
      </c>
      <c r="Q16" s="339">
        <v>1239</v>
      </c>
      <c r="R16" s="339">
        <v>1200</v>
      </c>
      <c r="S16" s="339">
        <v>1000</v>
      </c>
      <c r="T16" s="335" t="s">
        <v>192</v>
      </c>
      <c r="U16" s="334" t="s">
        <v>201</v>
      </c>
      <c r="V16" s="320"/>
      <c r="W16" s="320"/>
      <c r="X16" s="336">
        <v>50</v>
      </c>
      <c r="Y16" s="336">
        <v>100</v>
      </c>
      <c r="Z16" s="336">
        <v>200</v>
      </c>
      <c r="AA16" s="336">
        <v>150</v>
      </c>
      <c r="AB16" s="336">
        <v>150</v>
      </c>
      <c r="AC16" s="336">
        <v>150</v>
      </c>
      <c r="AD16" s="336">
        <v>120</v>
      </c>
      <c r="AE16" s="336">
        <v>130</v>
      </c>
      <c r="AF16" s="336">
        <v>150</v>
      </c>
      <c r="AG16" s="336">
        <v>0</v>
      </c>
      <c r="AH16" s="320">
        <v>0</v>
      </c>
      <c r="AI16" s="330">
        <v>0</v>
      </c>
      <c r="AJ16" s="320">
        <v>168</v>
      </c>
      <c r="AK16" s="320">
        <v>178</v>
      </c>
      <c r="AL16" s="320">
        <v>237</v>
      </c>
      <c r="AM16" s="320">
        <v>193</v>
      </c>
      <c r="AN16" s="320">
        <v>223</v>
      </c>
      <c r="AO16" s="320">
        <v>256</v>
      </c>
      <c r="AP16" s="320">
        <v>838</v>
      </c>
      <c r="AQ16" s="320">
        <v>136</v>
      </c>
      <c r="AR16" s="320">
        <v>169</v>
      </c>
      <c r="AS16" s="320">
        <v>291</v>
      </c>
      <c r="AT16" s="320">
        <f>SUM(AH16:AS16)</f>
        <v>2689</v>
      </c>
      <c r="AU16" s="331">
        <f t="shared" si="0"/>
        <v>2.2408333333333332</v>
      </c>
      <c r="AV16" s="362" t="s">
        <v>202</v>
      </c>
      <c r="AW16" s="303" t="s">
        <v>203</v>
      </c>
      <c r="AX16" s="326"/>
      <c r="AY16" s="327"/>
    </row>
    <row r="17" spans="1:51" s="270" customFormat="1" ht="358.5" hidden="1" customHeight="1" x14ac:dyDescent="0.25">
      <c r="A17" s="319"/>
      <c r="B17" s="319"/>
      <c r="C17" s="319"/>
      <c r="D17" s="319"/>
      <c r="E17" s="340" t="s">
        <v>204</v>
      </c>
      <c r="F17" s="340"/>
      <c r="G17" s="320" t="s">
        <v>187</v>
      </c>
      <c r="H17" s="340"/>
      <c r="I17" s="320" t="s">
        <v>115</v>
      </c>
      <c r="J17" s="320" t="s">
        <v>205</v>
      </c>
      <c r="K17" s="340" t="s">
        <v>174</v>
      </c>
      <c r="L17" s="320">
        <v>19</v>
      </c>
      <c r="M17" s="340" t="s">
        <v>175</v>
      </c>
      <c r="N17" s="320" t="s">
        <v>206</v>
      </c>
      <c r="O17" s="113">
        <v>0</v>
      </c>
      <c r="P17" s="113">
        <v>19</v>
      </c>
      <c r="Q17" s="113">
        <v>19</v>
      </c>
      <c r="R17" s="113">
        <v>19</v>
      </c>
      <c r="S17" s="113">
        <v>19</v>
      </c>
      <c r="T17" s="341" t="s">
        <v>192</v>
      </c>
      <c r="U17" s="320" t="s">
        <v>207</v>
      </c>
      <c r="V17" s="320"/>
      <c r="W17" s="320"/>
      <c r="X17" s="320">
        <v>19</v>
      </c>
      <c r="Y17" s="320"/>
      <c r="Z17" s="320"/>
      <c r="AA17" s="320">
        <v>19</v>
      </c>
      <c r="AB17" s="320"/>
      <c r="AC17" s="320"/>
      <c r="AD17" s="320">
        <v>19</v>
      </c>
      <c r="AE17" s="320"/>
      <c r="AF17" s="320"/>
      <c r="AG17" s="320">
        <v>19</v>
      </c>
      <c r="AH17" s="330">
        <v>0</v>
      </c>
      <c r="AI17" s="330">
        <v>7</v>
      </c>
      <c r="AJ17" s="320">
        <v>9</v>
      </c>
      <c r="AK17" s="320">
        <v>6</v>
      </c>
      <c r="AL17" s="330">
        <v>10</v>
      </c>
      <c r="AM17" s="320">
        <v>6</v>
      </c>
      <c r="AN17" s="320">
        <v>9</v>
      </c>
      <c r="AO17" s="320">
        <v>9</v>
      </c>
      <c r="AP17" s="320">
        <v>3</v>
      </c>
      <c r="AQ17" s="330">
        <v>18</v>
      </c>
      <c r="AR17" s="330">
        <v>1</v>
      </c>
      <c r="AS17" s="330">
        <v>5</v>
      </c>
      <c r="AT17" s="334">
        <v>18</v>
      </c>
      <c r="AU17" s="331">
        <f t="shared" si="0"/>
        <v>0.94736842105263153</v>
      </c>
      <c r="AV17" s="342" t="s">
        <v>208</v>
      </c>
      <c r="AW17" s="315" t="s">
        <v>209</v>
      </c>
      <c r="AX17" s="326"/>
      <c r="AY17" s="327"/>
    </row>
    <row r="18" spans="1:51" s="270" customFormat="1" ht="409.5" hidden="1" customHeight="1" x14ac:dyDescent="0.25">
      <c r="A18" s="319"/>
      <c r="B18" s="319"/>
      <c r="C18" s="319"/>
      <c r="D18" s="319"/>
      <c r="E18" s="340" t="s">
        <v>210</v>
      </c>
      <c r="F18" s="340"/>
      <c r="G18" s="320" t="s">
        <v>187</v>
      </c>
      <c r="H18" s="340"/>
      <c r="I18" s="320" t="s">
        <v>115</v>
      </c>
      <c r="J18" s="320" t="s">
        <v>211</v>
      </c>
      <c r="K18" s="340" t="s">
        <v>174</v>
      </c>
      <c r="L18" s="320">
        <v>4</v>
      </c>
      <c r="M18" s="340" t="s">
        <v>212</v>
      </c>
      <c r="N18" s="320" t="s">
        <v>213</v>
      </c>
      <c r="O18" s="113"/>
      <c r="P18" s="113">
        <v>4</v>
      </c>
      <c r="Q18" s="113">
        <v>4</v>
      </c>
      <c r="R18" s="113">
        <v>4</v>
      </c>
      <c r="S18" s="113">
        <v>4</v>
      </c>
      <c r="T18" s="339"/>
      <c r="U18" s="334" t="s">
        <v>214</v>
      </c>
      <c r="V18" s="320"/>
      <c r="W18" s="320"/>
      <c r="X18" s="320">
        <v>1</v>
      </c>
      <c r="Y18" s="320"/>
      <c r="Z18" s="320"/>
      <c r="AA18" s="320">
        <v>1</v>
      </c>
      <c r="AB18" s="320"/>
      <c r="AC18" s="319"/>
      <c r="AD18" s="320">
        <v>1</v>
      </c>
      <c r="AE18" s="320"/>
      <c r="AF18" s="320"/>
      <c r="AG18" s="320">
        <v>1</v>
      </c>
      <c r="AH18" s="320"/>
      <c r="AI18" s="330">
        <v>0</v>
      </c>
      <c r="AJ18" s="320">
        <v>1</v>
      </c>
      <c r="AK18" s="320">
        <v>1</v>
      </c>
      <c r="AL18" s="320">
        <v>1</v>
      </c>
      <c r="AM18" s="320">
        <v>0</v>
      </c>
      <c r="AN18" s="320">
        <v>0</v>
      </c>
      <c r="AO18" s="320">
        <v>0</v>
      </c>
      <c r="AP18" s="320">
        <v>0</v>
      </c>
      <c r="AQ18" s="320">
        <v>0</v>
      </c>
      <c r="AR18" s="320">
        <v>1</v>
      </c>
      <c r="AS18" s="320">
        <v>0</v>
      </c>
      <c r="AT18" s="320">
        <f>SUM(AH18:AS18)</f>
        <v>4</v>
      </c>
      <c r="AU18" s="331">
        <f t="shared" si="0"/>
        <v>1</v>
      </c>
      <c r="AV18" s="343" t="s">
        <v>215</v>
      </c>
      <c r="AW18" s="314" t="s">
        <v>216</v>
      </c>
      <c r="AX18" s="344" t="s">
        <v>217</v>
      </c>
      <c r="AY18" s="327" t="s">
        <v>218</v>
      </c>
    </row>
    <row r="19" spans="1:51" s="270" customFormat="1" ht="347.25" hidden="1" customHeight="1" x14ac:dyDescent="0.25">
      <c r="A19" s="319"/>
      <c r="B19" s="319"/>
      <c r="C19" s="319"/>
      <c r="D19" s="319"/>
      <c r="E19" s="340" t="s">
        <v>219</v>
      </c>
      <c r="F19" s="340"/>
      <c r="G19" s="320" t="s">
        <v>187</v>
      </c>
      <c r="H19" s="320" t="s">
        <v>220</v>
      </c>
      <c r="I19" s="320" t="s">
        <v>124</v>
      </c>
      <c r="J19" s="320" t="s">
        <v>221</v>
      </c>
      <c r="K19" s="320" t="s">
        <v>174</v>
      </c>
      <c r="L19" s="320">
        <v>20</v>
      </c>
      <c r="M19" s="320" t="s">
        <v>175</v>
      </c>
      <c r="N19" s="320" t="s">
        <v>222</v>
      </c>
      <c r="O19" s="330">
        <v>20</v>
      </c>
      <c r="P19" s="330">
        <v>20</v>
      </c>
      <c r="Q19" s="330">
        <v>20</v>
      </c>
      <c r="R19" s="330">
        <v>20</v>
      </c>
      <c r="S19" s="330">
        <v>20</v>
      </c>
      <c r="T19" s="345" t="s">
        <v>192</v>
      </c>
      <c r="U19" s="320" t="s">
        <v>223</v>
      </c>
      <c r="V19" s="320"/>
      <c r="W19" s="320"/>
      <c r="X19" s="336">
        <v>20</v>
      </c>
      <c r="Y19" s="336"/>
      <c r="Z19" s="336"/>
      <c r="AA19" s="336">
        <v>20</v>
      </c>
      <c r="AB19" s="336"/>
      <c r="AC19" s="336"/>
      <c r="AD19" s="336">
        <v>20</v>
      </c>
      <c r="AE19" s="336"/>
      <c r="AF19" s="336"/>
      <c r="AG19" s="336">
        <v>20</v>
      </c>
      <c r="AH19" s="319"/>
      <c r="AI19" s="330">
        <v>0</v>
      </c>
      <c r="AJ19" s="320">
        <v>19</v>
      </c>
      <c r="AK19" s="320">
        <v>17</v>
      </c>
      <c r="AL19" s="320">
        <v>15</v>
      </c>
      <c r="AM19" s="320">
        <v>19</v>
      </c>
      <c r="AN19" s="320">
        <v>18</v>
      </c>
      <c r="AO19" s="320">
        <v>17</v>
      </c>
      <c r="AP19" s="320">
        <v>19</v>
      </c>
      <c r="AQ19" s="320">
        <v>18</v>
      </c>
      <c r="AR19" s="320">
        <v>7</v>
      </c>
      <c r="AS19" s="320">
        <v>17</v>
      </c>
      <c r="AT19" s="334">
        <v>19</v>
      </c>
      <c r="AU19" s="331">
        <f t="shared" si="0"/>
        <v>0.95</v>
      </c>
      <c r="AV19" s="346" t="s">
        <v>224</v>
      </c>
      <c r="AW19" s="316" t="s">
        <v>225</v>
      </c>
      <c r="AX19" s="326"/>
      <c r="AY19" s="327"/>
    </row>
    <row r="20" spans="1:51" ht="407.25" hidden="1" customHeight="1" x14ac:dyDescent="0.25">
      <c r="A20" s="340"/>
      <c r="B20" s="340"/>
      <c r="C20" s="340"/>
      <c r="D20" s="340"/>
      <c r="E20" s="320" t="s">
        <v>226</v>
      </c>
      <c r="F20" s="320"/>
      <c r="G20" s="320" t="s">
        <v>187</v>
      </c>
      <c r="H20" s="320" t="s">
        <v>196</v>
      </c>
      <c r="I20" s="320" t="s">
        <v>124</v>
      </c>
      <c r="J20" s="320" t="s">
        <v>227</v>
      </c>
      <c r="K20" s="320" t="s">
        <v>174</v>
      </c>
      <c r="L20" s="320">
        <v>20</v>
      </c>
      <c r="M20" s="320" t="s">
        <v>175</v>
      </c>
      <c r="N20" s="330"/>
      <c r="O20" s="330">
        <v>20</v>
      </c>
      <c r="P20" s="330">
        <v>20</v>
      </c>
      <c r="Q20" s="330">
        <v>20</v>
      </c>
      <c r="R20" s="330">
        <v>20</v>
      </c>
      <c r="S20" s="330">
        <v>20</v>
      </c>
      <c r="T20" s="330"/>
      <c r="U20" s="320" t="s">
        <v>228</v>
      </c>
      <c r="V20" s="340"/>
      <c r="W20" s="340"/>
      <c r="X20" s="336">
        <v>20</v>
      </c>
      <c r="Y20" s="336"/>
      <c r="Z20" s="336"/>
      <c r="AA20" s="336">
        <v>20</v>
      </c>
      <c r="AB20" s="336"/>
      <c r="AC20" s="336"/>
      <c r="AD20" s="336">
        <v>20</v>
      </c>
      <c r="AE20" s="336"/>
      <c r="AF20" s="336"/>
      <c r="AG20" s="336">
        <v>20</v>
      </c>
      <c r="AH20" s="113"/>
      <c r="AI20" s="113">
        <v>0</v>
      </c>
      <c r="AJ20" s="340">
        <v>9</v>
      </c>
      <c r="AK20" s="340">
        <v>0</v>
      </c>
      <c r="AL20" s="340">
        <v>16</v>
      </c>
      <c r="AM20" s="113">
        <v>14</v>
      </c>
      <c r="AN20" s="113">
        <v>12</v>
      </c>
      <c r="AO20" s="340">
        <v>14</v>
      </c>
      <c r="AP20" s="340">
        <v>14</v>
      </c>
      <c r="AQ20" s="113">
        <v>18</v>
      </c>
      <c r="AR20" s="113">
        <v>17</v>
      </c>
      <c r="AS20" s="113">
        <v>13</v>
      </c>
      <c r="AT20" s="340">
        <v>18</v>
      </c>
      <c r="AU20" s="347">
        <f t="shared" si="0"/>
        <v>0.9</v>
      </c>
      <c r="AV20" s="348" t="s">
        <v>229</v>
      </c>
      <c r="AW20" s="303" t="s">
        <v>230</v>
      </c>
      <c r="AX20" s="326"/>
      <c r="AY20" s="327"/>
    </row>
    <row r="21" spans="1:51" ht="305.25" hidden="1" customHeight="1" x14ac:dyDescent="0.25">
      <c r="A21" s="340"/>
      <c r="B21" s="340"/>
      <c r="C21" s="340"/>
      <c r="D21" s="340"/>
      <c r="E21" s="340" t="s">
        <v>231</v>
      </c>
      <c r="F21" s="340"/>
      <c r="G21" s="320" t="s">
        <v>187</v>
      </c>
      <c r="H21" s="340"/>
      <c r="I21" s="320" t="s">
        <v>124</v>
      </c>
      <c r="J21" s="320" t="s">
        <v>232</v>
      </c>
      <c r="K21" s="320" t="s">
        <v>174</v>
      </c>
      <c r="L21" s="320">
        <v>20</v>
      </c>
      <c r="M21" s="320" t="s">
        <v>175</v>
      </c>
      <c r="N21" s="113"/>
      <c r="O21" s="330">
        <v>20</v>
      </c>
      <c r="P21" s="330">
        <v>20</v>
      </c>
      <c r="Q21" s="330">
        <v>20</v>
      </c>
      <c r="R21" s="330">
        <v>20</v>
      </c>
      <c r="S21" s="330">
        <v>20</v>
      </c>
      <c r="T21" s="113"/>
      <c r="U21" s="320" t="s">
        <v>233</v>
      </c>
      <c r="V21" s="340">
        <v>0</v>
      </c>
      <c r="W21" s="340">
        <v>14</v>
      </c>
      <c r="X21" s="340"/>
      <c r="Y21" s="340"/>
      <c r="Z21" s="340"/>
      <c r="AA21" s="340"/>
      <c r="AB21" s="340"/>
      <c r="AC21" s="113"/>
      <c r="AD21" s="113"/>
      <c r="AE21" s="113"/>
      <c r="AF21" s="113"/>
      <c r="AG21" s="113"/>
      <c r="AH21" s="113"/>
      <c r="AI21" s="113">
        <v>14</v>
      </c>
      <c r="AJ21" s="340">
        <v>18</v>
      </c>
      <c r="AK21" s="340">
        <v>17</v>
      </c>
      <c r="AL21" s="340">
        <v>20</v>
      </c>
      <c r="AM21" s="113">
        <v>19</v>
      </c>
      <c r="AN21" s="113">
        <v>17</v>
      </c>
      <c r="AO21" s="340">
        <v>16</v>
      </c>
      <c r="AP21" s="340">
        <v>17</v>
      </c>
      <c r="AQ21" s="113">
        <v>16</v>
      </c>
      <c r="AR21" s="113">
        <v>18</v>
      </c>
      <c r="AS21" s="113">
        <v>14</v>
      </c>
      <c r="AT21" s="333">
        <v>20</v>
      </c>
      <c r="AU21" s="347">
        <f>+AT21/R21</f>
        <v>1</v>
      </c>
      <c r="AV21" s="332" t="s">
        <v>234</v>
      </c>
      <c r="AW21" s="303" t="s">
        <v>235</v>
      </c>
      <c r="AX21" s="326"/>
      <c r="AY21" s="327"/>
    </row>
    <row r="22" spans="1:51" s="271" customFormat="1" ht="70.5" hidden="1" customHeight="1" x14ac:dyDescent="0.25">
      <c r="A22" s="349"/>
      <c r="B22" s="349"/>
      <c r="C22" s="349"/>
      <c r="D22" s="349"/>
      <c r="E22" s="349" t="s">
        <v>231</v>
      </c>
      <c r="F22" s="349"/>
      <c r="G22" s="350" t="s">
        <v>187</v>
      </c>
      <c r="H22" s="349" t="s">
        <v>196</v>
      </c>
      <c r="I22" s="350" t="s">
        <v>124</v>
      </c>
      <c r="J22" s="350" t="s">
        <v>236</v>
      </c>
      <c r="K22" s="349" t="s">
        <v>198</v>
      </c>
      <c r="L22" s="350">
        <v>20</v>
      </c>
      <c r="M22" s="350"/>
      <c r="N22" s="351"/>
      <c r="O22" s="352"/>
      <c r="P22" s="352"/>
      <c r="Q22" s="352"/>
      <c r="R22" s="352"/>
      <c r="S22" s="352"/>
      <c r="T22" s="353" t="s">
        <v>237</v>
      </c>
      <c r="U22" s="354" t="s">
        <v>238</v>
      </c>
      <c r="V22" s="349">
        <v>0</v>
      </c>
      <c r="W22" s="349">
        <v>55</v>
      </c>
      <c r="X22" s="349"/>
      <c r="Y22" s="349"/>
      <c r="Z22" s="349"/>
      <c r="AA22" s="349"/>
      <c r="AB22" s="349"/>
      <c r="AC22" s="351"/>
      <c r="AD22" s="351"/>
      <c r="AE22" s="351"/>
      <c r="AF22" s="351"/>
      <c r="AG22" s="351"/>
      <c r="AH22" s="351"/>
      <c r="AI22" s="355">
        <v>55</v>
      </c>
      <c r="AJ22" s="355">
        <v>40</v>
      </c>
      <c r="AK22" s="355">
        <v>84</v>
      </c>
      <c r="AL22" s="355">
        <v>70</v>
      </c>
      <c r="AM22" s="355">
        <v>28</v>
      </c>
      <c r="AN22" s="355">
        <v>24</v>
      </c>
      <c r="AO22" s="355">
        <v>0</v>
      </c>
      <c r="AP22" s="355">
        <v>27</v>
      </c>
      <c r="AQ22" s="355">
        <v>55</v>
      </c>
      <c r="AR22" s="355">
        <v>40</v>
      </c>
      <c r="AS22" s="355">
        <v>18</v>
      </c>
      <c r="AT22" s="333">
        <f>SUM(AI22:AS22)</f>
        <v>441</v>
      </c>
      <c r="AU22" s="356"/>
      <c r="AV22" s="343" t="s">
        <v>239</v>
      </c>
      <c r="AW22" s="304" t="s">
        <v>240</v>
      </c>
      <c r="AX22" s="357"/>
      <c r="AY22" s="358"/>
    </row>
    <row r="23" spans="1:51" ht="20.100000000000001" hidden="1" customHeight="1" x14ac:dyDescent="0.25">
      <c r="A23" s="841" t="s">
        <v>81</v>
      </c>
      <c r="B23" s="812"/>
      <c r="C23" s="812"/>
      <c r="D23" s="812"/>
      <c r="E23" s="812"/>
      <c r="F23" s="812"/>
      <c r="G23" s="812"/>
      <c r="H23" s="812"/>
      <c r="I23" s="812"/>
      <c r="J23" s="812"/>
      <c r="K23" s="812"/>
      <c r="L23" s="812"/>
      <c r="M23" s="812"/>
      <c r="N23" s="812"/>
      <c r="O23" s="812"/>
      <c r="P23" s="812"/>
      <c r="Q23" s="812"/>
      <c r="R23" s="812"/>
      <c r="S23" s="812"/>
      <c r="T23" s="812"/>
      <c r="U23" s="812"/>
      <c r="V23" s="812"/>
      <c r="W23" s="812"/>
      <c r="X23" s="812"/>
      <c r="Y23" s="812"/>
      <c r="Z23" s="812"/>
      <c r="AA23" s="812"/>
      <c r="AB23" s="812"/>
      <c r="AC23" s="812"/>
      <c r="AD23" s="812"/>
      <c r="AE23" s="812"/>
      <c r="AF23" s="812"/>
      <c r="AG23" s="812"/>
      <c r="AH23" s="812"/>
      <c r="AI23" s="812"/>
      <c r="AJ23" s="812"/>
      <c r="AK23" s="812"/>
      <c r="AL23" s="812"/>
      <c r="AM23" s="812"/>
      <c r="AN23" s="812"/>
      <c r="AO23" s="812"/>
      <c r="AP23" s="812"/>
      <c r="AQ23" s="812"/>
      <c r="AR23" s="812"/>
      <c r="AS23" s="812"/>
      <c r="AT23" s="812"/>
      <c r="AU23" s="812"/>
      <c r="AV23" s="812"/>
      <c r="AW23" s="812"/>
      <c r="AX23" s="812"/>
      <c r="AY23" s="813"/>
    </row>
    <row r="24" spans="1:51" ht="70.5" hidden="1" customHeight="1" x14ac:dyDescent="0.25">
      <c r="A24" s="842" t="s">
        <v>241</v>
      </c>
      <c r="B24" s="842"/>
      <c r="C24" s="842"/>
      <c r="D24" s="850" t="s">
        <v>242</v>
      </c>
      <c r="E24" s="850"/>
      <c r="F24" s="850"/>
      <c r="G24" s="850"/>
      <c r="H24" s="850"/>
      <c r="I24" s="850"/>
      <c r="J24" s="842" t="s">
        <v>243</v>
      </c>
      <c r="K24" s="842"/>
      <c r="L24" s="842"/>
      <c r="M24" s="842"/>
      <c r="N24" s="842"/>
      <c r="O24" s="842"/>
      <c r="P24" s="843" t="s">
        <v>244</v>
      </c>
      <c r="Q24" s="843"/>
      <c r="R24" s="843"/>
      <c r="S24" s="843"/>
      <c r="T24" s="843"/>
      <c r="U24" s="843"/>
      <c r="V24" s="843" t="s">
        <v>244</v>
      </c>
      <c r="W24" s="843"/>
      <c r="X24" s="843"/>
      <c r="Y24" s="843"/>
      <c r="Z24" s="843"/>
      <c r="AA24" s="843"/>
      <c r="AB24" s="843"/>
      <c r="AC24" s="843"/>
      <c r="AD24" s="843" t="s">
        <v>244</v>
      </c>
      <c r="AE24" s="843"/>
      <c r="AF24" s="843"/>
      <c r="AG24" s="843"/>
      <c r="AH24" s="843"/>
      <c r="AI24" s="843"/>
      <c r="AJ24" s="843"/>
      <c r="AK24" s="843"/>
      <c r="AL24" s="843"/>
      <c r="AM24" s="843"/>
      <c r="AN24" s="843"/>
      <c r="AO24" s="843"/>
      <c r="AP24" s="842" t="s">
        <v>245</v>
      </c>
      <c r="AQ24" s="842"/>
      <c r="AR24" s="842"/>
      <c r="AS24" s="842"/>
      <c r="AT24" s="843"/>
      <c r="AU24" s="843"/>
      <c r="AV24" s="843"/>
      <c r="AW24" s="843"/>
      <c r="AX24" s="843"/>
      <c r="AY24" s="843"/>
    </row>
    <row r="25" spans="1:51" ht="15.95" hidden="1" customHeight="1" x14ac:dyDescent="0.25">
      <c r="A25" s="842"/>
      <c r="B25" s="842"/>
      <c r="C25" s="842"/>
      <c r="D25" s="843" t="s">
        <v>246</v>
      </c>
      <c r="E25" s="843"/>
      <c r="F25" s="843"/>
      <c r="G25" s="843"/>
      <c r="H25" s="843"/>
      <c r="I25" s="843"/>
      <c r="J25" s="842"/>
      <c r="K25" s="842"/>
      <c r="L25" s="842"/>
      <c r="M25" s="842"/>
      <c r="N25" s="842"/>
      <c r="O25" s="842"/>
      <c r="P25" s="843" t="s">
        <v>247</v>
      </c>
      <c r="Q25" s="843"/>
      <c r="R25" s="843"/>
      <c r="S25" s="843"/>
      <c r="T25" s="843"/>
      <c r="U25" s="843"/>
      <c r="V25" s="843" t="s">
        <v>248</v>
      </c>
      <c r="W25" s="843"/>
      <c r="X25" s="843"/>
      <c r="Y25" s="843"/>
      <c r="Z25" s="843"/>
      <c r="AA25" s="843"/>
      <c r="AB25" s="843"/>
      <c r="AC25" s="843"/>
      <c r="AD25" s="843" t="s">
        <v>249</v>
      </c>
      <c r="AE25" s="843"/>
      <c r="AF25" s="843"/>
      <c r="AG25" s="843"/>
      <c r="AH25" s="843"/>
      <c r="AI25" s="843"/>
      <c r="AJ25" s="843"/>
      <c r="AK25" s="843"/>
      <c r="AL25" s="843"/>
      <c r="AM25" s="843"/>
      <c r="AN25" s="843"/>
      <c r="AO25" s="843"/>
      <c r="AP25" s="842"/>
      <c r="AQ25" s="842"/>
      <c r="AR25" s="842"/>
      <c r="AS25" s="842"/>
      <c r="AT25" s="843" t="s">
        <v>249</v>
      </c>
      <c r="AU25" s="843"/>
      <c r="AV25" s="843"/>
      <c r="AW25" s="843"/>
      <c r="AX25" s="843"/>
      <c r="AY25" s="843"/>
    </row>
    <row r="26" spans="1:51" ht="15.95" hidden="1" customHeight="1" x14ac:dyDescent="0.25">
      <c r="A26" s="842"/>
      <c r="B26" s="842"/>
      <c r="C26" s="842"/>
      <c r="D26" s="843" t="s">
        <v>250</v>
      </c>
      <c r="E26" s="843"/>
      <c r="F26" s="843"/>
      <c r="G26" s="843"/>
      <c r="H26" s="843"/>
      <c r="I26" s="843"/>
      <c r="J26" s="842"/>
      <c r="K26" s="842"/>
      <c r="L26" s="842"/>
      <c r="M26" s="842"/>
      <c r="N26" s="842"/>
      <c r="O26" s="842"/>
      <c r="P26" s="843" t="s">
        <v>251</v>
      </c>
      <c r="Q26" s="843"/>
      <c r="R26" s="843"/>
      <c r="S26" s="843"/>
      <c r="T26" s="843"/>
      <c r="U26" s="843"/>
      <c r="V26" s="843" t="s">
        <v>252</v>
      </c>
      <c r="W26" s="843"/>
      <c r="X26" s="843"/>
      <c r="Y26" s="843"/>
      <c r="Z26" s="843"/>
      <c r="AA26" s="843"/>
      <c r="AB26" s="843"/>
      <c r="AC26" s="843"/>
      <c r="AD26" s="843" t="s">
        <v>253</v>
      </c>
      <c r="AE26" s="843"/>
      <c r="AF26" s="843"/>
      <c r="AG26" s="843"/>
      <c r="AH26" s="843"/>
      <c r="AI26" s="843"/>
      <c r="AJ26" s="843"/>
      <c r="AK26" s="843"/>
      <c r="AL26" s="843"/>
      <c r="AM26" s="843"/>
      <c r="AN26" s="843"/>
      <c r="AO26" s="843"/>
      <c r="AP26" s="842"/>
      <c r="AQ26" s="842"/>
      <c r="AR26" s="842"/>
      <c r="AS26" s="842"/>
      <c r="AT26" s="843" t="s">
        <v>254</v>
      </c>
      <c r="AU26" s="843"/>
      <c r="AV26" s="843"/>
      <c r="AW26" s="843"/>
      <c r="AX26" s="843"/>
      <c r="AY26" s="843"/>
    </row>
    <row r="28" spans="1:51" ht="70.5" customHeight="1" x14ac:dyDescent="0.25">
      <c r="G28" s="272"/>
    </row>
    <row r="29" spans="1:51" ht="70.5" customHeight="1" x14ac:dyDescent="0.25">
      <c r="F29" s="272"/>
      <c r="G29" s="272"/>
    </row>
    <row r="30" spans="1:51" ht="70.5" customHeight="1" x14ac:dyDescent="0.25">
      <c r="G30" s="277"/>
    </row>
  </sheetData>
  <autoFilter ref="A12:AY26" xr:uid="{00000000-0001-0000-0500-000000000000}">
    <filterColumn colId="3">
      <filters>
        <filter val="33"/>
      </filters>
    </filterColumn>
  </autoFilter>
  <mergeCells count="57">
    <mergeCell ref="AY5:AY12"/>
    <mergeCell ref="J11:J12"/>
    <mergeCell ref="A23:AY23"/>
    <mergeCell ref="A9:C9"/>
    <mergeCell ref="D25:I25"/>
    <mergeCell ref="AH5:AU10"/>
    <mergeCell ref="K6:U8"/>
    <mergeCell ref="D24:I24"/>
    <mergeCell ref="AH11:AS11"/>
    <mergeCell ref="P24:U24"/>
    <mergeCell ref="V24:AC24"/>
    <mergeCell ref="V25:AC25"/>
    <mergeCell ref="AD25:AO25"/>
    <mergeCell ref="AD24:AO24"/>
    <mergeCell ref="AT25:AY25"/>
    <mergeCell ref="A10:C10"/>
    <mergeCell ref="AT26:AY26"/>
    <mergeCell ref="AT24:AY24"/>
    <mergeCell ref="AP24:AS26"/>
    <mergeCell ref="V26:AC26"/>
    <mergeCell ref="AD26:AO26"/>
    <mergeCell ref="A24:C26"/>
    <mergeCell ref="J24:O26"/>
    <mergeCell ref="P25:U25"/>
    <mergeCell ref="P26:U26"/>
    <mergeCell ref="D26:I26"/>
    <mergeCell ref="D6:E8"/>
    <mergeCell ref="D10:AG10"/>
    <mergeCell ref="G11:H11"/>
    <mergeCell ref="T11:T12"/>
    <mergeCell ref="I11:I12"/>
    <mergeCell ref="H6:I6"/>
    <mergeCell ref="K11:K12"/>
    <mergeCell ref="U11:U12"/>
    <mergeCell ref="AX1:AY1"/>
    <mergeCell ref="AX2:AY2"/>
    <mergeCell ref="AX3:AY3"/>
    <mergeCell ref="AX4:AY4"/>
    <mergeCell ref="A1:AW1"/>
    <mergeCell ref="A2:AW2"/>
    <mergeCell ref="A3:AW4"/>
    <mergeCell ref="AX5:AX12"/>
    <mergeCell ref="H7:I7"/>
    <mergeCell ref="AT11:AU11"/>
    <mergeCell ref="D9:AG9"/>
    <mergeCell ref="F6:G8"/>
    <mergeCell ref="L11:L12"/>
    <mergeCell ref="O11:S11"/>
    <mergeCell ref="H8:I8"/>
    <mergeCell ref="A11:F11"/>
    <mergeCell ref="V11:AG11"/>
    <mergeCell ref="N11:N12"/>
    <mergeCell ref="M11:M12"/>
    <mergeCell ref="AW5:AW12"/>
    <mergeCell ref="AV5:AV12"/>
    <mergeCell ref="A5:AG5"/>
    <mergeCell ref="A6:C8"/>
  </mergeCells>
  <pageMargins left="0.7" right="0.7" top="0.75" bottom="0.75" header="0.3" footer="0.3"/>
  <pageSetup scale="15" orientation="landscape"/>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K88"/>
  <sheetViews>
    <sheetView topLeftCell="AM64" zoomScale="70" zoomScaleNormal="70" workbookViewId="0">
      <selection activeCell="AX68" sqref="AX68"/>
    </sheetView>
  </sheetViews>
  <sheetFormatPr baseColWidth="10" defaultColWidth="19.42578125" defaultRowHeight="15" x14ac:dyDescent="0.25"/>
  <cols>
    <col min="1" max="1" width="29.42578125" style="146" bestFit="1" customWidth="1"/>
    <col min="2" max="4" width="11" style="146" customWidth="1"/>
    <col min="5" max="5" width="19.28515625" style="146" customWidth="1"/>
    <col min="6" max="8" width="11" style="146" customWidth="1"/>
    <col min="9" max="9" width="16.7109375" style="146" customWidth="1"/>
    <col min="10" max="17" width="11" style="146" customWidth="1"/>
    <col min="18" max="18" width="12.140625" style="146" customWidth="1"/>
    <col min="19" max="19" width="24.42578125" style="146" customWidth="1"/>
    <col min="20" max="23" width="8.140625" style="146" customWidth="1"/>
    <col min="24" max="24" width="9.42578125" style="146" customWidth="1"/>
    <col min="25" max="25" width="8.140625" style="146" customWidth="1"/>
    <col min="26" max="30" width="7.85546875" style="146" customWidth="1"/>
    <col min="31" max="31" width="11.28515625" style="146" customWidth="1"/>
    <col min="32" max="32" width="2.28515625" style="146" customWidth="1"/>
    <col min="33" max="33" width="19.42578125" style="146" customWidth="1"/>
    <col min="34" max="36" width="11.28515625" style="146" customWidth="1"/>
    <col min="37" max="37" width="22.7109375" style="146" customWidth="1"/>
    <col min="38" max="40" width="11.28515625" style="146" customWidth="1"/>
    <col min="41" max="41" width="22.28515625" style="146" customWidth="1"/>
    <col min="42" max="48" width="11.28515625" style="146" customWidth="1"/>
    <col min="49" max="49" width="21.140625" style="146" customWidth="1"/>
    <col min="50" max="50" width="20" style="146" customWidth="1"/>
    <col min="51" max="51" width="25.42578125" style="146" customWidth="1"/>
    <col min="52" max="63" width="8.85546875" style="146" customWidth="1"/>
    <col min="64" max="16384" width="19.42578125" style="146"/>
  </cols>
  <sheetData>
    <row r="1" spans="1:63" ht="15.95" customHeight="1" x14ac:dyDescent="0.25">
      <c r="A1" s="861" t="s">
        <v>0</v>
      </c>
      <c r="B1" s="861"/>
      <c r="C1" s="861"/>
      <c r="D1" s="861"/>
      <c r="E1" s="861"/>
      <c r="F1" s="861"/>
      <c r="G1" s="861"/>
      <c r="H1" s="861"/>
      <c r="I1" s="861"/>
      <c r="J1" s="861"/>
      <c r="K1" s="861"/>
      <c r="L1" s="861"/>
      <c r="M1" s="861"/>
      <c r="N1" s="861"/>
      <c r="O1" s="861"/>
      <c r="P1" s="861"/>
      <c r="Q1" s="861"/>
      <c r="R1" s="861"/>
      <c r="S1" s="861"/>
      <c r="T1" s="861"/>
      <c r="U1" s="861"/>
      <c r="V1" s="861"/>
      <c r="W1" s="861"/>
      <c r="X1" s="861"/>
      <c r="Y1" s="861"/>
      <c r="Z1" s="861"/>
      <c r="AA1" s="861"/>
      <c r="AB1" s="861"/>
      <c r="AC1" s="861"/>
      <c r="AD1" s="861"/>
      <c r="AE1" s="861"/>
      <c r="AF1" s="861"/>
      <c r="AG1" s="861"/>
      <c r="AH1" s="861"/>
      <c r="AI1" s="861"/>
      <c r="AJ1" s="861"/>
      <c r="AK1" s="861"/>
      <c r="AL1" s="861"/>
      <c r="AM1" s="861"/>
      <c r="AN1" s="861"/>
      <c r="AO1" s="861"/>
      <c r="AP1" s="861"/>
      <c r="AQ1" s="861"/>
      <c r="AR1" s="861"/>
      <c r="AS1" s="861"/>
      <c r="AT1" s="861"/>
      <c r="AU1" s="861"/>
      <c r="AV1" s="861"/>
      <c r="AW1" s="861"/>
      <c r="AX1" s="861"/>
      <c r="AY1" s="861"/>
      <c r="AZ1" s="861"/>
      <c r="BA1" s="861"/>
      <c r="BB1" s="861"/>
      <c r="BC1" s="861"/>
      <c r="BD1" s="861"/>
      <c r="BE1" s="861"/>
      <c r="BF1" s="861"/>
      <c r="BG1" s="861"/>
      <c r="BH1" s="861"/>
      <c r="BI1" s="864" t="s">
        <v>1</v>
      </c>
      <c r="BJ1" s="864"/>
      <c r="BK1" s="864"/>
    </row>
    <row r="2" spans="1:63" ht="15.95" customHeight="1" x14ac:dyDescent="0.25">
      <c r="A2" s="861" t="s">
        <v>2</v>
      </c>
      <c r="B2" s="861"/>
      <c r="C2" s="861"/>
      <c r="D2" s="861"/>
      <c r="E2" s="861"/>
      <c r="F2" s="861"/>
      <c r="G2" s="861"/>
      <c r="H2" s="861"/>
      <c r="I2" s="861"/>
      <c r="J2" s="861"/>
      <c r="K2" s="861"/>
      <c r="L2" s="861"/>
      <c r="M2" s="861"/>
      <c r="N2" s="861"/>
      <c r="O2" s="861"/>
      <c r="P2" s="861"/>
      <c r="Q2" s="861"/>
      <c r="R2" s="861"/>
      <c r="S2" s="861"/>
      <c r="T2" s="861"/>
      <c r="U2" s="861"/>
      <c r="V2" s="861"/>
      <c r="W2" s="861"/>
      <c r="X2" s="861"/>
      <c r="Y2" s="861"/>
      <c r="Z2" s="861"/>
      <c r="AA2" s="861"/>
      <c r="AB2" s="861"/>
      <c r="AC2" s="861"/>
      <c r="AD2" s="861"/>
      <c r="AE2" s="861"/>
      <c r="AF2" s="861"/>
      <c r="AG2" s="861"/>
      <c r="AH2" s="861"/>
      <c r="AI2" s="861"/>
      <c r="AJ2" s="861"/>
      <c r="AK2" s="861"/>
      <c r="AL2" s="861"/>
      <c r="AM2" s="861"/>
      <c r="AN2" s="861"/>
      <c r="AO2" s="861"/>
      <c r="AP2" s="861"/>
      <c r="AQ2" s="861"/>
      <c r="AR2" s="861"/>
      <c r="AS2" s="861"/>
      <c r="AT2" s="861"/>
      <c r="AU2" s="861"/>
      <c r="AV2" s="861"/>
      <c r="AW2" s="861"/>
      <c r="AX2" s="861"/>
      <c r="AY2" s="861"/>
      <c r="AZ2" s="861"/>
      <c r="BA2" s="861"/>
      <c r="BB2" s="861"/>
      <c r="BC2" s="861"/>
      <c r="BD2" s="861"/>
      <c r="BE2" s="861"/>
      <c r="BF2" s="861"/>
      <c r="BG2" s="861"/>
      <c r="BH2" s="861"/>
      <c r="BI2" s="864" t="s">
        <v>83</v>
      </c>
      <c r="BJ2" s="864"/>
      <c r="BK2" s="864"/>
    </row>
    <row r="3" spans="1:63" ht="26.1" customHeight="1" x14ac:dyDescent="0.25">
      <c r="A3" s="861" t="s">
        <v>255</v>
      </c>
      <c r="B3" s="861"/>
      <c r="C3" s="861"/>
      <c r="D3" s="861"/>
      <c r="E3" s="861"/>
      <c r="F3" s="861"/>
      <c r="G3" s="861"/>
      <c r="H3" s="861"/>
      <c r="I3" s="861"/>
      <c r="J3" s="861"/>
      <c r="K3" s="861"/>
      <c r="L3" s="861"/>
      <c r="M3" s="861"/>
      <c r="N3" s="861"/>
      <c r="O3" s="861"/>
      <c r="P3" s="861"/>
      <c r="Q3" s="861"/>
      <c r="R3" s="861"/>
      <c r="S3" s="861"/>
      <c r="T3" s="861"/>
      <c r="U3" s="861"/>
      <c r="V3" s="861"/>
      <c r="W3" s="861"/>
      <c r="X3" s="861"/>
      <c r="Y3" s="861"/>
      <c r="Z3" s="861"/>
      <c r="AA3" s="861"/>
      <c r="AB3" s="861"/>
      <c r="AC3" s="861"/>
      <c r="AD3" s="861"/>
      <c r="AE3" s="861"/>
      <c r="AF3" s="861"/>
      <c r="AG3" s="861"/>
      <c r="AH3" s="861"/>
      <c r="AI3" s="861"/>
      <c r="AJ3" s="861"/>
      <c r="AK3" s="861"/>
      <c r="AL3" s="861"/>
      <c r="AM3" s="861"/>
      <c r="AN3" s="861"/>
      <c r="AO3" s="861"/>
      <c r="AP3" s="861"/>
      <c r="AQ3" s="861"/>
      <c r="AR3" s="861"/>
      <c r="AS3" s="861"/>
      <c r="AT3" s="861"/>
      <c r="AU3" s="861"/>
      <c r="AV3" s="861"/>
      <c r="AW3" s="861"/>
      <c r="AX3" s="861"/>
      <c r="AY3" s="861"/>
      <c r="AZ3" s="861"/>
      <c r="BA3" s="861"/>
      <c r="BB3" s="861"/>
      <c r="BC3" s="861"/>
      <c r="BD3" s="861"/>
      <c r="BE3" s="861"/>
      <c r="BF3" s="861"/>
      <c r="BG3" s="861"/>
      <c r="BH3" s="861"/>
      <c r="BI3" s="864" t="s">
        <v>84</v>
      </c>
      <c r="BJ3" s="864"/>
      <c r="BK3" s="864"/>
    </row>
    <row r="4" spans="1:63" ht="15.95" customHeight="1" x14ac:dyDescent="0.25">
      <c r="A4" s="861" t="s">
        <v>256</v>
      </c>
      <c r="B4" s="861"/>
      <c r="C4" s="861"/>
      <c r="D4" s="861"/>
      <c r="E4" s="861"/>
      <c r="F4" s="861"/>
      <c r="G4" s="861"/>
      <c r="H4" s="861"/>
      <c r="I4" s="861"/>
      <c r="J4" s="861"/>
      <c r="K4" s="861"/>
      <c r="L4" s="861"/>
      <c r="M4" s="861"/>
      <c r="N4" s="861"/>
      <c r="O4" s="861"/>
      <c r="P4" s="861"/>
      <c r="Q4" s="861"/>
      <c r="R4" s="861"/>
      <c r="S4" s="861"/>
      <c r="T4" s="861"/>
      <c r="U4" s="861"/>
      <c r="V4" s="861"/>
      <c r="W4" s="861"/>
      <c r="X4" s="861"/>
      <c r="Y4" s="861"/>
      <c r="Z4" s="861"/>
      <c r="AA4" s="861"/>
      <c r="AB4" s="861"/>
      <c r="AC4" s="861"/>
      <c r="AD4" s="861"/>
      <c r="AE4" s="861"/>
      <c r="AF4" s="861"/>
      <c r="AG4" s="861"/>
      <c r="AH4" s="861"/>
      <c r="AI4" s="861"/>
      <c r="AJ4" s="861"/>
      <c r="AK4" s="861"/>
      <c r="AL4" s="861"/>
      <c r="AM4" s="861"/>
      <c r="AN4" s="861"/>
      <c r="AO4" s="861"/>
      <c r="AP4" s="861"/>
      <c r="AQ4" s="861"/>
      <c r="AR4" s="861"/>
      <c r="AS4" s="861"/>
      <c r="AT4" s="861"/>
      <c r="AU4" s="861"/>
      <c r="AV4" s="861"/>
      <c r="AW4" s="861"/>
      <c r="AX4" s="861"/>
      <c r="AY4" s="861"/>
      <c r="AZ4" s="861"/>
      <c r="BA4" s="861"/>
      <c r="BB4" s="861"/>
      <c r="BC4" s="861"/>
      <c r="BD4" s="861"/>
      <c r="BE4" s="861"/>
      <c r="BF4" s="861"/>
      <c r="BG4" s="861"/>
      <c r="BH4" s="861"/>
      <c r="BI4" s="858" t="s">
        <v>257</v>
      </c>
      <c r="BJ4" s="859"/>
      <c r="BK4" s="860"/>
    </row>
    <row r="5" spans="1:63" ht="26.1" customHeight="1" x14ac:dyDescent="0.25">
      <c r="A5" s="865" t="s">
        <v>258</v>
      </c>
      <c r="B5" s="865"/>
      <c r="C5" s="865"/>
      <c r="D5" s="865"/>
      <c r="E5" s="865"/>
      <c r="F5" s="865"/>
      <c r="G5" s="865"/>
      <c r="H5" s="865"/>
      <c r="I5" s="865"/>
      <c r="J5" s="865"/>
      <c r="K5" s="865"/>
      <c r="L5" s="865"/>
      <c r="M5" s="865"/>
      <c r="N5" s="865"/>
      <c r="O5" s="865"/>
      <c r="P5" s="865"/>
      <c r="Q5" s="865"/>
      <c r="R5" s="865"/>
      <c r="S5" s="865"/>
      <c r="T5" s="865"/>
      <c r="U5" s="865"/>
      <c r="V5" s="865"/>
      <c r="W5" s="865"/>
      <c r="X5" s="865"/>
      <c r="Y5" s="865"/>
      <c r="Z5" s="865"/>
      <c r="AA5" s="865"/>
      <c r="AB5" s="865"/>
      <c r="AC5" s="865"/>
      <c r="AD5" s="865"/>
      <c r="AE5" s="865"/>
      <c r="AG5" s="865" t="s">
        <v>259</v>
      </c>
      <c r="AH5" s="865"/>
      <c r="AI5" s="865"/>
      <c r="AJ5" s="865"/>
      <c r="AK5" s="865"/>
      <c r="AL5" s="865"/>
      <c r="AM5" s="865"/>
      <c r="AN5" s="865"/>
      <c r="AO5" s="865"/>
      <c r="AP5" s="865"/>
      <c r="AQ5" s="865"/>
      <c r="AR5" s="865"/>
      <c r="AS5" s="865"/>
      <c r="AT5" s="865"/>
      <c r="AU5" s="865"/>
      <c r="AV5" s="865"/>
      <c r="AW5" s="865"/>
      <c r="AX5" s="865"/>
      <c r="AY5" s="865"/>
      <c r="AZ5" s="865"/>
      <c r="BA5" s="865"/>
      <c r="BB5" s="865"/>
      <c r="BC5" s="865"/>
      <c r="BD5" s="865"/>
      <c r="BE5" s="865"/>
      <c r="BF5" s="865"/>
      <c r="BG5" s="865"/>
      <c r="BH5" s="865"/>
      <c r="BI5" s="866"/>
      <c r="BJ5" s="866"/>
      <c r="BK5" s="866"/>
    </row>
    <row r="6" spans="1:63" ht="31.5" customHeight="1" x14ac:dyDescent="0.25">
      <c r="A6" s="149" t="s">
        <v>260</v>
      </c>
      <c r="B6" s="863"/>
      <c r="C6" s="863"/>
      <c r="D6" s="863"/>
      <c r="E6" s="863"/>
      <c r="F6" s="863"/>
      <c r="G6" s="863"/>
      <c r="H6" s="863"/>
      <c r="I6" s="863"/>
      <c r="J6" s="863"/>
      <c r="K6" s="863"/>
      <c r="L6" s="863"/>
      <c r="M6" s="863"/>
      <c r="N6" s="863"/>
      <c r="O6" s="863"/>
      <c r="P6" s="863"/>
      <c r="Q6" s="863"/>
      <c r="R6" s="863"/>
      <c r="S6" s="863"/>
      <c r="T6" s="863"/>
      <c r="U6" s="863"/>
      <c r="V6" s="863"/>
      <c r="W6" s="863"/>
      <c r="X6" s="863"/>
      <c r="Y6" s="863"/>
      <c r="Z6" s="863"/>
      <c r="AA6" s="863"/>
      <c r="AB6" s="863"/>
      <c r="AC6" s="863"/>
      <c r="AD6" s="863"/>
      <c r="AE6" s="863"/>
      <c r="AF6" s="863"/>
      <c r="AG6" s="863"/>
      <c r="AH6" s="863"/>
      <c r="AI6" s="863"/>
      <c r="AJ6" s="863"/>
      <c r="AK6" s="863"/>
      <c r="AL6" s="863"/>
      <c r="AM6" s="863"/>
      <c r="AN6" s="863"/>
      <c r="AO6" s="863"/>
      <c r="AP6" s="863"/>
      <c r="AQ6" s="863"/>
      <c r="AR6" s="863"/>
      <c r="AS6" s="863"/>
      <c r="AT6" s="863"/>
      <c r="AU6" s="863"/>
      <c r="AV6" s="863"/>
      <c r="AW6" s="863"/>
      <c r="AX6" s="863"/>
      <c r="AY6" s="863"/>
      <c r="AZ6" s="863"/>
      <c r="BA6" s="863"/>
      <c r="BB6" s="863"/>
      <c r="BC6" s="863"/>
      <c r="BD6" s="863"/>
      <c r="BE6" s="863"/>
      <c r="BF6" s="863"/>
      <c r="BG6" s="863"/>
      <c r="BH6" s="863"/>
      <c r="BI6" s="863"/>
      <c r="BJ6" s="863"/>
      <c r="BK6" s="863"/>
    </row>
    <row r="7" spans="1:63" ht="31.5" customHeight="1" x14ac:dyDescent="0.25">
      <c r="A7" s="150" t="s">
        <v>261</v>
      </c>
      <c r="B7" s="854" t="s">
        <v>90</v>
      </c>
      <c r="C7" s="862"/>
      <c r="D7" s="862"/>
      <c r="E7" s="862"/>
      <c r="F7" s="862"/>
      <c r="G7" s="862"/>
      <c r="H7" s="862"/>
      <c r="I7" s="862"/>
      <c r="J7" s="862"/>
      <c r="K7" s="862"/>
      <c r="L7" s="862"/>
      <c r="M7" s="862"/>
      <c r="N7" s="862"/>
      <c r="O7" s="862"/>
      <c r="P7" s="862"/>
      <c r="Q7" s="862"/>
      <c r="R7" s="862"/>
      <c r="S7" s="862"/>
      <c r="T7" s="862"/>
      <c r="U7" s="862"/>
      <c r="V7" s="862"/>
      <c r="W7" s="862"/>
      <c r="X7" s="862"/>
      <c r="Y7" s="862"/>
      <c r="Z7" s="862"/>
      <c r="AA7" s="862"/>
      <c r="AB7" s="862"/>
      <c r="AC7" s="862"/>
      <c r="AD7" s="862"/>
      <c r="AE7" s="862"/>
      <c r="AF7" s="862"/>
      <c r="AG7" s="862"/>
      <c r="AH7" s="862"/>
      <c r="AI7" s="862"/>
      <c r="AJ7" s="862"/>
      <c r="AK7" s="862"/>
      <c r="AL7" s="862"/>
      <c r="AM7" s="862"/>
      <c r="AN7" s="862"/>
      <c r="AO7" s="862"/>
      <c r="AP7" s="862"/>
      <c r="AQ7" s="862"/>
      <c r="AR7" s="862"/>
      <c r="AS7" s="862"/>
      <c r="AT7" s="862"/>
      <c r="AU7" s="862"/>
      <c r="AV7" s="862"/>
      <c r="AW7" s="862"/>
      <c r="AX7" s="862"/>
      <c r="AY7" s="862"/>
      <c r="AZ7" s="862"/>
      <c r="BA7" s="862"/>
      <c r="BB7" s="862"/>
      <c r="BC7" s="862"/>
      <c r="BD7" s="862"/>
      <c r="BE7" s="862"/>
      <c r="BF7" s="862"/>
      <c r="BG7" s="862"/>
      <c r="BH7" s="862"/>
      <c r="BI7" s="862"/>
      <c r="BJ7" s="862"/>
      <c r="BK7" s="855"/>
    </row>
    <row r="8" spans="1:63" ht="18.75" customHeight="1" x14ac:dyDescent="0.25">
      <c r="A8" s="152"/>
      <c r="B8" s="152"/>
      <c r="C8" s="152"/>
      <c r="D8" s="152"/>
      <c r="E8" s="152"/>
      <c r="F8" s="152"/>
      <c r="G8" s="152"/>
      <c r="H8" s="152"/>
      <c r="I8" s="152"/>
      <c r="J8" s="152"/>
      <c r="K8" s="153"/>
      <c r="L8" s="153"/>
      <c r="M8" s="153"/>
      <c r="N8" s="153"/>
      <c r="O8" s="153"/>
      <c r="P8" s="153"/>
      <c r="Q8" s="153"/>
      <c r="R8" s="153"/>
      <c r="S8" s="153"/>
      <c r="T8" s="153"/>
      <c r="U8" s="153"/>
      <c r="V8" s="153"/>
      <c r="W8" s="153"/>
      <c r="X8" s="153"/>
      <c r="Y8" s="153"/>
      <c r="Z8" s="153"/>
      <c r="AA8" s="153"/>
      <c r="AB8" s="153"/>
      <c r="AC8" s="153"/>
      <c r="AD8" s="153"/>
      <c r="AE8" s="153"/>
      <c r="AG8" s="152"/>
      <c r="AH8" s="153"/>
      <c r="AI8" s="153"/>
      <c r="AJ8" s="153"/>
      <c r="AK8" s="153"/>
      <c r="AL8" s="153"/>
      <c r="AM8" s="153"/>
      <c r="AN8" s="153"/>
      <c r="AO8" s="153"/>
    </row>
    <row r="9" spans="1:63" ht="30" customHeight="1" x14ac:dyDescent="0.25">
      <c r="A9" s="856" t="s">
        <v>262</v>
      </c>
      <c r="B9" s="151" t="s">
        <v>35</v>
      </c>
      <c r="C9" s="151" t="s">
        <v>36</v>
      </c>
      <c r="D9" s="854" t="s">
        <v>37</v>
      </c>
      <c r="E9" s="855"/>
      <c r="F9" s="151" t="s">
        <v>38</v>
      </c>
      <c r="G9" s="151" t="s">
        <v>39</v>
      </c>
      <c r="H9" s="854" t="s">
        <v>40</v>
      </c>
      <c r="I9" s="855"/>
      <c r="J9" s="151" t="s">
        <v>41</v>
      </c>
      <c r="K9" s="151" t="s">
        <v>42</v>
      </c>
      <c r="L9" s="854" t="s">
        <v>43</v>
      </c>
      <c r="M9" s="855"/>
      <c r="N9" s="151" t="s">
        <v>44</v>
      </c>
      <c r="O9" s="151" t="s">
        <v>45</v>
      </c>
      <c r="P9" s="854" t="s">
        <v>46</v>
      </c>
      <c r="Q9" s="855"/>
      <c r="R9" s="854" t="s">
        <v>263</v>
      </c>
      <c r="S9" s="855"/>
      <c r="T9" s="854" t="s">
        <v>264</v>
      </c>
      <c r="U9" s="862"/>
      <c r="V9" s="862"/>
      <c r="W9" s="862"/>
      <c r="X9" s="862"/>
      <c r="Y9" s="855"/>
      <c r="Z9" s="854" t="s">
        <v>265</v>
      </c>
      <c r="AA9" s="862"/>
      <c r="AB9" s="862"/>
      <c r="AC9" s="862"/>
      <c r="AD9" s="862"/>
      <c r="AE9" s="855"/>
      <c r="AG9" s="856" t="s">
        <v>262</v>
      </c>
      <c r="AH9" s="151" t="s">
        <v>35</v>
      </c>
      <c r="AI9" s="151" t="s">
        <v>36</v>
      </c>
      <c r="AJ9" s="854" t="s">
        <v>37</v>
      </c>
      <c r="AK9" s="855"/>
      <c r="AL9" s="151" t="s">
        <v>38</v>
      </c>
      <c r="AM9" s="151" t="s">
        <v>39</v>
      </c>
      <c r="AN9" s="854" t="s">
        <v>40</v>
      </c>
      <c r="AO9" s="855"/>
      <c r="AP9" s="151" t="s">
        <v>41</v>
      </c>
      <c r="AQ9" s="151" t="s">
        <v>42</v>
      </c>
      <c r="AR9" s="854" t="s">
        <v>43</v>
      </c>
      <c r="AS9" s="855"/>
      <c r="AT9" s="151" t="s">
        <v>44</v>
      </c>
      <c r="AU9" s="151" t="s">
        <v>45</v>
      </c>
      <c r="AV9" s="854" t="s">
        <v>46</v>
      </c>
      <c r="AW9" s="855"/>
      <c r="AX9" s="854" t="s">
        <v>263</v>
      </c>
      <c r="AY9" s="855"/>
      <c r="AZ9" s="854" t="s">
        <v>264</v>
      </c>
      <c r="BA9" s="862"/>
      <c r="BB9" s="862"/>
      <c r="BC9" s="862"/>
      <c r="BD9" s="862"/>
      <c r="BE9" s="855"/>
      <c r="BF9" s="854" t="s">
        <v>265</v>
      </c>
      <c r="BG9" s="862"/>
      <c r="BH9" s="862"/>
      <c r="BI9" s="862"/>
      <c r="BJ9" s="862"/>
      <c r="BK9" s="855"/>
    </row>
    <row r="10" spans="1:63" ht="36" customHeight="1" x14ac:dyDescent="0.25">
      <c r="A10" s="857"/>
      <c r="B10" s="154" t="s">
        <v>266</v>
      </c>
      <c r="C10" s="154" t="s">
        <v>266</v>
      </c>
      <c r="D10" s="154" t="s">
        <v>266</v>
      </c>
      <c r="E10" s="154" t="s">
        <v>267</v>
      </c>
      <c r="F10" s="154" t="s">
        <v>266</v>
      </c>
      <c r="G10" s="154" t="s">
        <v>266</v>
      </c>
      <c r="H10" s="154" t="s">
        <v>266</v>
      </c>
      <c r="I10" s="154" t="s">
        <v>267</v>
      </c>
      <c r="J10" s="154" t="s">
        <v>266</v>
      </c>
      <c r="K10" s="154" t="s">
        <v>266</v>
      </c>
      <c r="L10" s="154" t="s">
        <v>266</v>
      </c>
      <c r="M10" s="154" t="s">
        <v>267</v>
      </c>
      <c r="N10" s="154" t="s">
        <v>266</v>
      </c>
      <c r="O10" s="154" t="s">
        <v>266</v>
      </c>
      <c r="P10" s="154" t="s">
        <v>266</v>
      </c>
      <c r="Q10" s="154" t="s">
        <v>267</v>
      </c>
      <c r="R10" s="154" t="s">
        <v>266</v>
      </c>
      <c r="S10" s="154" t="s">
        <v>267</v>
      </c>
      <c r="T10" s="155" t="s">
        <v>268</v>
      </c>
      <c r="U10" s="155" t="s">
        <v>269</v>
      </c>
      <c r="V10" s="155" t="s">
        <v>270</v>
      </c>
      <c r="W10" s="155" t="s">
        <v>271</v>
      </c>
      <c r="X10" s="156" t="s">
        <v>272</v>
      </c>
      <c r="Y10" s="155" t="s">
        <v>273</v>
      </c>
      <c r="Z10" s="154" t="s">
        <v>274</v>
      </c>
      <c r="AA10" s="157" t="s">
        <v>275</v>
      </c>
      <c r="AB10" s="154" t="s">
        <v>276</v>
      </c>
      <c r="AC10" s="154" t="s">
        <v>277</v>
      </c>
      <c r="AD10" s="154" t="s">
        <v>278</v>
      </c>
      <c r="AE10" s="154" t="s">
        <v>279</v>
      </c>
      <c r="AG10" s="857"/>
      <c r="AH10" s="154" t="s">
        <v>266</v>
      </c>
      <c r="AI10" s="154" t="s">
        <v>266</v>
      </c>
      <c r="AJ10" s="154" t="s">
        <v>266</v>
      </c>
      <c r="AK10" s="154" t="s">
        <v>267</v>
      </c>
      <c r="AL10" s="154" t="s">
        <v>266</v>
      </c>
      <c r="AM10" s="154" t="s">
        <v>266</v>
      </c>
      <c r="AN10" s="154" t="s">
        <v>266</v>
      </c>
      <c r="AO10" s="154" t="s">
        <v>267</v>
      </c>
      <c r="AP10" s="154" t="s">
        <v>266</v>
      </c>
      <c r="AQ10" s="154" t="s">
        <v>266</v>
      </c>
      <c r="AR10" s="154" t="s">
        <v>266</v>
      </c>
      <c r="AS10" s="154" t="s">
        <v>267</v>
      </c>
      <c r="AT10" s="154" t="s">
        <v>266</v>
      </c>
      <c r="AU10" s="154" t="s">
        <v>266</v>
      </c>
      <c r="AV10" s="154" t="s">
        <v>266</v>
      </c>
      <c r="AW10" s="154" t="s">
        <v>267</v>
      </c>
      <c r="AX10" s="154" t="s">
        <v>266</v>
      </c>
      <c r="AY10" s="154" t="s">
        <v>267</v>
      </c>
      <c r="AZ10" s="155" t="s">
        <v>268</v>
      </c>
      <c r="BA10" s="155" t="s">
        <v>269</v>
      </c>
      <c r="BB10" s="155" t="s">
        <v>270</v>
      </c>
      <c r="BC10" s="155" t="s">
        <v>271</v>
      </c>
      <c r="BD10" s="156" t="s">
        <v>272</v>
      </c>
      <c r="BE10" s="155" t="s">
        <v>273</v>
      </c>
      <c r="BF10" s="158" t="s">
        <v>274</v>
      </c>
      <c r="BG10" s="159" t="s">
        <v>275</v>
      </c>
      <c r="BH10" s="158" t="s">
        <v>276</v>
      </c>
      <c r="BI10" s="158" t="s">
        <v>277</v>
      </c>
      <c r="BJ10" s="158" t="s">
        <v>278</v>
      </c>
      <c r="BK10" s="158" t="s">
        <v>279</v>
      </c>
    </row>
    <row r="11" spans="1:63" x14ac:dyDescent="0.25">
      <c r="A11" s="147" t="s">
        <v>280</v>
      </c>
      <c r="B11" s="147">
        <v>0</v>
      </c>
      <c r="C11" s="147">
        <v>5</v>
      </c>
      <c r="D11" s="147">
        <v>10</v>
      </c>
      <c r="E11" s="160">
        <v>374350000</v>
      </c>
      <c r="F11" s="147">
        <v>10</v>
      </c>
      <c r="G11" s="147">
        <v>10</v>
      </c>
      <c r="H11" s="147">
        <v>10</v>
      </c>
      <c r="I11" s="160"/>
      <c r="J11" s="147">
        <v>10</v>
      </c>
      <c r="K11" s="147">
        <v>10</v>
      </c>
      <c r="L11" s="147">
        <v>10</v>
      </c>
      <c r="M11" s="160"/>
      <c r="N11" s="147">
        <v>10</v>
      </c>
      <c r="O11" s="147">
        <v>10</v>
      </c>
      <c r="P11" s="147">
        <v>5</v>
      </c>
      <c r="Q11" s="160"/>
      <c r="R11" s="161">
        <v>20</v>
      </c>
      <c r="S11" s="162">
        <f>+E11+I11+M11+Q11</f>
        <v>374350000</v>
      </c>
      <c r="T11" s="163"/>
      <c r="U11" s="163"/>
      <c r="V11" s="163"/>
      <c r="W11" s="163"/>
      <c r="X11" s="163"/>
      <c r="Y11" s="164"/>
      <c r="Z11" s="164"/>
      <c r="AA11" s="164"/>
      <c r="AB11" s="164"/>
      <c r="AC11" s="164"/>
      <c r="AD11" s="164"/>
      <c r="AE11" s="148"/>
      <c r="AG11" s="147" t="s">
        <v>280</v>
      </c>
      <c r="AH11" s="147"/>
      <c r="AI11" s="147"/>
      <c r="AJ11" s="147"/>
      <c r="AK11" s="160">
        <v>374350000</v>
      </c>
      <c r="AL11" s="147"/>
      <c r="AM11" s="147"/>
      <c r="AN11" s="170"/>
      <c r="AO11" s="160">
        <v>-20925334</v>
      </c>
      <c r="AP11" s="147"/>
      <c r="AQ11" s="147"/>
      <c r="AR11" s="147"/>
      <c r="AS11" s="289"/>
      <c r="AT11" s="147"/>
      <c r="AU11" s="147"/>
      <c r="AV11" s="147"/>
      <c r="AW11" s="160">
        <v>-27965333</v>
      </c>
      <c r="AX11" s="161">
        <f>AH11+AI11+AJ11+AL11+AM11+AN11+AP11+AQ11+AR11+AT11+AU11+AV11</f>
        <v>0</v>
      </c>
      <c r="AY11" s="162">
        <f>+AK11+AO11+AS11+AW11</f>
        <v>325459333</v>
      </c>
      <c r="AZ11" s="164"/>
      <c r="BA11" s="164"/>
      <c r="BB11" s="164"/>
      <c r="BC11" s="164"/>
      <c r="BD11" s="164"/>
      <c r="BE11" s="164"/>
      <c r="BF11" s="164"/>
      <c r="BG11" s="164"/>
      <c r="BH11" s="164"/>
      <c r="BI11" s="164"/>
      <c r="BJ11" s="164"/>
      <c r="BK11" s="148"/>
    </row>
    <row r="12" spans="1:63" x14ac:dyDescent="0.25">
      <c r="A12" s="147" t="s">
        <v>281</v>
      </c>
      <c r="B12" s="147"/>
      <c r="C12" s="147"/>
      <c r="D12" s="147"/>
      <c r="E12" s="160"/>
      <c r="F12" s="147"/>
      <c r="G12" s="147"/>
      <c r="H12" s="147"/>
      <c r="I12" s="160"/>
      <c r="J12" s="147"/>
      <c r="K12" s="147"/>
      <c r="L12" s="147"/>
      <c r="M12" s="160"/>
      <c r="N12" s="147"/>
      <c r="O12" s="147"/>
      <c r="P12" s="147"/>
      <c r="Q12" s="160"/>
      <c r="R12" s="161">
        <f t="shared" ref="R12:R31" si="0">B12+C12+D12+F12+G12+H12+J12+K12+L12+N12+O12+P12</f>
        <v>0</v>
      </c>
      <c r="S12" s="162">
        <f t="shared" ref="S12:S31" si="1">+E12+I12+M12+Q12</f>
        <v>0</v>
      </c>
      <c r="T12" s="163"/>
      <c r="U12" s="163"/>
      <c r="V12" s="163"/>
      <c r="W12" s="163"/>
      <c r="X12" s="163"/>
      <c r="Y12" s="164"/>
      <c r="Z12" s="164"/>
      <c r="AA12" s="164"/>
      <c r="AB12" s="164"/>
      <c r="AC12" s="164"/>
      <c r="AD12" s="164"/>
      <c r="AE12" s="164"/>
      <c r="AG12" s="147" t="s">
        <v>281</v>
      </c>
      <c r="AH12" s="113"/>
      <c r="AI12" s="305"/>
      <c r="AJ12" s="305">
        <v>1</v>
      </c>
      <c r="AK12" s="306"/>
      <c r="AL12" s="305">
        <v>1</v>
      </c>
      <c r="AM12" s="307">
        <v>1</v>
      </c>
      <c r="AN12" s="308"/>
      <c r="AO12" s="309"/>
      <c r="AP12" s="310">
        <v>1</v>
      </c>
      <c r="AQ12" s="310">
        <v>1</v>
      </c>
      <c r="AR12" s="310">
        <v>1</v>
      </c>
      <c r="AS12" s="311"/>
      <c r="AT12" s="305">
        <v>1</v>
      </c>
      <c r="AU12" s="172">
        <v>1</v>
      </c>
      <c r="AV12" s="172">
        <v>0</v>
      </c>
      <c r="AW12" s="160"/>
      <c r="AX12" s="313">
        <f>SUM(AH12,AI12,AJ12,AL12,AM12,AN12,AP12,AQ12,AR12,AT12,AU12,AV12,)</f>
        <v>8</v>
      </c>
      <c r="AY12" s="162">
        <f t="shared" ref="AY12:AY31" si="2">+AK12+AO12+AS12+AW12</f>
        <v>0</v>
      </c>
      <c r="AZ12" s="164"/>
      <c r="BA12" s="164"/>
      <c r="BB12" s="164"/>
      <c r="BC12" s="164"/>
      <c r="BD12" s="164"/>
      <c r="BE12" s="164"/>
      <c r="BF12" s="164"/>
      <c r="BG12" s="164"/>
      <c r="BH12" s="164"/>
      <c r="BI12" s="164"/>
      <c r="BJ12" s="164"/>
      <c r="BK12" s="164"/>
    </row>
    <row r="13" spans="1:63" x14ac:dyDescent="0.25">
      <c r="A13" s="147" t="s">
        <v>282</v>
      </c>
      <c r="B13" s="147"/>
      <c r="C13" s="147"/>
      <c r="D13" s="147"/>
      <c r="E13" s="160"/>
      <c r="F13" s="147"/>
      <c r="G13" s="147"/>
      <c r="H13" s="147"/>
      <c r="I13" s="160"/>
      <c r="J13" s="147"/>
      <c r="K13" s="147"/>
      <c r="L13" s="147"/>
      <c r="M13" s="160"/>
      <c r="N13" s="147"/>
      <c r="O13" s="147"/>
      <c r="P13" s="147"/>
      <c r="Q13" s="160"/>
      <c r="R13" s="161">
        <f t="shared" si="0"/>
        <v>0</v>
      </c>
      <c r="S13" s="162">
        <f t="shared" si="1"/>
        <v>0</v>
      </c>
      <c r="T13" s="163"/>
      <c r="U13" s="163"/>
      <c r="V13" s="163"/>
      <c r="W13" s="163"/>
      <c r="X13" s="163"/>
      <c r="Y13" s="164"/>
      <c r="Z13" s="164"/>
      <c r="AA13" s="164"/>
      <c r="AB13" s="164"/>
      <c r="AC13" s="164"/>
      <c r="AD13" s="164"/>
      <c r="AE13" s="164"/>
      <c r="AG13" s="147" t="s">
        <v>282</v>
      </c>
      <c r="AH13" s="113"/>
      <c r="AI13" s="305"/>
      <c r="AJ13" s="305"/>
      <c r="AK13" s="306"/>
      <c r="AL13" s="305"/>
      <c r="AM13" s="307">
        <v>1</v>
      </c>
      <c r="AN13" s="308"/>
      <c r="AO13" s="309"/>
      <c r="AP13" s="312" t="s">
        <v>283</v>
      </c>
      <c r="AQ13" s="312">
        <v>1</v>
      </c>
      <c r="AR13" s="312"/>
      <c r="AS13" s="311"/>
      <c r="AT13" s="305">
        <v>1</v>
      </c>
      <c r="AU13" s="173">
        <v>1</v>
      </c>
      <c r="AV13" s="173">
        <v>1</v>
      </c>
      <c r="AW13" s="160"/>
      <c r="AX13" s="313">
        <f t="shared" ref="AX13:AX31" si="3">SUM(AH13,AI13,AJ13,AL13,AM13,AN13,AP13,AQ13,AR13,AT13,AU13,AV13,)</f>
        <v>5</v>
      </c>
      <c r="AY13" s="162">
        <f t="shared" si="2"/>
        <v>0</v>
      </c>
      <c r="AZ13" s="164"/>
      <c r="BA13" s="164"/>
      <c r="BB13" s="164"/>
      <c r="BC13" s="164"/>
      <c r="BD13" s="164"/>
      <c r="BE13" s="164"/>
      <c r="BF13" s="164"/>
      <c r="BG13" s="164"/>
      <c r="BH13" s="164"/>
      <c r="BI13" s="164"/>
      <c r="BJ13" s="164"/>
      <c r="BK13" s="164"/>
    </row>
    <row r="14" spans="1:63" x14ac:dyDescent="0.25">
      <c r="A14" s="147" t="s">
        <v>284</v>
      </c>
      <c r="B14" s="147"/>
      <c r="C14" s="147"/>
      <c r="D14" s="147"/>
      <c r="E14" s="160"/>
      <c r="F14" s="147"/>
      <c r="G14" s="147"/>
      <c r="H14" s="147"/>
      <c r="I14" s="160"/>
      <c r="J14" s="147"/>
      <c r="K14" s="147"/>
      <c r="L14" s="147"/>
      <c r="M14" s="160"/>
      <c r="N14" s="147"/>
      <c r="O14" s="147"/>
      <c r="P14" s="147"/>
      <c r="Q14" s="160"/>
      <c r="R14" s="161">
        <f t="shared" si="0"/>
        <v>0</v>
      </c>
      <c r="S14" s="162">
        <f t="shared" si="1"/>
        <v>0</v>
      </c>
      <c r="T14" s="163"/>
      <c r="U14" s="163"/>
      <c r="V14" s="163"/>
      <c r="W14" s="163"/>
      <c r="X14" s="163"/>
      <c r="Y14" s="164"/>
      <c r="Z14" s="164"/>
      <c r="AA14" s="164"/>
      <c r="AB14" s="164"/>
      <c r="AC14" s="164"/>
      <c r="AD14" s="164"/>
      <c r="AE14" s="164"/>
      <c r="AG14" s="147" t="s">
        <v>284</v>
      </c>
      <c r="AH14" s="113"/>
      <c r="AI14" s="305"/>
      <c r="AJ14" s="305"/>
      <c r="AK14" s="306"/>
      <c r="AL14" s="305">
        <v>1</v>
      </c>
      <c r="AM14" s="307"/>
      <c r="AN14" s="308"/>
      <c r="AO14" s="309"/>
      <c r="AP14" s="312">
        <v>1</v>
      </c>
      <c r="AQ14" s="312" t="s">
        <v>283</v>
      </c>
      <c r="AR14" s="312">
        <v>1</v>
      </c>
      <c r="AS14" s="311"/>
      <c r="AT14" s="305">
        <v>1</v>
      </c>
      <c r="AU14" s="173" t="s">
        <v>283</v>
      </c>
      <c r="AV14" s="173">
        <v>0</v>
      </c>
      <c r="AW14" s="160"/>
      <c r="AX14" s="313">
        <f t="shared" si="3"/>
        <v>4</v>
      </c>
      <c r="AY14" s="162">
        <f t="shared" si="2"/>
        <v>0</v>
      </c>
      <c r="AZ14" s="164"/>
      <c r="BA14" s="164"/>
      <c r="BB14" s="164"/>
      <c r="BC14" s="164"/>
      <c r="BD14" s="164"/>
      <c r="BE14" s="164"/>
      <c r="BF14" s="164"/>
      <c r="BG14" s="164"/>
      <c r="BH14" s="164"/>
      <c r="BI14" s="164"/>
      <c r="BJ14" s="164"/>
      <c r="BK14" s="164"/>
    </row>
    <row r="15" spans="1:63" x14ac:dyDescent="0.25">
      <c r="A15" s="147" t="s">
        <v>285</v>
      </c>
      <c r="B15" s="147"/>
      <c r="C15" s="147"/>
      <c r="D15" s="147"/>
      <c r="E15" s="160"/>
      <c r="F15" s="147"/>
      <c r="G15" s="147"/>
      <c r="H15" s="147"/>
      <c r="I15" s="160"/>
      <c r="J15" s="147"/>
      <c r="K15" s="147"/>
      <c r="L15" s="147"/>
      <c r="M15" s="160"/>
      <c r="N15" s="147"/>
      <c r="O15" s="147"/>
      <c r="P15" s="147"/>
      <c r="Q15" s="160"/>
      <c r="R15" s="161">
        <f t="shared" si="0"/>
        <v>0</v>
      </c>
      <c r="S15" s="162">
        <f t="shared" si="1"/>
        <v>0</v>
      </c>
      <c r="T15" s="163"/>
      <c r="U15" s="163"/>
      <c r="V15" s="163"/>
      <c r="W15" s="163"/>
      <c r="X15" s="163"/>
      <c r="Y15" s="164"/>
      <c r="Z15" s="164"/>
      <c r="AA15" s="164"/>
      <c r="AB15" s="164"/>
      <c r="AC15" s="164"/>
      <c r="AD15" s="164"/>
      <c r="AE15" s="164"/>
      <c r="AG15" s="147" t="s">
        <v>285</v>
      </c>
      <c r="AH15" s="113"/>
      <c r="AI15" s="305"/>
      <c r="AJ15" s="305"/>
      <c r="AK15" s="306"/>
      <c r="AL15" s="305"/>
      <c r="AM15" s="307">
        <v>1</v>
      </c>
      <c r="AN15" s="308">
        <v>1</v>
      </c>
      <c r="AO15" s="309"/>
      <c r="AP15" s="312">
        <v>1</v>
      </c>
      <c r="AQ15" s="312" t="s">
        <v>283</v>
      </c>
      <c r="AR15" s="312">
        <v>1</v>
      </c>
      <c r="AS15" s="311"/>
      <c r="AT15" s="305">
        <v>1</v>
      </c>
      <c r="AU15" s="173">
        <v>1</v>
      </c>
      <c r="AV15" s="173">
        <v>0</v>
      </c>
      <c r="AW15" s="160"/>
      <c r="AX15" s="313">
        <f t="shared" si="3"/>
        <v>6</v>
      </c>
      <c r="AY15" s="162">
        <f t="shared" si="2"/>
        <v>0</v>
      </c>
      <c r="AZ15" s="164"/>
      <c r="BA15" s="164"/>
      <c r="BB15" s="164"/>
      <c r="BC15" s="164"/>
      <c r="BD15" s="164"/>
      <c r="BE15" s="164"/>
      <c r="BF15" s="164"/>
      <c r="BG15" s="164"/>
      <c r="BH15" s="164"/>
      <c r="BI15" s="164"/>
      <c r="BJ15" s="164"/>
      <c r="BK15" s="164"/>
    </row>
    <row r="16" spans="1:63" x14ac:dyDescent="0.25">
      <c r="A16" s="147" t="s">
        <v>286</v>
      </c>
      <c r="B16" s="147"/>
      <c r="C16" s="147"/>
      <c r="D16" s="147"/>
      <c r="E16" s="160"/>
      <c r="F16" s="147"/>
      <c r="G16" s="147"/>
      <c r="H16" s="147"/>
      <c r="I16" s="160"/>
      <c r="J16" s="147"/>
      <c r="K16" s="147"/>
      <c r="L16" s="147"/>
      <c r="M16" s="160"/>
      <c r="N16" s="147"/>
      <c r="O16" s="147"/>
      <c r="P16" s="147"/>
      <c r="Q16" s="160"/>
      <c r="R16" s="161">
        <f t="shared" si="0"/>
        <v>0</v>
      </c>
      <c r="S16" s="162">
        <f t="shared" si="1"/>
        <v>0</v>
      </c>
      <c r="T16" s="163"/>
      <c r="U16" s="163"/>
      <c r="V16" s="163"/>
      <c r="W16" s="163"/>
      <c r="X16" s="163"/>
      <c r="Y16" s="164"/>
      <c r="Z16" s="164"/>
      <c r="AA16" s="164"/>
      <c r="AB16" s="164"/>
      <c r="AC16" s="164"/>
      <c r="AD16" s="164"/>
      <c r="AE16" s="164"/>
      <c r="AG16" s="147" t="s">
        <v>286</v>
      </c>
      <c r="AH16" s="113"/>
      <c r="AI16" s="305"/>
      <c r="AJ16" s="305">
        <v>1</v>
      </c>
      <c r="AK16" s="306"/>
      <c r="AL16" s="305">
        <v>1</v>
      </c>
      <c r="AM16" s="307">
        <v>1</v>
      </c>
      <c r="AN16" s="308"/>
      <c r="AO16" s="309"/>
      <c r="AP16" s="312">
        <v>1</v>
      </c>
      <c r="AQ16" s="312" t="s">
        <v>283</v>
      </c>
      <c r="AR16" s="312">
        <v>1</v>
      </c>
      <c r="AS16" s="311"/>
      <c r="AT16" s="305">
        <v>1</v>
      </c>
      <c r="AU16" s="173">
        <v>1</v>
      </c>
      <c r="AV16" s="173">
        <v>0</v>
      </c>
      <c r="AW16" s="160"/>
      <c r="AX16" s="313">
        <f t="shared" si="3"/>
        <v>7</v>
      </c>
      <c r="AY16" s="162">
        <f t="shared" si="2"/>
        <v>0</v>
      </c>
      <c r="AZ16" s="164"/>
      <c r="BA16" s="164"/>
      <c r="BB16" s="164"/>
      <c r="BC16" s="164"/>
      <c r="BD16" s="164"/>
      <c r="BE16" s="164"/>
      <c r="BF16" s="164"/>
      <c r="BG16" s="164"/>
      <c r="BH16" s="164"/>
      <c r="BI16" s="164"/>
      <c r="BJ16" s="164"/>
      <c r="BK16" s="164"/>
    </row>
    <row r="17" spans="1:63" x14ac:dyDescent="0.25">
      <c r="A17" s="147" t="s">
        <v>287</v>
      </c>
      <c r="B17" s="147"/>
      <c r="C17" s="147"/>
      <c r="D17" s="147"/>
      <c r="E17" s="160"/>
      <c r="F17" s="147"/>
      <c r="G17" s="147"/>
      <c r="H17" s="147"/>
      <c r="I17" s="160"/>
      <c r="J17" s="147"/>
      <c r="K17" s="147"/>
      <c r="L17" s="147"/>
      <c r="M17" s="160"/>
      <c r="N17" s="147"/>
      <c r="O17" s="147"/>
      <c r="P17" s="147"/>
      <c r="Q17" s="160"/>
      <c r="R17" s="161">
        <f t="shared" si="0"/>
        <v>0</v>
      </c>
      <c r="S17" s="162">
        <f t="shared" si="1"/>
        <v>0</v>
      </c>
      <c r="T17" s="163"/>
      <c r="U17" s="163"/>
      <c r="V17" s="163"/>
      <c r="W17" s="163"/>
      <c r="X17" s="163"/>
      <c r="Y17" s="164"/>
      <c r="Z17" s="164"/>
      <c r="AA17" s="164"/>
      <c r="AB17" s="164"/>
      <c r="AC17" s="164"/>
      <c r="AD17" s="164"/>
      <c r="AE17" s="164"/>
      <c r="AG17" s="147" t="s">
        <v>287</v>
      </c>
      <c r="AH17" s="113"/>
      <c r="AI17" s="305"/>
      <c r="AJ17" s="305"/>
      <c r="AK17" s="306"/>
      <c r="AL17" s="305"/>
      <c r="AM17" s="307">
        <v>1</v>
      </c>
      <c r="AN17" s="308">
        <v>1</v>
      </c>
      <c r="AO17" s="309"/>
      <c r="AP17" s="312">
        <v>1</v>
      </c>
      <c r="AQ17" s="312">
        <v>1</v>
      </c>
      <c r="AR17" s="312"/>
      <c r="AS17" s="311"/>
      <c r="AT17" s="305">
        <v>1</v>
      </c>
      <c r="AU17" s="173">
        <v>1</v>
      </c>
      <c r="AV17" s="173">
        <v>0</v>
      </c>
      <c r="AW17" s="160"/>
      <c r="AX17" s="313">
        <f t="shared" si="3"/>
        <v>6</v>
      </c>
      <c r="AY17" s="162">
        <f t="shared" si="2"/>
        <v>0</v>
      </c>
      <c r="AZ17" s="164"/>
      <c r="BA17" s="164"/>
      <c r="BB17" s="164"/>
      <c r="BC17" s="164"/>
      <c r="BD17" s="164"/>
      <c r="BE17" s="164"/>
      <c r="BF17" s="164"/>
      <c r="BG17" s="164"/>
      <c r="BH17" s="164"/>
      <c r="BI17" s="164"/>
      <c r="BJ17" s="164"/>
      <c r="BK17" s="164"/>
    </row>
    <row r="18" spans="1:63" x14ac:dyDescent="0.25">
      <c r="A18" s="147" t="s">
        <v>288</v>
      </c>
      <c r="B18" s="147"/>
      <c r="C18" s="147"/>
      <c r="D18" s="147"/>
      <c r="E18" s="160"/>
      <c r="F18" s="147"/>
      <c r="G18" s="147"/>
      <c r="H18" s="147"/>
      <c r="I18" s="160"/>
      <c r="J18" s="147"/>
      <c r="K18" s="147"/>
      <c r="L18" s="147"/>
      <c r="M18" s="160"/>
      <c r="N18" s="147"/>
      <c r="O18" s="147"/>
      <c r="P18" s="147"/>
      <c r="Q18" s="160"/>
      <c r="R18" s="161">
        <f t="shared" si="0"/>
        <v>0</v>
      </c>
      <c r="S18" s="162">
        <f t="shared" si="1"/>
        <v>0</v>
      </c>
      <c r="T18" s="163"/>
      <c r="U18" s="163"/>
      <c r="V18" s="163"/>
      <c r="W18" s="163"/>
      <c r="X18" s="163"/>
      <c r="Y18" s="164"/>
      <c r="Z18" s="164"/>
      <c r="AA18" s="164"/>
      <c r="AB18" s="164"/>
      <c r="AC18" s="164"/>
      <c r="AD18" s="164"/>
      <c r="AE18" s="164"/>
      <c r="AG18" s="147" t="s">
        <v>288</v>
      </c>
      <c r="AH18" s="113"/>
      <c r="AI18" s="305">
        <v>1</v>
      </c>
      <c r="AJ18" s="305">
        <v>1</v>
      </c>
      <c r="AK18" s="306"/>
      <c r="AL18" s="305">
        <v>1</v>
      </c>
      <c r="AM18" s="307">
        <v>1</v>
      </c>
      <c r="AN18" s="308">
        <v>1</v>
      </c>
      <c r="AO18" s="309"/>
      <c r="AP18" s="312">
        <v>1</v>
      </c>
      <c r="AQ18" s="312">
        <v>1</v>
      </c>
      <c r="AR18" s="312">
        <v>1</v>
      </c>
      <c r="AS18" s="311"/>
      <c r="AT18" s="305">
        <v>1</v>
      </c>
      <c r="AU18" s="173">
        <v>1</v>
      </c>
      <c r="AV18" s="173">
        <v>0</v>
      </c>
      <c r="AW18" s="160"/>
      <c r="AX18" s="313">
        <f t="shared" si="3"/>
        <v>10</v>
      </c>
      <c r="AY18" s="162">
        <f t="shared" si="2"/>
        <v>0</v>
      </c>
      <c r="AZ18" s="164"/>
      <c r="BA18" s="164"/>
      <c r="BB18" s="164"/>
      <c r="BC18" s="164"/>
      <c r="BD18" s="164"/>
      <c r="BE18" s="164"/>
      <c r="BF18" s="164"/>
      <c r="BG18" s="164"/>
      <c r="BH18" s="164"/>
      <c r="BI18" s="164"/>
      <c r="BJ18" s="164"/>
      <c r="BK18" s="164"/>
    </row>
    <row r="19" spans="1:63" x14ac:dyDescent="0.25">
      <c r="A19" s="147" t="s">
        <v>289</v>
      </c>
      <c r="B19" s="147"/>
      <c r="C19" s="147"/>
      <c r="D19" s="147"/>
      <c r="E19" s="160"/>
      <c r="F19" s="147"/>
      <c r="G19" s="147"/>
      <c r="H19" s="147"/>
      <c r="I19" s="160"/>
      <c r="J19" s="147"/>
      <c r="K19" s="147"/>
      <c r="L19" s="147"/>
      <c r="M19" s="160"/>
      <c r="N19" s="147"/>
      <c r="O19" s="147"/>
      <c r="P19" s="147"/>
      <c r="Q19" s="160"/>
      <c r="R19" s="161">
        <f t="shared" si="0"/>
        <v>0</v>
      </c>
      <c r="S19" s="162">
        <f t="shared" si="1"/>
        <v>0</v>
      </c>
      <c r="T19" s="163"/>
      <c r="U19" s="163"/>
      <c r="V19" s="163"/>
      <c r="W19" s="163"/>
      <c r="X19" s="163"/>
      <c r="Y19" s="164"/>
      <c r="Z19" s="164"/>
      <c r="AA19" s="164"/>
      <c r="AB19" s="164"/>
      <c r="AC19" s="164"/>
      <c r="AD19" s="164"/>
      <c r="AE19" s="164"/>
      <c r="AG19" s="147" t="s">
        <v>289</v>
      </c>
      <c r="AH19" s="113"/>
      <c r="AI19" s="305"/>
      <c r="AJ19" s="305"/>
      <c r="AK19" s="306"/>
      <c r="AL19" s="305">
        <v>1</v>
      </c>
      <c r="AM19" s="307">
        <v>1</v>
      </c>
      <c r="AN19" s="308">
        <v>1</v>
      </c>
      <c r="AO19" s="309"/>
      <c r="AP19" s="312">
        <v>1</v>
      </c>
      <c r="AQ19" s="312">
        <v>1</v>
      </c>
      <c r="AR19" s="312"/>
      <c r="AS19" s="311"/>
      <c r="AT19" s="305">
        <v>1</v>
      </c>
      <c r="AU19" s="173" t="s">
        <v>283</v>
      </c>
      <c r="AV19" s="173">
        <v>0</v>
      </c>
      <c r="AW19" s="160"/>
      <c r="AX19" s="313">
        <f>SUM(AH19,AI19,AJ19,AL19,AM19,AN19,AP19,AQ19,AR19,AT19,AU19,AV19,)</f>
        <v>6</v>
      </c>
      <c r="AY19" s="162">
        <f t="shared" si="2"/>
        <v>0</v>
      </c>
      <c r="AZ19" s="164"/>
      <c r="BA19" s="164"/>
      <c r="BB19" s="164"/>
      <c r="BC19" s="164"/>
      <c r="BD19" s="164"/>
      <c r="BE19" s="164"/>
      <c r="BF19" s="164"/>
      <c r="BG19" s="164"/>
      <c r="BH19" s="164"/>
      <c r="BI19" s="147"/>
      <c r="BJ19" s="147"/>
      <c r="BK19" s="147"/>
    </row>
    <row r="20" spans="1:63" x14ac:dyDescent="0.25">
      <c r="A20" s="147" t="s">
        <v>290</v>
      </c>
      <c r="B20" s="147"/>
      <c r="C20" s="147"/>
      <c r="D20" s="147"/>
      <c r="E20" s="160"/>
      <c r="F20" s="147"/>
      <c r="G20" s="147"/>
      <c r="H20" s="147"/>
      <c r="I20" s="160"/>
      <c r="J20" s="147"/>
      <c r="K20" s="147"/>
      <c r="L20" s="147"/>
      <c r="M20" s="160"/>
      <c r="N20" s="147"/>
      <c r="O20" s="147"/>
      <c r="P20" s="147"/>
      <c r="Q20" s="160"/>
      <c r="R20" s="161">
        <f t="shared" si="0"/>
        <v>0</v>
      </c>
      <c r="S20" s="162">
        <f t="shared" si="1"/>
        <v>0</v>
      </c>
      <c r="T20" s="163"/>
      <c r="U20" s="163"/>
      <c r="V20" s="163"/>
      <c r="W20" s="163"/>
      <c r="X20" s="163"/>
      <c r="Y20" s="164"/>
      <c r="Z20" s="164"/>
      <c r="AA20" s="164"/>
      <c r="AB20" s="164"/>
      <c r="AC20" s="164"/>
      <c r="AD20" s="164"/>
      <c r="AE20" s="164"/>
      <c r="AG20" s="147" t="s">
        <v>290</v>
      </c>
      <c r="AH20" s="113"/>
      <c r="AI20" s="305"/>
      <c r="AJ20" s="305">
        <v>1</v>
      </c>
      <c r="AK20" s="306"/>
      <c r="AL20" s="305">
        <v>1</v>
      </c>
      <c r="AM20" s="307">
        <v>1</v>
      </c>
      <c r="AN20" s="308">
        <v>1</v>
      </c>
      <c r="AO20" s="309"/>
      <c r="AP20" s="312">
        <v>1</v>
      </c>
      <c r="AQ20" s="312" t="s">
        <v>283</v>
      </c>
      <c r="AR20" s="312">
        <v>1</v>
      </c>
      <c r="AS20" s="311"/>
      <c r="AT20" s="305">
        <v>1</v>
      </c>
      <c r="AU20" s="173">
        <v>1</v>
      </c>
      <c r="AV20" s="173">
        <v>1</v>
      </c>
      <c r="AW20" s="160"/>
      <c r="AX20" s="313">
        <f t="shared" si="3"/>
        <v>9</v>
      </c>
      <c r="AY20" s="162">
        <f t="shared" si="2"/>
        <v>0</v>
      </c>
      <c r="AZ20" s="164"/>
      <c r="BA20" s="164"/>
      <c r="BB20" s="164"/>
      <c r="BC20" s="164"/>
      <c r="BD20" s="164"/>
      <c r="BE20" s="164"/>
      <c r="BF20" s="164"/>
      <c r="BG20" s="164"/>
      <c r="BH20" s="164"/>
      <c r="BI20" s="147"/>
      <c r="BJ20" s="147"/>
      <c r="BK20" s="147"/>
    </row>
    <row r="21" spans="1:63" x14ac:dyDescent="0.25">
      <c r="A21" s="147" t="s">
        <v>291</v>
      </c>
      <c r="B21" s="147"/>
      <c r="C21" s="147"/>
      <c r="D21" s="147"/>
      <c r="E21" s="160"/>
      <c r="F21" s="147"/>
      <c r="G21" s="147"/>
      <c r="H21" s="147"/>
      <c r="I21" s="160"/>
      <c r="J21" s="147"/>
      <c r="K21" s="147"/>
      <c r="L21" s="147"/>
      <c r="M21" s="160"/>
      <c r="N21" s="147"/>
      <c r="O21" s="147"/>
      <c r="P21" s="147"/>
      <c r="Q21" s="160"/>
      <c r="R21" s="161">
        <f t="shared" si="0"/>
        <v>0</v>
      </c>
      <c r="S21" s="162">
        <f t="shared" si="1"/>
        <v>0</v>
      </c>
      <c r="T21" s="163"/>
      <c r="U21" s="163"/>
      <c r="V21" s="163"/>
      <c r="W21" s="163"/>
      <c r="X21" s="163"/>
      <c r="Y21" s="164"/>
      <c r="Z21" s="164"/>
      <c r="AA21" s="164"/>
      <c r="AB21" s="164"/>
      <c r="AC21" s="164"/>
      <c r="AD21" s="164"/>
      <c r="AE21" s="164"/>
      <c r="AG21" s="147" t="s">
        <v>291</v>
      </c>
      <c r="AH21" s="113"/>
      <c r="AI21" s="305"/>
      <c r="AJ21" s="305">
        <v>1</v>
      </c>
      <c r="AK21" s="306"/>
      <c r="AL21" s="305">
        <v>1</v>
      </c>
      <c r="AM21" s="307">
        <v>1</v>
      </c>
      <c r="AN21" s="308"/>
      <c r="AO21" s="309"/>
      <c r="AP21" s="312">
        <v>1</v>
      </c>
      <c r="AQ21" s="312" t="s">
        <v>283</v>
      </c>
      <c r="AR21" s="312"/>
      <c r="AS21" s="311"/>
      <c r="AT21" s="305">
        <v>1</v>
      </c>
      <c r="AU21" s="173">
        <v>1</v>
      </c>
      <c r="AV21" s="173">
        <v>1</v>
      </c>
      <c r="AW21" s="160"/>
      <c r="AX21" s="313">
        <f t="shared" si="3"/>
        <v>7</v>
      </c>
      <c r="AY21" s="162">
        <f t="shared" si="2"/>
        <v>0</v>
      </c>
      <c r="AZ21" s="164"/>
      <c r="BA21" s="164"/>
      <c r="BB21" s="164"/>
      <c r="BC21" s="164"/>
      <c r="BD21" s="164"/>
      <c r="BE21" s="164"/>
      <c r="BF21" s="164"/>
      <c r="BG21" s="164"/>
      <c r="BH21" s="164"/>
      <c r="BI21" s="147"/>
      <c r="BJ21" s="147"/>
      <c r="BK21" s="147"/>
    </row>
    <row r="22" spans="1:63" x14ac:dyDescent="0.25">
      <c r="A22" s="147" t="s">
        <v>292</v>
      </c>
      <c r="B22" s="147"/>
      <c r="C22" s="147"/>
      <c r="D22" s="147"/>
      <c r="E22" s="160"/>
      <c r="F22" s="147"/>
      <c r="G22" s="147"/>
      <c r="H22" s="147"/>
      <c r="I22" s="160"/>
      <c r="J22" s="147"/>
      <c r="K22" s="147"/>
      <c r="L22" s="147"/>
      <c r="M22" s="160"/>
      <c r="N22" s="147"/>
      <c r="O22" s="147"/>
      <c r="P22" s="147"/>
      <c r="Q22" s="160"/>
      <c r="R22" s="161">
        <f t="shared" si="0"/>
        <v>0</v>
      </c>
      <c r="S22" s="162">
        <f t="shared" si="1"/>
        <v>0</v>
      </c>
      <c r="T22" s="163"/>
      <c r="U22" s="163"/>
      <c r="V22" s="163"/>
      <c r="W22" s="163"/>
      <c r="X22" s="163"/>
      <c r="Y22" s="164"/>
      <c r="Z22" s="164"/>
      <c r="AA22" s="164"/>
      <c r="AB22" s="164"/>
      <c r="AC22" s="164"/>
      <c r="AD22" s="164"/>
      <c r="AE22" s="164"/>
      <c r="AG22" s="147" t="s">
        <v>292</v>
      </c>
      <c r="AH22" s="113"/>
      <c r="AI22" s="305"/>
      <c r="AJ22" s="305">
        <v>1</v>
      </c>
      <c r="AK22" s="306"/>
      <c r="AL22" s="305">
        <v>1</v>
      </c>
      <c r="AM22" s="307">
        <v>1</v>
      </c>
      <c r="AN22" s="308">
        <v>1</v>
      </c>
      <c r="AO22" s="309"/>
      <c r="AP22" s="312">
        <v>1</v>
      </c>
      <c r="AQ22" s="312">
        <v>1</v>
      </c>
      <c r="AR22" s="312">
        <v>1</v>
      </c>
      <c r="AS22" s="311"/>
      <c r="AT22" s="305">
        <v>1</v>
      </c>
      <c r="AU22" s="173" t="s">
        <v>283</v>
      </c>
      <c r="AV22" s="173">
        <v>0</v>
      </c>
      <c r="AW22" s="160"/>
      <c r="AX22" s="313">
        <f t="shared" si="3"/>
        <v>8</v>
      </c>
      <c r="AY22" s="162">
        <f t="shared" si="2"/>
        <v>0</v>
      </c>
      <c r="AZ22" s="164"/>
      <c r="BA22" s="164"/>
      <c r="BB22" s="164"/>
      <c r="BC22" s="164"/>
      <c r="BD22" s="164"/>
      <c r="BE22" s="164"/>
      <c r="BF22" s="164"/>
      <c r="BG22" s="164"/>
      <c r="BH22" s="164"/>
      <c r="BI22" s="164"/>
      <c r="BJ22" s="164"/>
      <c r="BK22" s="164"/>
    </row>
    <row r="23" spans="1:63" x14ac:dyDescent="0.25">
      <c r="A23" s="147" t="s">
        <v>293</v>
      </c>
      <c r="B23" s="147"/>
      <c r="C23" s="147"/>
      <c r="D23" s="147"/>
      <c r="E23" s="160"/>
      <c r="F23" s="147"/>
      <c r="G23" s="147"/>
      <c r="H23" s="147"/>
      <c r="I23" s="160"/>
      <c r="J23" s="147"/>
      <c r="K23" s="147"/>
      <c r="L23" s="147"/>
      <c r="M23" s="160"/>
      <c r="N23" s="147"/>
      <c r="O23" s="147"/>
      <c r="P23" s="147"/>
      <c r="Q23" s="160"/>
      <c r="R23" s="161">
        <f>B23+C23+D23+F23+G23+H23+J23+K23+L23+N23+O23+P23</f>
        <v>0</v>
      </c>
      <c r="S23" s="162">
        <f>+E23+I23+M23+Q23</f>
        <v>0</v>
      </c>
      <c r="T23" s="163"/>
      <c r="U23" s="163"/>
      <c r="V23" s="163"/>
      <c r="W23" s="163"/>
      <c r="X23" s="163"/>
      <c r="Y23" s="164"/>
      <c r="Z23" s="164"/>
      <c r="AA23" s="164"/>
      <c r="AB23" s="164"/>
      <c r="AC23" s="164"/>
      <c r="AD23" s="164"/>
      <c r="AE23" s="164"/>
      <c r="AG23" s="147" t="s">
        <v>293</v>
      </c>
      <c r="AH23" s="113"/>
      <c r="AI23" s="305">
        <v>1</v>
      </c>
      <c r="AJ23" s="305">
        <v>1</v>
      </c>
      <c r="AK23" s="306"/>
      <c r="AL23" s="305">
        <v>1</v>
      </c>
      <c r="AM23" s="307">
        <v>1</v>
      </c>
      <c r="AN23" s="308">
        <v>1</v>
      </c>
      <c r="AO23" s="309"/>
      <c r="AP23" s="312">
        <v>1</v>
      </c>
      <c r="AQ23" s="312">
        <v>1</v>
      </c>
      <c r="AR23" s="312"/>
      <c r="AS23" s="311"/>
      <c r="AT23" s="305">
        <v>1</v>
      </c>
      <c r="AU23" s="173">
        <v>1</v>
      </c>
      <c r="AV23" s="173">
        <v>0</v>
      </c>
      <c r="AW23" s="160"/>
      <c r="AX23" s="313">
        <f t="shared" si="3"/>
        <v>9</v>
      </c>
      <c r="AY23" s="162">
        <f>+AK23+AO23+AS23+AW23</f>
        <v>0</v>
      </c>
      <c r="AZ23" s="164"/>
      <c r="BA23" s="164"/>
      <c r="BB23" s="164"/>
      <c r="BC23" s="164"/>
      <c r="BD23" s="164"/>
      <c r="BE23" s="164"/>
      <c r="BF23" s="164"/>
      <c r="BG23" s="164"/>
      <c r="BH23" s="164"/>
      <c r="BI23" s="164"/>
      <c r="BJ23" s="164"/>
      <c r="BK23" s="164"/>
    </row>
    <row r="24" spans="1:63" x14ac:dyDescent="0.25">
      <c r="A24" s="147" t="s">
        <v>294</v>
      </c>
      <c r="B24" s="147"/>
      <c r="C24" s="147"/>
      <c r="D24" s="147"/>
      <c r="E24" s="160"/>
      <c r="F24" s="147"/>
      <c r="G24" s="147"/>
      <c r="H24" s="147"/>
      <c r="I24" s="160"/>
      <c r="J24" s="147"/>
      <c r="K24" s="147"/>
      <c r="L24" s="147"/>
      <c r="M24" s="160"/>
      <c r="N24" s="147"/>
      <c r="O24" s="147"/>
      <c r="P24" s="147"/>
      <c r="Q24" s="160"/>
      <c r="R24" s="161">
        <f t="shared" si="0"/>
        <v>0</v>
      </c>
      <c r="S24" s="162">
        <f t="shared" si="1"/>
        <v>0</v>
      </c>
      <c r="T24" s="163"/>
      <c r="U24" s="163"/>
      <c r="V24" s="163"/>
      <c r="W24" s="163"/>
      <c r="X24" s="163"/>
      <c r="Y24" s="164"/>
      <c r="Z24" s="164"/>
      <c r="AA24" s="164"/>
      <c r="AB24" s="164"/>
      <c r="AC24" s="164"/>
      <c r="AD24" s="164"/>
      <c r="AE24" s="164"/>
      <c r="AG24" s="147" t="s">
        <v>294</v>
      </c>
      <c r="AH24" s="113"/>
      <c r="AI24" s="305"/>
      <c r="AJ24" s="305">
        <v>1</v>
      </c>
      <c r="AK24" s="306"/>
      <c r="AL24" s="305">
        <v>1</v>
      </c>
      <c r="AM24" s="307">
        <v>1</v>
      </c>
      <c r="AN24" s="308"/>
      <c r="AO24" s="309"/>
      <c r="AP24" s="312">
        <v>1</v>
      </c>
      <c r="AQ24" s="312">
        <v>1</v>
      </c>
      <c r="AR24" s="312">
        <v>1</v>
      </c>
      <c r="AS24" s="311"/>
      <c r="AT24" s="305"/>
      <c r="AU24" s="173" t="s">
        <v>283</v>
      </c>
      <c r="AV24" s="173">
        <v>0</v>
      </c>
      <c r="AW24" s="160"/>
      <c r="AX24" s="313">
        <f t="shared" si="3"/>
        <v>6</v>
      </c>
      <c r="AY24" s="162">
        <f t="shared" si="2"/>
        <v>0</v>
      </c>
      <c r="AZ24" s="164"/>
      <c r="BA24" s="164"/>
      <c r="BB24" s="164"/>
      <c r="BC24" s="164"/>
      <c r="BD24" s="164"/>
      <c r="BE24" s="164"/>
      <c r="BF24" s="164"/>
      <c r="BG24" s="164"/>
      <c r="BH24" s="164"/>
      <c r="BI24" s="164"/>
      <c r="BJ24" s="164"/>
      <c r="BK24" s="164"/>
    </row>
    <row r="25" spans="1:63" x14ac:dyDescent="0.25">
      <c r="A25" s="147" t="s">
        <v>295</v>
      </c>
      <c r="B25" s="147"/>
      <c r="C25" s="147"/>
      <c r="D25" s="147"/>
      <c r="E25" s="160"/>
      <c r="F25" s="147"/>
      <c r="G25" s="147"/>
      <c r="H25" s="147"/>
      <c r="I25" s="160"/>
      <c r="J25" s="147"/>
      <c r="K25" s="147"/>
      <c r="L25" s="147"/>
      <c r="M25" s="160"/>
      <c r="N25" s="147"/>
      <c r="O25" s="147"/>
      <c r="P25" s="147"/>
      <c r="Q25" s="160"/>
      <c r="R25" s="161">
        <f t="shared" si="0"/>
        <v>0</v>
      </c>
      <c r="S25" s="162">
        <f t="shared" si="1"/>
        <v>0</v>
      </c>
      <c r="T25" s="163"/>
      <c r="U25" s="163"/>
      <c r="V25" s="163"/>
      <c r="W25" s="163"/>
      <c r="X25" s="163"/>
      <c r="Y25" s="164"/>
      <c r="Z25" s="164"/>
      <c r="AA25" s="164"/>
      <c r="AB25" s="164"/>
      <c r="AC25" s="164"/>
      <c r="AD25" s="164"/>
      <c r="AE25" s="164"/>
      <c r="AG25" s="147" t="s">
        <v>295</v>
      </c>
      <c r="AH25" s="113"/>
      <c r="AI25" s="305"/>
      <c r="AJ25" s="305">
        <v>1</v>
      </c>
      <c r="AK25" s="306"/>
      <c r="AL25" s="305">
        <v>1</v>
      </c>
      <c r="AM25" s="307">
        <v>1</v>
      </c>
      <c r="AN25" s="308">
        <v>1</v>
      </c>
      <c r="AO25" s="309"/>
      <c r="AP25" s="312">
        <v>1</v>
      </c>
      <c r="AQ25" s="312">
        <v>1</v>
      </c>
      <c r="AR25" s="312">
        <v>1</v>
      </c>
      <c r="AS25" s="311"/>
      <c r="AT25" s="305">
        <v>1</v>
      </c>
      <c r="AU25" s="173">
        <v>1</v>
      </c>
      <c r="AV25" s="173">
        <v>0</v>
      </c>
      <c r="AW25" s="160"/>
      <c r="AX25" s="313">
        <f t="shared" si="3"/>
        <v>9</v>
      </c>
      <c r="AY25" s="162">
        <f t="shared" si="2"/>
        <v>0</v>
      </c>
      <c r="AZ25" s="164"/>
      <c r="BA25" s="164"/>
      <c r="BB25" s="164"/>
      <c r="BC25" s="164"/>
      <c r="BD25" s="164"/>
      <c r="BE25" s="164"/>
      <c r="BF25" s="164"/>
      <c r="BG25" s="164"/>
      <c r="BH25" s="164"/>
      <c r="BI25" s="164"/>
      <c r="BJ25" s="164"/>
      <c r="BK25" s="164"/>
    </row>
    <row r="26" spans="1:63" x14ac:dyDescent="0.25">
      <c r="A26" s="147" t="s">
        <v>296</v>
      </c>
      <c r="B26" s="147"/>
      <c r="C26" s="147"/>
      <c r="D26" s="147"/>
      <c r="E26" s="160"/>
      <c r="F26" s="147"/>
      <c r="G26" s="147"/>
      <c r="H26" s="147"/>
      <c r="I26" s="160"/>
      <c r="J26" s="147"/>
      <c r="K26" s="147"/>
      <c r="L26" s="147"/>
      <c r="M26" s="160"/>
      <c r="N26" s="147"/>
      <c r="O26" s="147"/>
      <c r="P26" s="147"/>
      <c r="Q26" s="160"/>
      <c r="R26" s="161">
        <f t="shared" si="0"/>
        <v>0</v>
      </c>
      <c r="S26" s="162">
        <f t="shared" si="1"/>
        <v>0</v>
      </c>
      <c r="T26" s="163"/>
      <c r="U26" s="163"/>
      <c r="V26" s="163"/>
      <c r="W26" s="163"/>
      <c r="X26" s="163"/>
      <c r="Y26" s="164"/>
      <c r="Z26" s="164"/>
      <c r="AA26" s="164"/>
      <c r="AB26" s="164"/>
      <c r="AC26" s="164"/>
      <c r="AD26" s="164"/>
      <c r="AE26" s="164"/>
      <c r="AG26" s="147" t="s">
        <v>296</v>
      </c>
      <c r="AH26" s="113"/>
      <c r="AI26" s="305">
        <v>1</v>
      </c>
      <c r="AJ26" s="305"/>
      <c r="AK26" s="306"/>
      <c r="AL26" s="305">
        <v>1</v>
      </c>
      <c r="AM26" s="307">
        <v>1</v>
      </c>
      <c r="AN26" s="308">
        <v>1</v>
      </c>
      <c r="AO26" s="309"/>
      <c r="AP26" s="312" t="s">
        <v>283</v>
      </c>
      <c r="AQ26" s="312" t="s">
        <v>283</v>
      </c>
      <c r="AR26" s="312">
        <v>1</v>
      </c>
      <c r="AS26" s="311"/>
      <c r="AT26" s="305">
        <v>1</v>
      </c>
      <c r="AU26" s="173" t="s">
        <v>283</v>
      </c>
      <c r="AV26" s="173">
        <v>0</v>
      </c>
      <c r="AW26" s="160"/>
      <c r="AX26" s="313">
        <f t="shared" si="3"/>
        <v>6</v>
      </c>
      <c r="AY26" s="162">
        <f t="shared" si="2"/>
        <v>0</v>
      </c>
      <c r="AZ26" s="164"/>
      <c r="BA26" s="164"/>
      <c r="BB26" s="164"/>
      <c r="BC26" s="164"/>
      <c r="BD26" s="164"/>
      <c r="BE26" s="164"/>
      <c r="BF26" s="164"/>
      <c r="BG26" s="164"/>
      <c r="BH26" s="164"/>
      <c r="BI26" s="164"/>
      <c r="BJ26" s="164"/>
      <c r="BK26" s="164"/>
    </row>
    <row r="27" spans="1:63" x14ac:dyDescent="0.25">
      <c r="A27" s="147" t="s">
        <v>297</v>
      </c>
      <c r="B27" s="147"/>
      <c r="C27" s="147"/>
      <c r="D27" s="147"/>
      <c r="E27" s="160"/>
      <c r="F27" s="147"/>
      <c r="G27" s="147"/>
      <c r="H27" s="147"/>
      <c r="I27" s="160"/>
      <c r="J27" s="147"/>
      <c r="K27" s="147"/>
      <c r="L27" s="147"/>
      <c r="M27" s="160"/>
      <c r="N27" s="147"/>
      <c r="O27" s="147"/>
      <c r="P27" s="147"/>
      <c r="Q27" s="160"/>
      <c r="R27" s="161">
        <f t="shared" si="0"/>
        <v>0</v>
      </c>
      <c r="S27" s="162">
        <f t="shared" si="1"/>
        <v>0</v>
      </c>
      <c r="T27" s="163"/>
      <c r="U27" s="163"/>
      <c r="V27" s="163"/>
      <c r="W27" s="163"/>
      <c r="X27" s="163"/>
      <c r="Y27" s="164"/>
      <c r="Z27" s="164"/>
      <c r="AA27" s="164"/>
      <c r="AB27" s="164"/>
      <c r="AC27" s="164"/>
      <c r="AD27" s="164"/>
      <c r="AE27" s="164"/>
      <c r="AG27" s="147" t="s">
        <v>297</v>
      </c>
      <c r="AH27" s="113"/>
      <c r="AI27" s="305"/>
      <c r="AJ27" s="305"/>
      <c r="AK27" s="306"/>
      <c r="AL27" s="305"/>
      <c r="AM27" s="307">
        <v>1</v>
      </c>
      <c r="AN27" s="308">
        <v>1</v>
      </c>
      <c r="AO27" s="309"/>
      <c r="AP27" s="312">
        <v>1</v>
      </c>
      <c r="AQ27" s="312">
        <v>1</v>
      </c>
      <c r="AR27" s="312">
        <v>0</v>
      </c>
      <c r="AS27" s="311"/>
      <c r="AT27" s="305">
        <v>1</v>
      </c>
      <c r="AU27" s="173">
        <v>1</v>
      </c>
      <c r="AV27" s="173">
        <v>0</v>
      </c>
      <c r="AW27" s="160"/>
      <c r="AX27" s="313">
        <f t="shared" si="3"/>
        <v>6</v>
      </c>
      <c r="AY27" s="162">
        <f t="shared" si="2"/>
        <v>0</v>
      </c>
      <c r="AZ27" s="164"/>
      <c r="BA27" s="164"/>
      <c r="BB27" s="164"/>
      <c r="BC27" s="164"/>
      <c r="BD27" s="164"/>
      <c r="BE27" s="164"/>
      <c r="BF27" s="164"/>
      <c r="BG27" s="164"/>
      <c r="BH27" s="164"/>
      <c r="BI27" s="164"/>
      <c r="BJ27" s="164"/>
      <c r="BK27" s="164"/>
    </row>
    <row r="28" spans="1:63" x14ac:dyDescent="0.25">
      <c r="A28" s="147" t="s">
        <v>298</v>
      </c>
      <c r="B28" s="147"/>
      <c r="C28" s="147"/>
      <c r="D28" s="147"/>
      <c r="E28" s="160"/>
      <c r="F28" s="147"/>
      <c r="G28" s="147"/>
      <c r="H28" s="147"/>
      <c r="I28" s="160"/>
      <c r="J28" s="147"/>
      <c r="K28" s="147"/>
      <c r="L28" s="147"/>
      <c r="M28" s="160"/>
      <c r="N28" s="147"/>
      <c r="O28" s="147"/>
      <c r="P28" s="147"/>
      <c r="Q28" s="160"/>
      <c r="R28" s="161">
        <f t="shared" si="0"/>
        <v>0</v>
      </c>
      <c r="S28" s="162">
        <f t="shared" si="1"/>
        <v>0</v>
      </c>
      <c r="T28" s="163"/>
      <c r="U28" s="163"/>
      <c r="V28" s="163"/>
      <c r="W28" s="163"/>
      <c r="X28" s="163"/>
      <c r="Y28" s="164"/>
      <c r="Z28" s="164"/>
      <c r="AA28" s="164"/>
      <c r="AB28" s="164"/>
      <c r="AC28" s="164"/>
      <c r="AD28" s="164"/>
      <c r="AE28" s="164"/>
      <c r="AG28" s="147" t="s">
        <v>298</v>
      </c>
      <c r="AH28" s="113"/>
      <c r="AI28" s="305"/>
      <c r="AJ28" s="305"/>
      <c r="AK28" s="306"/>
      <c r="AL28" s="305"/>
      <c r="AM28" s="307"/>
      <c r="AN28" s="308">
        <v>1</v>
      </c>
      <c r="AO28" s="309"/>
      <c r="AP28" s="312">
        <v>1</v>
      </c>
      <c r="AQ28" s="312">
        <v>1</v>
      </c>
      <c r="AR28" s="312">
        <v>1</v>
      </c>
      <c r="AS28" s="311"/>
      <c r="AT28" s="305"/>
      <c r="AU28" s="173">
        <v>1</v>
      </c>
      <c r="AV28" s="173">
        <v>0</v>
      </c>
      <c r="AW28" s="160"/>
      <c r="AX28" s="313">
        <f t="shared" si="3"/>
        <v>5</v>
      </c>
      <c r="AY28" s="162">
        <f t="shared" si="2"/>
        <v>0</v>
      </c>
      <c r="AZ28" s="164"/>
      <c r="BA28" s="164"/>
      <c r="BB28" s="164"/>
      <c r="BC28" s="164"/>
      <c r="BD28" s="164"/>
      <c r="BE28" s="164"/>
      <c r="BF28" s="164"/>
      <c r="BG28" s="164"/>
      <c r="BH28" s="164"/>
      <c r="BI28" s="164"/>
      <c r="BJ28" s="164"/>
      <c r="BK28" s="164"/>
    </row>
    <row r="29" spans="1:63" x14ac:dyDescent="0.25">
      <c r="A29" s="147" t="s">
        <v>299</v>
      </c>
      <c r="B29" s="147"/>
      <c r="C29" s="147"/>
      <c r="D29" s="147"/>
      <c r="E29" s="160"/>
      <c r="F29" s="147"/>
      <c r="G29" s="147"/>
      <c r="H29" s="147"/>
      <c r="I29" s="160"/>
      <c r="J29" s="147"/>
      <c r="K29" s="147"/>
      <c r="L29" s="147"/>
      <c r="M29" s="160"/>
      <c r="N29" s="147"/>
      <c r="O29" s="147"/>
      <c r="P29" s="147"/>
      <c r="Q29" s="160"/>
      <c r="R29" s="161">
        <f t="shared" si="0"/>
        <v>0</v>
      </c>
      <c r="S29" s="162">
        <f t="shared" si="1"/>
        <v>0</v>
      </c>
      <c r="T29" s="163"/>
      <c r="U29" s="163"/>
      <c r="V29" s="163"/>
      <c r="W29" s="163"/>
      <c r="X29" s="163"/>
      <c r="Y29" s="164"/>
      <c r="Z29" s="164"/>
      <c r="AA29" s="164"/>
      <c r="AB29" s="164"/>
      <c r="AC29" s="164"/>
      <c r="AD29" s="164"/>
      <c r="AE29" s="164"/>
      <c r="AG29" s="147" t="s">
        <v>299</v>
      </c>
      <c r="AH29" s="113"/>
      <c r="AI29" s="305">
        <v>1</v>
      </c>
      <c r="AJ29" s="305">
        <v>1</v>
      </c>
      <c r="AK29" s="306"/>
      <c r="AL29" s="305"/>
      <c r="AM29" s="307">
        <v>1</v>
      </c>
      <c r="AN29" s="308">
        <v>1</v>
      </c>
      <c r="AO29" s="309"/>
      <c r="AP29" s="312">
        <v>1</v>
      </c>
      <c r="AQ29" s="312" t="s">
        <v>283</v>
      </c>
      <c r="AR29" s="312">
        <v>1</v>
      </c>
      <c r="AS29" s="311"/>
      <c r="AT29" s="305">
        <v>1</v>
      </c>
      <c r="AU29" s="173">
        <v>1</v>
      </c>
      <c r="AV29" s="173">
        <v>0</v>
      </c>
      <c r="AW29" s="160"/>
      <c r="AX29" s="313">
        <f t="shared" si="3"/>
        <v>8</v>
      </c>
      <c r="AY29" s="162">
        <f t="shared" si="2"/>
        <v>0</v>
      </c>
      <c r="AZ29" s="164"/>
      <c r="BA29" s="164"/>
      <c r="BB29" s="164"/>
      <c r="BC29" s="164"/>
      <c r="BD29" s="164"/>
      <c r="BE29" s="164"/>
      <c r="BF29" s="164"/>
      <c r="BG29" s="164"/>
      <c r="BH29" s="164"/>
      <c r="BI29" s="164"/>
      <c r="BJ29" s="164"/>
      <c r="BK29" s="164"/>
    </row>
    <row r="30" spans="1:63" x14ac:dyDescent="0.25">
      <c r="A30" s="147" t="s">
        <v>300</v>
      </c>
      <c r="B30" s="147"/>
      <c r="C30" s="147"/>
      <c r="D30" s="147"/>
      <c r="E30" s="160"/>
      <c r="F30" s="147"/>
      <c r="G30" s="147"/>
      <c r="H30" s="147"/>
      <c r="I30" s="160"/>
      <c r="J30" s="147"/>
      <c r="K30" s="147"/>
      <c r="L30" s="147"/>
      <c r="M30" s="160"/>
      <c r="N30" s="147"/>
      <c r="O30" s="147"/>
      <c r="P30" s="147"/>
      <c r="Q30" s="160"/>
      <c r="R30" s="161">
        <f t="shared" si="0"/>
        <v>0</v>
      </c>
      <c r="S30" s="162">
        <f t="shared" si="1"/>
        <v>0</v>
      </c>
      <c r="T30" s="163"/>
      <c r="U30" s="163"/>
      <c r="V30" s="163"/>
      <c r="W30" s="163"/>
      <c r="X30" s="163"/>
      <c r="Y30" s="164"/>
      <c r="Z30" s="164"/>
      <c r="AA30" s="164"/>
      <c r="AB30" s="164"/>
      <c r="AC30" s="164"/>
      <c r="AD30" s="164"/>
      <c r="AE30" s="164"/>
      <c r="AG30" s="147" t="s">
        <v>300</v>
      </c>
      <c r="AH30" s="113"/>
      <c r="AI30" s="305"/>
      <c r="AJ30" s="305"/>
      <c r="AK30" s="306"/>
      <c r="AL30" s="305">
        <v>1</v>
      </c>
      <c r="AM30" s="307">
        <v>1</v>
      </c>
      <c r="AN30" s="308">
        <v>1</v>
      </c>
      <c r="AO30" s="309"/>
      <c r="AP30" s="312">
        <v>1</v>
      </c>
      <c r="AQ30" s="312">
        <v>1</v>
      </c>
      <c r="AR30" s="312">
        <v>1</v>
      </c>
      <c r="AS30" s="311"/>
      <c r="AT30" s="305">
        <v>1</v>
      </c>
      <c r="AU30" s="173" t="s">
        <v>283</v>
      </c>
      <c r="AV30" s="173">
        <v>1</v>
      </c>
      <c r="AW30" s="160"/>
      <c r="AX30" s="313">
        <f t="shared" si="3"/>
        <v>8</v>
      </c>
      <c r="AY30" s="162">
        <f t="shared" si="2"/>
        <v>0</v>
      </c>
      <c r="AZ30" s="164"/>
      <c r="BA30" s="164"/>
      <c r="BB30" s="164"/>
      <c r="BC30" s="164"/>
      <c r="BD30" s="164"/>
      <c r="BE30" s="164"/>
      <c r="BF30" s="164"/>
      <c r="BG30" s="164"/>
      <c r="BH30" s="164"/>
      <c r="BI30" s="164"/>
      <c r="BJ30" s="164"/>
      <c r="BK30" s="164"/>
    </row>
    <row r="31" spans="1:63" x14ac:dyDescent="0.25">
      <c r="A31" s="147" t="s">
        <v>301</v>
      </c>
      <c r="B31" s="147"/>
      <c r="C31" s="147"/>
      <c r="D31" s="147"/>
      <c r="E31" s="160"/>
      <c r="F31" s="147"/>
      <c r="G31" s="147"/>
      <c r="H31" s="147"/>
      <c r="I31" s="160"/>
      <c r="J31" s="147"/>
      <c r="K31" s="147"/>
      <c r="L31" s="147"/>
      <c r="M31" s="160"/>
      <c r="N31" s="147"/>
      <c r="O31" s="147"/>
      <c r="P31" s="147"/>
      <c r="Q31" s="160"/>
      <c r="R31" s="161">
        <f t="shared" si="0"/>
        <v>0</v>
      </c>
      <c r="S31" s="162">
        <f t="shared" si="1"/>
        <v>0</v>
      </c>
      <c r="T31" s="163"/>
      <c r="U31" s="163"/>
      <c r="V31" s="163"/>
      <c r="W31" s="163"/>
      <c r="X31" s="163"/>
      <c r="Y31" s="164"/>
      <c r="Z31" s="164"/>
      <c r="AA31" s="164"/>
      <c r="AB31" s="164"/>
      <c r="AC31" s="164"/>
      <c r="AD31" s="164"/>
      <c r="AE31" s="164"/>
      <c r="AG31" s="147" t="s">
        <v>301</v>
      </c>
      <c r="AH31" s="113"/>
      <c r="AI31" s="305"/>
      <c r="AJ31" s="305"/>
      <c r="AK31" s="306"/>
      <c r="AL31" s="305"/>
      <c r="AM31" s="307"/>
      <c r="AN31" s="308">
        <v>1</v>
      </c>
      <c r="AO31" s="309"/>
      <c r="AP31" s="312" t="s">
        <v>283</v>
      </c>
      <c r="AQ31" s="312" t="s">
        <v>283</v>
      </c>
      <c r="AR31" s="312"/>
      <c r="AS31" s="311"/>
      <c r="AT31" s="305">
        <v>1</v>
      </c>
      <c r="AU31" s="173" t="s">
        <v>283</v>
      </c>
      <c r="AV31" s="173">
        <v>1</v>
      </c>
      <c r="AW31" s="160"/>
      <c r="AX31" s="313">
        <f t="shared" si="3"/>
        <v>3</v>
      </c>
      <c r="AY31" s="162">
        <f t="shared" si="2"/>
        <v>0</v>
      </c>
      <c r="AZ31" s="164"/>
      <c r="BA31" s="164"/>
      <c r="BB31" s="164"/>
      <c r="BC31" s="164"/>
      <c r="BD31" s="164"/>
      <c r="BE31" s="164"/>
      <c r="BF31" s="164"/>
      <c r="BG31" s="164"/>
      <c r="BH31" s="164"/>
      <c r="BI31" s="164"/>
      <c r="BJ31" s="164"/>
      <c r="BK31" s="164"/>
    </row>
    <row r="32" spans="1:63" x14ac:dyDescent="0.25">
      <c r="A32" s="165" t="s">
        <v>302</v>
      </c>
      <c r="B32" s="166">
        <f>SUM(B11:B31)</f>
        <v>0</v>
      </c>
      <c r="C32" s="166">
        <f t="shared" ref="C32:AE32" si="4">SUM(C11:C31)</f>
        <v>5</v>
      </c>
      <c r="D32" s="166">
        <f t="shared" si="4"/>
        <v>10</v>
      </c>
      <c r="E32" s="167">
        <f>SUM(E11:E31)</f>
        <v>374350000</v>
      </c>
      <c r="F32" s="166">
        <f t="shared" si="4"/>
        <v>10</v>
      </c>
      <c r="G32" s="166">
        <f t="shared" si="4"/>
        <v>10</v>
      </c>
      <c r="H32" s="166">
        <f t="shared" si="4"/>
        <v>10</v>
      </c>
      <c r="I32" s="167">
        <f>SUM(I11:I31)</f>
        <v>0</v>
      </c>
      <c r="J32" s="166">
        <f t="shared" si="4"/>
        <v>10</v>
      </c>
      <c r="K32" s="166">
        <f t="shared" si="4"/>
        <v>10</v>
      </c>
      <c r="L32" s="166">
        <f t="shared" si="4"/>
        <v>10</v>
      </c>
      <c r="M32" s="167">
        <f>SUM(M11:M31)</f>
        <v>0</v>
      </c>
      <c r="N32" s="166">
        <f t="shared" si="4"/>
        <v>10</v>
      </c>
      <c r="O32" s="166">
        <f t="shared" si="4"/>
        <v>10</v>
      </c>
      <c r="P32" s="166">
        <f t="shared" si="4"/>
        <v>5</v>
      </c>
      <c r="Q32" s="167">
        <f>SUM(Q11:Q31)</f>
        <v>0</v>
      </c>
      <c r="R32" s="166">
        <f t="shared" si="4"/>
        <v>20</v>
      </c>
      <c r="S32" s="162">
        <f t="shared" si="4"/>
        <v>374350000</v>
      </c>
      <c r="T32" s="166">
        <f t="shared" si="4"/>
        <v>0</v>
      </c>
      <c r="U32" s="166">
        <f t="shared" si="4"/>
        <v>0</v>
      </c>
      <c r="V32" s="166">
        <f t="shared" si="4"/>
        <v>0</v>
      </c>
      <c r="W32" s="166">
        <f t="shared" si="4"/>
        <v>0</v>
      </c>
      <c r="X32" s="166">
        <f t="shared" si="4"/>
        <v>0</v>
      </c>
      <c r="Y32" s="166">
        <f t="shared" si="4"/>
        <v>0</v>
      </c>
      <c r="Z32" s="166">
        <f t="shared" si="4"/>
        <v>0</v>
      </c>
      <c r="AA32" s="166">
        <f t="shared" si="4"/>
        <v>0</v>
      </c>
      <c r="AB32" s="166">
        <f t="shared" si="4"/>
        <v>0</v>
      </c>
      <c r="AC32" s="166">
        <f t="shared" si="4"/>
        <v>0</v>
      </c>
      <c r="AD32" s="166">
        <f t="shared" si="4"/>
        <v>0</v>
      </c>
      <c r="AE32" s="166">
        <f t="shared" si="4"/>
        <v>0</v>
      </c>
      <c r="AG32" s="165" t="s">
        <v>302</v>
      </c>
      <c r="AH32" s="166">
        <f t="shared" ref="AH32:AW32" si="5">SUM(AH11:AH31)</f>
        <v>0</v>
      </c>
      <c r="AI32" s="166">
        <f t="shared" si="5"/>
        <v>4</v>
      </c>
      <c r="AJ32" s="166">
        <f t="shared" si="5"/>
        <v>10</v>
      </c>
      <c r="AK32" s="167">
        <f t="shared" si="5"/>
        <v>374350000</v>
      </c>
      <c r="AL32" s="166">
        <f t="shared" si="5"/>
        <v>13</v>
      </c>
      <c r="AM32" s="166">
        <f t="shared" si="5"/>
        <v>17</v>
      </c>
      <c r="AN32" s="171">
        <f t="shared" si="5"/>
        <v>14</v>
      </c>
      <c r="AO32" s="167">
        <f t="shared" si="5"/>
        <v>-20925334</v>
      </c>
      <c r="AP32" s="166">
        <f t="shared" si="5"/>
        <v>17</v>
      </c>
      <c r="AQ32" s="173">
        <v>12</v>
      </c>
      <c r="AR32" s="166">
        <f t="shared" si="5"/>
        <v>13</v>
      </c>
      <c r="AS32" s="167">
        <f t="shared" si="5"/>
        <v>0</v>
      </c>
      <c r="AT32" s="166">
        <f>SUM(AT11:AT31)</f>
        <v>18</v>
      </c>
      <c r="AU32" s="166">
        <f t="shared" si="5"/>
        <v>13</v>
      </c>
      <c r="AV32" s="166">
        <f t="shared" si="5"/>
        <v>5</v>
      </c>
      <c r="AW32" s="167">
        <f t="shared" si="5"/>
        <v>-27965333</v>
      </c>
      <c r="AX32" s="168">
        <f t="shared" ref="AX32:BK32" si="6">SUM(AX11:AX31)</f>
        <v>136</v>
      </c>
      <c r="AY32" s="169">
        <f t="shared" si="6"/>
        <v>325459333</v>
      </c>
      <c r="AZ32" s="166">
        <f t="shared" si="6"/>
        <v>0</v>
      </c>
      <c r="BA32" s="166">
        <f t="shared" si="6"/>
        <v>0</v>
      </c>
      <c r="BB32" s="166">
        <f t="shared" si="6"/>
        <v>0</v>
      </c>
      <c r="BC32" s="166">
        <f t="shared" si="6"/>
        <v>0</v>
      </c>
      <c r="BD32" s="166">
        <f t="shared" si="6"/>
        <v>0</v>
      </c>
      <c r="BE32" s="166">
        <f t="shared" si="6"/>
        <v>0</v>
      </c>
      <c r="BF32" s="166">
        <f t="shared" si="6"/>
        <v>0</v>
      </c>
      <c r="BG32" s="166">
        <f t="shared" si="6"/>
        <v>0</v>
      </c>
      <c r="BH32" s="166">
        <f t="shared" si="6"/>
        <v>0</v>
      </c>
      <c r="BI32" s="166">
        <f t="shared" si="6"/>
        <v>0</v>
      </c>
      <c r="BJ32" s="166">
        <f t="shared" si="6"/>
        <v>0</v>
      </c>
      <c r="BK32" s="166">
        <f t="shared" si="6"/>
        <v>0</v>
      </c>
    </row>
    <row r="34" spans="1:63" ht="31.5" customHeight="1" x14ac:dyDescent="0.25">
      <c r="A34" s="149" t="s">
        <v>260</v>
      </c>
      <c r="B34" s="863"/>
      <c r="C34" s="863"/>
      <c r="D34" s="863"/>
      <c r="E34" s="863"/>
      <c r="F34" s="863"/>
      <c r="G34" s="863"/>
      <c r="H34" s="863"/>
      <c r="I34" s="863"/>
      <c r="J34" s="863"/>
      <c r="K34" s="863"/>
      <c r="L34" s="863"/>
      <c r="M34" s="863"/>
      <c r="N34" s="863"/>
      <c r="O34" s="863"/>
      <c r="P34" s="863"/>
      <c r="Q34" s="863"/>
      <c r="R34" s="863"/>
      <c r="S34" s="863"/>
      <c r="T34" s="863"/>
      <c r="U34" s="863"/>
      <c r="V34" s="863"/>
      <c r="W34" s="863"/>
      <c r="X34" s="863"/>
      <c r="Y34" s="863"/>
      <c r="Z34" s="863"/>
      <c r="AA34" s="863"/>
      <c r="AB34" s="863"/>
      <c r="AC34" s="863"/>
      <c r="AD34" s="863"/>
      <c r="AE34" s="863"/>
      <c r="AF34" s="863"/>
      <c r="AG34" s="863"/>
      <c r="AH34" s="863"/>
      <c r="AI34" s="863"/>
      <c r="AJ34" s="863"/>
      <c r="AK34" s="863"/>
      <c r="AL34" s="863"/>
      <c r="AM34" s="863"/>
      <c r="AN34" s="863"/>
      <c r="AO34" s="863"/>
      <c r="AP34" s="863"/>
      <c r="AQ34" s="863"/>
      <c r="AR34" s="863"/>
      <c r="AS34" s="863"/>
      <c r="AT34" s="863"/>
      <c r="AU34" s="863"/>
      <c r="AV34" s="863"/>
      <c r="AW34" s="863"/>
      <c r="AX34" s="863"/>
      <c r="AY34" s="863"/>
      <c r="AZ34" s="863"/>
      <c r="BA34" s="863"/>
      <c r="BB34" s="863"/>
      <c r="BC34" s="863"/>
      <c r="BD34" s="863"/>
      <c r="BE34" s="863"/>
      <c r="BF34" s="863"/>
      <c r="BG34" s="863"/>
      <c r="BH34" s="863"/>
      <c r="BI34" s="863"/>
      <c r="BJ34" s="863"/>
      <c r="BK34" s="863"/>
    </row>
    <row r="35" spans="1:63" ht="31.5" customHeight="1" x14ac:dyDescent="0.25">
      <c r="A35" s="150" t="s">
        <v>261</v>
      </c>
      <c r="B35" s="854" t="s">
        <v>115</v>
      </c>
      <c r="C35" s="862"/>
      <c r="D35" s="862"/>
      <c r="E35" s="862"/>
      <c r="F35" s="862"/>
      <c r="G35" s="862"/>
      <c r="H35" s="862"/>
      <c r="I35" s="862"/>
      <c r="J35" s="862"/>
      <c r="K35" s="862"/>
      <c r="L35" s="862"/>
      <c r="M35" s="862"/>
      <c r="N35" s="862"/>
      <c r="O35" s="862"/>
      <c r="P35" s="862"/>
      <c r="Q35" s="862"/>
      <c r="R35" s="862"/>
      <c r="S35" s="862"/>
      <c r="T35" s="862"/>
      <c r="U35" s="862"/>
      <c r="V35" s="862"/>
      <c r="W35" s="862"/>
      <c r="X35" s="862"/>
      <c r="Y35" s="862"/>
      <c r="Z35" s="862"/>
      <c r="AA35" s="862"/>
      <c r="AB35" s="862"/>
      <c r="AC35" s="862"/>
      <c r="AD35" s="862"/>
      <c r="AE35" s="862"/>
      <c r="AF35" s="862"/>
      <c r="AG35" s="862"/>
      <c r="AH35" s="862"/>
      <c r="AI35" s="862"/>
      <c r="AJ35" s="862"/>
      <c r="AK35" s="862"/>
      <c r="AL35" s="862"/>
      <c r="AM35" s="862"/>
      <c r="AN35" s="862"/>
      <c r="AO35" s="862"/>
      <c r="AP35" s="862"/>
      <c r="AQ35" s="862"/>
      <c r="AR35" s="862"/>
      <c r="AS35" s="862"/>
      <c r="AT35" s="862"/>
      <c r="AU35" s="862"/>
      <c r="AV35" s="862"/>
      <c r="AW35" s="862"/>
      <c r="AX35" s="862"/>
      <c r="AY35" s="862"/>
      <c r="AZ35" s="862"/>
      <c r="BA35" s="862"/>
      <c r="BB35" s="862"/>
      <c r="BC35" s="862"/>
      <c r="BD35" s="862"/>
      <c r="BE35" s="862"/>
      <c r="BF35" s="862"/>
      <c r="BG35" s="862"/>
      <c r="BH35" s="862"/>
      <c r="BI35" s="862"/>
      <c r="BJ35" s="862"/>
      <c r="BK35" s="855"/>
    </row>
    <row r="37" spans="1:63" ht="30" customHeight="1" x14ac:dyDescent="0.25">
      <c r="A37" s="856" t="s">
        <v>262</v>
      </c>
      <c r="B37" s="151" t="s">
        <v>35</v>
      </c>
      <c r="C37" s="151" t="s">
        <v>36</v>
      </c>
      <c r="D37" s="854" t="s">
        <v>37</v>
      </c>
      <c r="E37" s="855"/>
      <c r="F37" s="151" t="s">
        <v>38</v>
      </c>
      <c r="G37" s="151" t="s">
        <v>39</v>
      </c>
      <c r="H37" s="854" t="s">
        <v>40</v>
      </c>
      <c r="I37" s="855"/>
      <c r="J37" s="151" t="s">
        <v>41</v>
      </c>
      <c r="K37" s="151" t="s">
        <v>42</v>
      </c>
      <c r="L37" s="854" t="s">
        <v>43</v>
      </c>
      <c r="M37" s="855"/>
      <c r="N37" s="151" t="s">
        <v>44</v>
      </c>
      <c r="O37" s="151" t="s">
        <v>45</v>
      </c>
      <c r="P37" s="854" t="s">
        <v>46</v>
      </c>
      <c r="Q37" s="855"/>
      <c r="R37" s="854" t="s">
        <v>263</v>
      </c>
      <c r="S37" s="855"/>
      <c r="T37" s="854" t="s">
        <v>264</v>
      </c>
      <c r="U37" s="862"/>
      <c r="V37" s="862"/>
      <c r="W37" s="862"/>
      <c r="X37" s="862"/>
      <c r="Y37" s="855"/>
      <c r="Z37" s="854" t="s">
        <v>265</v>
      </c>
      <c r="AA37" s="862"/>
      <c r="AB37" s="862"/>
      <c r="AC37" s="862"/>
      <c r="AD37" s="862"/>
      <c r="AE37" s="855"/>
      <c r="AG37" s="856" t="s">
        <v>262</v>
      </c>
      <c r="AH37" s="151" t="s">
        <v>35</v>
      </c>
      <c r="AI37" s="151" t="s">
        <v>36</v>
      </c>
      <c r="AJ37" s="854" t="s">
        <v>37</v>
      </c>
      <c r="AK37" s="855"/>
      <c r="AL37" s="151" t="s">
        <v>38</v>
      </c>
      <c r="AM37" s="151" t="s">
        <v>39</v>
      </c>
      <c r="AN37" s="854" t="s">
        <v>40</v>
      </c>
      <c r="AO37" s="855"/>
      <c r="AP37" s="151" t="s">
        <v>41</v>
      </c>
      <c r="AQ37" s="151" t="s">
        <v>42</v>
      </c>
      <c r="AR37" s="854" t="s">
        <v>43</v>
      </c>
      <c r="AS37" s="855"/>
      <c r="AT37" s="151" t="s">
        <v>44</v>
      </c>
      <c r="AU37" s="151" t="s">
        <v>45</v>
      </c>
      <c r="AV37" s="854" t="s">
        <v>46</v>
      </c>
      <c r="AW37" s="855"/>
      <c r="AX37" s="854" t="s">
        <v>263</v>
      </c>
      <c r="AY37" s="855"/>
      <c r="AZ37" s="854" t="s">
        <v>264</v>
      </c>
      <c r="BA37" s="862"/>
      <c r="BB37" s="862"/>
      <c r="BC37" s="862"/>
      <c r="BD37" s="862"/>
      <c r="BE37" s="855"/>
      <c r="BF37" s="854" t="s">
        <v>265</v>
      </c>
      <c r="BG37" s="862"/>
      <c r="BH37" s="862"/>
      <c r="BI37" s="862"/>
      <c r="BJ37" s="862"/>
      <c r="BK37" s="855"/>
    </row>
    <row r="38" spans="1:63" ht="36" customHeight="1" x14ac:dyDescent="0.25">
      <c r="A38" s="857"/>
      <c r="B38" s="154" t="s">
        <v>266</v>
      </c>
      <c r="C38" s="154" t="s">
        <v>266</v>
      </c>
      <c r="D38" s="154" t="s">
        <v>266</v>
      </c>
      <c r="E38" s="154" t="s">
        <v>267</v>
      </c>
      <c r="F38" s="154" t="s">
        <v>266</v>
      </c>
      <c r="G38" s="154" t="s">
        <v>266</v>
      </c>
      <c r="H38" s="154" t="s">
        <v>266</v>
      </c>
      <c r="I38" s="154" t="s">
        <v>267</v>
      </c>
      <c r="J38" s="154" t="s">
        <v>266</v>
      </c>
      <c r="K38" s="154" t="s">
        <v>266</v>
      </c>
      <c r="L38" s="154" t="s">
        <v>266</v>
      </c>
      <c r="M38" s="154" t="s">
        <v>267</v>
      </c>
      <c r="N38" s="154" t="s">
        <v>266</v>
      </c>
      <c r="O38" s="154" t="s">
        <v>266</v>
      </c>
      <c r="P38" s="154" t="s">
        <v>266</v>
      </c>
      <c r="Q38" s="154" t="s">
        <v>267</v>
      </c>
      <c r="R38" s="154" t="s">
        <v>266</v>
      </c>
      <c r="S38" s="154" t="s">
        <v>267</v>
      </c>
      <c r="T38" s="155" t="s">
        <v>268</v>
      </c>
      <c r="U38" s="155" t="s">
        <v>269</v>
      </c>
      <c r="V38" s="155" t="s">
        <v>270</v>
      </c>
      <c r="W38" s="155" t="s">
        <v>271</v>
      </c>
      <c r="X38" s="156" t="s">
        <v>272</v>
      </c>
      <c r="Y38" s="155" t="s">
        <v>273</v>
      </c>
      <c r="Z38" s="154" t="s">
        <v>274</v>
      </c>
      <c r="AA38" s="157" t="s">
        <v>275</v>
      </c>
      <c r="AB38" s="154" t="s">
        <v>276</v>
      </c>
      <c r="AC38" s="154" t="s">
        <v>277</v>
      </c>
      <c r="AD38" s="154" t="s">
        <v>278</v>
      </c>
      <c r="AE38" s="154" t="s">
        <v>279</v>
      </c>
      <c r="AG38" s="857"/>
      <c r="AH38" s="154" t="s">
        <v>266</v>
      </c>
      <c r="AI38" s="154" t="s">
        <v>266</v>
      </c>
      <c r="AJ38" s="154" t="s">
        <v>266</v>
      </c>
      <c r="AK38" s="154" t="s">
        <v>267</v>
      </c>
      <c r="AL38" s="154" t="s">
        <v>266</v>
      </c>
      <c r="AM38" s="154" t="s">
        <v>266</v>
      </c>
      <c r="AN38" s="154" t="s">
        <v>266</v>
      </c>
      <c r="AO38" s="154" t="s">
        <v>267</v>
      </c>
      <c r="AP38" s="154" t="s">
        <v>266</v>
      </c>
      <c r="AQ38" s="154" t="s">
        <v>266</v>
      </c>
      <c r="AR38" s="154" t="s">
        <v>266</v>
      </c>
      <c r="AS38" s="154" t="s">
        <v>267</v>
      </c>
      <c r="AT38" s="154" t="s">
        <v>266</v>
      </c>
      <c r="AU38" s="154" t="s">
        <v>266</v>
      </c>
      <c r="AV38" s="154" t="s">
        <v>266</v>
      </c>
      <c r="AW38" s="154" t="s">
        <v>267</v>
      </c>
      <c r="AX38" s="154" t="s">
        <v>266</v>
      </c>
      <c r="AY38" s="154" t="s">
        <v>267</v>
      </c>
      <c r="AZ38" s="155" t="s">
        <v>268</v>
      </c>
      <c r="BA38" s="155" t="s">
        <v>269</v>
      </c>
      <c r="BB38" s="155" t="s">
        <v>270</v>
      </c>
      <c r="BC38" s="155" t="s">
        <v>271</v>
      </c>
      <c r="BD38" s="156" t="s">
        <v>272</v>
      </c>
      <c r="BE38" s="155" t="s">
        <v>273</v>
      </c>
      <c r="BF38" s="158" t="s">
        <v>274</v>
      </c>
      <c r="BG38" s="159" t="s">
        <v>275</v>
      </c>
      <c r="BH38" s="158" t="s">
        <v>276</v>
      </c>
      <c r="BI38" s="158" t="s">
        <v>277</v>
      </c>
      <c r="BJ38" s="158" t="s">
        <v>278</v>
      </c>
      <c r="BK38" s="158" t="s">
        <v>279</v>
      </c>
    </row>
    <row r="39" spans="1:63" x14ac:dyDescent="0.25">
      <c r="A39" s="147" t="s">
        <v>280</v>
      </c>
      <c r="B39" s="147">
        <v>0</v>
      </c>
      <c r="C39" s="147">
        <v>5</v>
      </c>
      <c r="D39" s="147">
        <v>10</v>
      </c>
      <c r="E39" s="160">
        <v>162613000</v>
      </c>
      <c r="F39" s="147">
        <v>10</v>
      </c>
      <c r="G39" s="147">
        <v>10</v>
      </c>
      <c r="H39" s="147">
        <v>5</v>
      </c>
      <c r="I39" s="160"/>
      <c r="J39" s="147">
        <v>5</v>
      </c>
      <c r="K39" s="147">
        <v>10</v>
      </c>
      <c r="L39" s="147">
        <v>15</v>
      </c>
      <c r="M39" s="160"/>
      <c r="N39" s="147">
        <v>10</v>
      </c>
      <c r="O39" s="147">
        <v>10</v>
      </c>
      <c r="P39" s="147">
        <v>5</v>
      </c>
      <c r="Q39" s="160"/>
      <c r="R39" s="161">
        <v>19</v>
      </c>
      <c r="S39" s="162">
        <f>+E39+I39+M39+Q39</f>
        <v>162613000</v>
      </c>
      <c r="T39" s="163"/>
      <c r="U39" s="163"/>
      <c r="V39" s="163"/>
      <c r="W39" s="163"/>
      <c r="X39" s="163"/>
      <c r="Y39" s="164"/>
      <c r="Z39" s="164"/>
      <c r="AA39" s="164"/>
      <c r="AB39" s="164"/>
      <c r="AC39" s="164"/>
      <c r="AD39" s="164"/>
      <c r="AE39" s="148"/>
      <c r="AG39" s="147" t="s">
        <v>280</v>
      </c>
      <c r="AH39" s="147"/>
      <c r="AI39" s="147"/>
      <c r="AJ39" s="147"/>
      <c r="AK39" s="160">
        <v>162613000</v>
      </c>
      <c r="AL39" s="147"/>
      <c r="AM39" s="147"/>
      <c r="AN39" s="147"/>
      <c r="AO39" s="160">
        <v>-16773400</v>
      </c>
      <c r="AP39" s="147"/>
      <c r="AQ39" s="147"/>
      <c r="AR39" s="170"/>
      <c r="AS39" s="289"/>
      <c r="AT39" s="170"/>
      <c r="AU39" s="147"/>
      <c r="AV39" s="147"/>
      <c r="AW39" s="160">
        <v>-4937333</v>
      </c>
      <c r="AX39" s="161">
        <f>AH39+AI39+AJ39+AL39+AM39+AN39+AP39+AQ39+AR39+AT39+AU39+AV39</f>
        <v>0</v>
      </c>
      <c r="AY39" s="162">
        <f>+AK39+AO39+AS39+AW39</f>
        <v>140902267</v>
      </c>
      <c r="AZ39" s="164"/>
      <c r="BA39" s="164"/>
      <c r="BB39" s="164"/>
      <c r="BC39" s="164"/>
      <c r="BD39" s="164"/>
      <c r="BE39" s="164"/>
      <c r="BF39" s="164"/>
      <c r="BG39" s="164"/>
      <c r="BH39" s="164"/>
      <c r="BI39" s="164"/>
      <c r="BJ39" s="164"/>
      <c r="BK39" s="148"/>
    </row>
    <row r="40" spans="1:63" x14ac:dyDescent="0.25">
      <c r="A40" s="147" t="s">
        <v>281</v>
      </c>
      <c r="B40" s="147"/>
      <c r="C40" s="147"/>
      <c r="D40" s="147"/>
      <c r="E40" s="160"/>
      <c r="F40" s="147"/>
      <c r="G40" s="147"/>
      <c r="H40" s="147"/>
      <c r="I40" s="160"/>
      <c r="J40" s="147"/>
      <c r="K40" s="147"/>
      <c r="L40" s="147"/>
      <c r="M40" s="160"/>
      <c r="N40" s="147"/>
      <c r="O40" s="147"/>
      <c r="P40" s="147"/>
      <c r="Q40" s="160"/>
      <c r="R40" s="161">
        <f t="shared" ref="R40:R59" si="7">B40+C40+D40+F40+G40+H40+J40+K40+L40+N40+O40+P40</f>
        <v>0</v>
      </c>
      <c r="S40" s="162">
        <f t="shared" ref="S40:S59" si="8">+E40+I40+M40+Q40</f>
        <v>0</v>
      </c>
      <c r="T40" s="163"/>
      <c r="U40" s="163"/>
      <c r="V40" s="163"/>
      <c r="W40" s="163"/>
      <c r="X40" s="163"/>
      <c r="Y40" s="164"/>
      <c r="Z40" s="164"/>
      <c r="AA40" s="164"/>
      <c r="AB40" s="164"/>
      <c r="AC40" s="164"/>
      <c r="AD40" s="164"/>
      <c r="AE40" s="164"/>
      <c r="AG40" s="147" t="s">
        <v>281</v>
      </c>
      <c r="AH40" s="147"/>
      <c r="AI40" s="147"/>
      <c r="AJ40" s="147"/>
      <c r="AK40" s="160"/>
      <c r="AL40" s="147"/>
      <c r="AM40" s="147">
        <v>1</v>
      </c>
      <c r="AN40" s="147">
        <v>1</v>
      </c>
      <c r="AO40" s="160"/>
      <c r="AP40" s="172" t="s">
        <v>283</v>
      </c>
      <c r="AQ40" s="283"/>
      <c r="AR40" s="286">
        <v>1</v>
      </c>
      <c r="AS40" s="292"/>
      <c r="AT40" s="172">
        <v>1</v>
      </c>
      <c r="AU40" s="294"/>
      <c r="AV40" s="147"/>
      <c r="AW40" s="160"/>
      <c r="AX40" s="161">
        <f>SUM(AH40,AI40,AJ40,AL40,AM40,AN40,AP40,AQ40,AR40,AT40,AU40,AV40)</f>
        <v>4</v>
      </c>
      <c r="AY40" s="162">
        <f t="shared" ref="AY40:AY59" si="9">+AK40+AO40+AS40+AW40</f>
        <v>0</v>
      </c>
      <c r="AZ40" s="164"/>
      <c r="BA40" s="164"/>
      <c r="BB40" s="164"/>
      <c r="BC40" s="164"/>
      <c r="BD40" s="164"/>
      <c r="BE40" s="164"/>
      <c r="BF40" s="164"/>
      <c r="BG40" s="164"/>
      <c r="BH40" s="164"/>
      <c r="BI40" s="164"/>
      <c r="BJ40" s="164"/>
      <c r="BK40" s="164"/>
    </row>
    <row r="41" spans="1:63" x14ac:dyDescent="0.25">
      <c r="A41" s="147" t="s">
        <v>282</v>
      </c>
      <c r="B41" s="147"/>
      <c r="C41" s="147"/>
      <c r="D41" s="147"/>
      <c r="E41" s="160"/>
      <c r="F41" s="147"/>
      <c r="G41" s="147"/>
      <c r="H41" s="147"/>
      <c r="I41" s="160"/>
      <c r="J41" s="147"/>
      <c r="K41" s="147"/>
      <c r="L41" s="147"/>
      <c r="M41" s="160"/>
      <c r="N41" s="147"/>
      <c r="O41" s="147"/>
      <c r="P41" s="147"/>
      <c r="Q41" s="160"/>
      <c r="R41" s="161">
        <f t="shared" si="7"/>
        <v>0</v>
      </c>
      <c r="S41" s="162">
        <f t="shared" si="8"/>
        <v>0</v>
      </c>
      <c r="T41" s="163"/>
      <c r="U41" s="163"/>
      <c r="V41" s="163"/>
      <c r="W41" s="163"/>
      <c r="X41" s="163"/>
      <c r="Y41" s="164"/>
      <c r="Z41" s="164"/>
      <c r="AA41" s="164"/>
      <c r="AB41" s="164"/>
      <c r="AC41" s="164"/>
      <c r="AD41" s="164"/>
      <c r="AE41" s="164"/>
      <c r="AG41" s="147" t="s">
        <v>282</v>
      </c>
      <c r="AH41" s="147"/>
      <c r="AI41" s="147"/>
      <c r="AJ41" s="147">
        <v>1</v>
      </c>
      <c r="AK41" s="160"/>
      <c r="AL41" s="147"/>
      <c r="AM41" s="147"/>
      <c r="AN41" s="147">
        <v>1</v>
      </c>
      <c r="AO41" s="160"/>
      <c r="AP41" s="173">
        <v>1</v>
      </c>
      <c r="AQ41" s="284">
        <v>1</v>
      </c>
      <c r="AR41" s="282"/>
      <c r="AS41" s="292"/>
      <c r="AT41" s="173">
        <v>1</v>
      </c>
      <c r="AU41" s="294"/>
      <c r="AV41" s="147"/>
      <c r="AW41" s="160"/>
      <c r="AX41" s="161">
        <f t="shared" ref="AX41:AX59" si="10">SUM(AH41,AI41,AJ41,AL41,AM41,AN41,AP41,AQ41,AR41,AT41,AU41,AV41)</f>
        <v>5</v>
      </c>
      <c r="AY41" s="162">
        <f t="shared" si="9"/>
        <v>0</v>
      </c>
      <c r="AZ41" s="164"/>
      <c r="BA41" s="164"/>
      <c r="BB41" s="164"/>
      <c r="BC41" s="164"/>
      <c r="BD41" s="164"/>
      <c r="BE41" s="164"/>
      <c r="BF41" s="164"/>
      <c r="BG41" s="164"/>
      <c r="BH41" s="164"/>
      <c r="BI41" s="164"/>
      <c r="BJ41" s="164"/>
      <c r="BK41" s="164"/>
    </row>
    <row r="42" spans="1:63" x14ac:dyDescent="0.25">
      <c r="A42" s="147" t="s">
        <v>284</v>
      </c>
      <c r="B42" s="147"/>
      <c r="C42" s="147"/>
      <c r="D42" s="147"/>
      <c r="E42" s="160"/>
      <c r="F42" s="147"/>
      <c r="G42" s="147"/>
      <c r="H42" s="147"/>
      <c r="I42" s="160"/>
      <c r="J42" s="147"/>
      <c r="K42" s="147"/>
      <c r="L42" s="147"/>
      <c r="M42" s="160"/>
      <c r="N42" s="147"/>
      <c r="O42" s="147"/>
      <c r="P42" s="147"/>
      <c r="Q42" s="160"/>
      <c r="R42" s="161">
        <f t="shared" si="7"/>
        <v>0</v>
      </c>
      <c r="S42" s="162">
        <f t="shared" si="8"/>
        <v>0</v>
      </c>
      <c r="T42" s="163"/>
      <c r="U42" s="163"/>
      <c r="V42" s="163"/>
      <c r="W42" s="163"/>
      <c r="X42" s="163"/>
      <c r="Y42" s="164"/>
      <c r="Z42" s="164"/>
      <c r="AA42" s="164"/>
      <c r="AB42" s="164"/>
      <c r="AC42" s="164"/>
      <c r="AD42" s="164"/>
      <c r="AE42" s="164"/>
      <c r="AG42" s="147" t="s">
        <v>284</v>
      </c>
      <c r="AH42" s="147"/>
      <c r="AI42" s="147"/>
      <c r="AJ42" s="147">
        <v>1</v>
      </c>
      <c r="AK42" s="160"/>
      <c r="AL42" s="147"/>
      <c r="AM42" s="147">
        <v>1</v>
      </c>
      <c r="AN42" s="147"/>
      <c r="AO42" s="160"/>
      <c r="AP42" s="173" t="s">
        <v>283</v>
      </c>
      <c r="AQ42" s="284"/>
      <c r="AR42" s="282"/>
      <c r="AS42" s="292"/>
      <c r="AT42" s="173">
        <v>1</v>
      </c>
      <c r="AU42" s="294"/>
      <c r="AV42" s="147">
        <v>1</v>
      </c>
      <c r="AW42" s="160"/>
      <c r="AX42" s="161">
        <f t="shared" si="10"/>
        <v>4</v>
      </c>
      <c r="AY42" s="162">
        <f t="shared" si="9"/>
        <v>0</v>
      </c>
      <c r="AZ42" s="164"/>
      <c r="BA42" s="164"/>
      <c r="BB42" s="164"/>
      <c r="BC42" s="164"/>
      <c r="BD42" s="164"/>
      <c r="BE42" s="164"/>
      <c r="BF42" s="164"/>
      <c r="BG42" s="164"/>
      <c r="BH42" s="164"/>
      <c r="BI42" s="164"/>
      <c r="BJ42" s="164"/>
      <c r="BK42" s="164"/>
    </row>
    <row r="43" spans="1:63" x14ac:dyDescent="0.25">
      <c r="A43" s="147" t="s">
        <v>285</v>
      </c>
      <c r="B43" s="147"/>
      <c r="C43" s="147"/>
      <c r="D43" s="147"/>
      <c r="E43" s="160"/>
      <c r="F43" s="147"/>
      <c r="G43" s="147"/>
      <c r="H43" s="147"/>
      <c r="I43" s="160"/>
      <c r="J43" s="147"/>
      <c r="K43" s="147"/>
      <c r="L43" s="147"/>
      <c r="M43" s="160"/>
      <c r="N43" s="147"/>
      <c r="O43" s="147"/>
      <c r="P43" s="147"/>
      <c r="Q43" s="160"/>
      <c r="R43" s="161">
        <f t="shared" si="7"/>
        <v>0</v>
      </c>
      <c r="S43" s="162">
        <f t="shared" si="8"/>
        <v>0</v>
      </c>
      <c r="T43" s="163"/>
      <c r="U43" s="163"/>
      <c r="V43" s="163"/>
      <c r="W43" s="163"/>
      <c r="X43" s="163"/>
      <c r="Y43" s="164"/>
      <c r="Z43" s="164"/>
      <c r="AA43" s="164"/>
      <c r="AB43" s="164"/>
      <c r="AC43" s="164"/>
      <c r="AD43" s="164"/>
      <c r="AE43" s="164"/>
      <c r="AG43" s="147" t="s">
        <v>285</v>
      </c>
      <c r="AH43" s="147"/>
      <c r="AI43" s="147"/>
      <c r="AJ43" s="147"/>
      <c r="AK43" s="160"/>
      <c r="AL43" s="147"/>
      <c r="AM43" s="147"/>
      <c r="AN43" s="147"/>
      <c r="AO43" s="160"/>
      <c r="AP43" s="173" t="s">
        <v>283</v>
      </c>
      <c r="AQ43" s="173"/>
      <c r="AR43" s="285"/>
      <c r="AS43" s="293"/>
      <c r="AT43" s="173">
        <v>1</v>
      </c>
      <c r="AU43" s="294"/>
      <c r="AV43" s="147"/>
      <c r="AW43" s="160"/>
      <c r="AX43" s="161">
        <f t="shared" si="10"/>
        <v>1</v>
      </c>
      <c r="AY43" s="162">
        <f t="shared" si="9"/>
        <v>0</v>
      </c>
      <c r="AZ43" s="164"/>
      <c r="BA43" s="164"/>
      <c r="BB43" s="164"/>
      <c r="BC43" s="164"/>
      <c r="BD43" s="164"/>
      <c r="BE43" s="164"/>
      <c r="BF43" s="164"/>
      <c r="BG43" s="164"/>
      <c r="BH43" s="164"/>
      <c r="BI43" s="164"/>
      <c r="BJ43" s="164"/>
      <c r="BK43" s="164"/>
    </row>
    <row r="44" spans="1:63" x14ac:dyDescent="0.25">
      <c r="A44" s="147" t="s">
        <v>286</v>
      </c>
      <c r="B44" s="147"/>
      <c r="C44" s="147"/>
      <c r="D44" s="147"/>
      <c r="E44" s="160"/>
      <c r="F44" s="147"/>
      <c r="G44" s="147"/>
      <c r="H44" s="147"/>
      <c r="I44" s="160"/>
      <c r="J44" s="147"/>
      <c r="K44" s="147"/>
      <c r="L44" s="147"/>
      <c r="M44" s="160"/>
      <c r="N44" s="147"/>
      <c r="O44" s="147"/>
      <c r="P44" s="147"/>
      <c r="Q44" s="160"/>
      <c r="R44" s="161">
        <f t="shared" si="7"/>
        <v>0</v>
      </c>
      <c r="S44" s="162">
        <f t="shared" si="8"/>
        <v>0</v>
      </c>
      <c r="T44" s="163"/>
      <c r="U44" s="163"/>
      <c r="V44" s="163"/>
      <c r="W44" s="163"/>
      <c r="X44" s="163"/>
      <c r="Y44" s="164"/>
      <c r="Z44" s="164"/>
      <c r="AA44" s="164"/>
      <c r="AB44" s="164"/>
      <c r="AC44" s="164"/>
      <c r="AD44" s="164"/>
      <c r="AE44" s="164"/>
      <c r="AG44" s="147" t="s">
        <v>286</v>
      </c>
      <c r="AH44" s="147"/>
      <c r="AI44" s="147"/>
      <c r="AJ44" s="147"/>
      <c r="AK44" s="160"/>
      <c r="AL44" s="147"/>
      <c r="AM44" s="147"/>
      <c r="AN44" s="147"/>
      <c r="AO44" s="160"/>
      <c r="AP44" s="173" t="s">
        <v>283</v>
      </c>
      <c r="AQ44" s="173"/>
      <c r="AR44" s="147"/>
      <c r="AS44" s="293"/>
      <c r="AT44" s="173">
        <v>1</v>
      </c>
      <c r="AU44" s="294"/>
      <c r="AV44" s="147"/>
      <c r="AW44" s="160"/>
      <c r="AX44" s="161">
        <f t="shared" si="10"/>
        <v>1</v>
      </c>
      <c r="AY44" s="162">
        <f t="shared" si="9"/>
        <v>0</v>
      </c>
      <c r="AZ44" s="164"/>
      <c r="BA44" s="164"/>
      <c r="BB44" s="164"/>
      <c r="BC44" s="164"/>
      <c r="BD44" s="164"/>
      <c r="BE44" s="164"/>
      <c r="BF44" s="164"/>
      <c r="BG44" s="164"/>
      <c r="BH44" s="164"/>
      <c r="BI44" s="164"/>
      <c r="BJ44" s="164"/>
      <c r="BK44" s="164"/>
    </row>
    <row r="45" spans="1:63" x14ac:dyDescent="0.25">
      <c r="A45" s="147" t="s">
        <v>287</v>
      </c>
      <c r="B45" s="147"/>
      <c r="C45" s="147"/>
      <c r="D45" s="147"/>
      <c r="E45" s="160"/>
      <c r="F45" s="147"/>
      <c r="G45" s="147"/>
      <c r="H45" s="147"/>
      <c r="I45" s="160"/>
      <c r="J45" s="147"/>
      <c r="K45" s="147"/>
      <c r="L45" s="147"/>
      <c r="M45" s="160"/>
      <c r="N45" s="147"/>
      <c r="O45" s="147"/>
      <c r="P45" s="147"/>
      <c r="Q45" s="160"/>
      <c r="R45" s="161">
        <f t="shared" si="7"/>
        <v>0</v>
      </c>
      <c r="S45" s="162">
        <f t="shared" si="8"/>
        <v>0</v>
      </c>
      <c r="T45" s="163"/>
      <c r="U45" s="163"/>
      <c r="V45" s="163"/>
      <c r="W45" s="163"/>
      <c r="X45" s="163"/>
      <c r="Y45" s="164"/>
      <c r="Z45" s="164"/>
      <c r="AA45" s="164"/>
      <c r="AB45" s="164"/>
      <c r="AC45" s="164"/>
      <c r="AD45" s="164"/>
      <c r="AE45" s="164"/>
      <c r="AG45" s="147" t="s">
        <v>287</v>
      </c>
      <c r="AH45" s="147"/>
      <c r="AI45" s="147"/>
      <c r="AJ45" s="147">
        <v>1</v>
      </c>
      <c r="AK45" s="160"/>
      <c r="AL45" s="147">
        <v>1</v>
      </c>
      <c r="AM45" s="147">
        <v>1</v>
      </c>
      <c r="AN45" s="147"/>
      <c r="AO45" s="160"/>
      <c r="AP45" s="173" t="s">
        <v>283</v>
      </c>
      <c r="AQ45" s="173"/>
      <c r="AR45" s="147"/>
      <c r="AS45" s="293"/>
      <c r="AT45" s="173">
        <v>1</v>
      </c>
      <c r="AU45" s="294"/>
      <c r="AV45" s="147">
        <v>1</v>
      </c>
      <c r="AW45" s="160"/>
      <c r="AX45" s="161">
        <f t="shared" si="10"/>
        <v>5</v>
      </c>
      <c r="AY45" s="162">
        <f t="shared" si="9"/>
        <v>0</v>
      </c>
      <c r="AZ45" s="164"/>
      <c r="BA45" s="164"/>
      <c r="BB45" s="164"/>
      <c r="BC45" s="164"/>
      <c r="BD45" s="164"/>
      <c r="BE45" s="164"/>
      <c r="BF45" s="164"/>
      <c r="BG45" s="164"/>
      <c r="BH45" s="164"/>
      <c r="BI45" s="164"/>
      <c r="BJ45" s="164"/>
      <c r="BK45" s="164"/>
    </row>
    <row r="46" spans="1:63" x14ac:dyDescent="0.25">
      <c r="A46" s="147" t="s">
        <v>288</v>
      </c>
      <c r="B46" s="147"/>
      <c r="C46" s="147"/>
      <c r="D46" s="147"/>
      <c r="E46" s="160"/>
      <c r="F46" s="147"/>
      <c r="G46" s="147"/>
      <c r="H46" s="147"/>
      <c r="I46" s="160"/>
      <c r="J46" s="147"/>
      <c r="K46" s="147"/>
      <c r="L46" s="147"/>
      <c r="M46" s="160"/>
      <c r="N46" s="147"/>
      <c r="O46" s="147"/>
      <c r="P46" s="147"/>
      <c r="Q46" s="160"/>
      <c r="R46" s="161">
        <f t="shared" si="7"/>
        <v>0</v>
      </c>
      <c r="S46" s="162">
        <f t="shared" si="8"/>
        <v>0</v>
      </c>
      <c r="T46" s="163"/>
      <c r="U46" s="163"/>
      <c r="V46" s="163"/>
      <c r="W46" s="163"/>
      <c r="X46" s="163"/>
      <c r="Y46" s="164"/>
      <c r="Z46" s="164"/>
      <c r="AA46" s="164"/>
      <c r="AB46" s="164"/>
      <c r="AC46" s="164"/>
      <c r="AD46" s="164"/>
      <c r="AE46" s="164"/>
      <c r="AG46" s="147" t="s">
        <v>288</v>
      </c>
      <c r="AH46" s="147"/>
      <c r="AI46" s="147">
        <v>1</v>
      </c>
      <c r="AJ46" s="147">
        <v>1</v>
      </c>
      <c r="AK46" s="160"/>
      <c r="AL46" s="147"/>
      <c r="AM46" s="147">
        <v>1</v>
      </c>
      <c r="AN46" s="147"/>
      <c r="AO46" s="160"/>
      <c r="AP46" s="173">
        <v>1</v>
      </c>
      <c r="AQ46" s="173">
        <v>1</v>
      </c>
      <c r="AR46" s="147"/>
      <c r="AS46" s="293"/>
      <c r="AT46" s="173">
        <v>1</v>
      </c>
      <c r="AU46" s="294"/>
      <c r="AV46" s="147"/>
      <c r="AW46" s="160"/>
      <c r="AX46" s="161">
        <f t="shared" si="10"/>
        <v>6</v>
      </c>
      <c r="AY46" s="162">
        <f t="shared" si="9"/>
        <v>0</v>
      </c>
      <c r="AZ46" s="164"/>
      <c r="BA46" s="164"/>
      <c r="BB46" s="164"/>
      <c r="BC46" s="164"/>
      <c r="BD46" s="164"/>
      <c r="BE46" s="164"/>
      <c r="BF46" s="164"/>
      <c r="BG46" s="164"/>
      <c r="BH46" s="164"/>
      <c r="BI46" s="164"/>
      <c r="BJ46" s="164"/>
      <c r="BK46" s="164"/>
    </row>
    <row r="47" spans="1:63" x14ac:dyDescent="0.25">
      <c r="A47" s="147" t="s">
        <v>289</v>
      </c>
      <c r="B47" s="147"/>
      <c r="C47" s="147"/>
      <c r="D47" s="147"/>
      <c r="E47" s="160"/>
      <c r="F47" s="147"/>
      <c r="G47" s="147"/>
      <c r="H47" s="147"/>
      <c r="I47" s="160"/>
      <c r="J47" s="147"/>
      <c r="K47" s="147"/>
      <c r="L47" s="147"/>
      <c r="M47" s="160"/>
      <c r="N47" s="147"/>
      <c r="O47" s="147"/>
      <c r="P47" s="147"/>
      <c r="Q47" s="160"/>
      <c r="R47" s="161">
        <f t="shared" si="7"/>
        <v>0</v>
      </c>
      <c r="S47" s="162">
        <f t="shared" si="8"/>
        <v>0</v>
      </c>
      <c r="T47" s="163"/>
      <c r="U47" s="163"/>
      <c r="V47" s="163"/>
      <c r="W47" s="163"/>
      <c r="X47" s="163"/>
      <c r="Y47" s="164"/>
      <c r="Z47" s="164"/>
      <c r="AA47" s="164"/>
      <c r="AB47" s="164"/>
      <c r="AC47" s="164"/>
      <c r="AD47" s="164"/>
      <c r="AE47" s="164"/>
      <c r="AG47" s="147" t="s">
        <v>289</v>
      </c>
      <c r="AH47" s="147"/>
      <c r="AI47" s="147"/>
      <c r="AJ47" s="147"/>
      <c r="AK47" s="160"/>
      <c r="AL47" s="147"/>
      <c r="AM47" s="147"/>
      <c r="AN47" s="147">
        <v>1</v>
      </c>
      <c r="AO47" s="160"/>
      <c r="AP47" s="173" t="s">
        <v>283</v>
      </c>
      <c r="AQ47" s="173"/>
      <c r="AR47" s="147">
        <v>1</v>
      </c>
      <c r="AS47" s="293"/>
      <c r="AT47" s="173" t="s">
        <v>283</v>
      </c>
      <c r="AU47" s="294"/>
      <c r="AV47" s="147"/>
      <c r="AW47" s="160"/>
      <c r="AX47" s="161">
        <f t="shared" si="10"/>
        <v>2</v>
      </c>
      <c r="AY47" s="162">
        <f t="shared" si="9"/>
        <v>0</v>
      </c>
      <c r="AZ47" s="164"/>
      <c r="BA47" s="164"/>
      <c r="BB47" s="164"/>
      <c r="BC47" s="164"/>
      <c r="BD47" s="164"/>
      <c r="BE47" s="164"/>
      <c r="BF47" s="164"/>
      <c r="BG47" s="164"/>
      <c r="BH47" s="164"/>
      <c r="BI47" s="147"/>
      <c r="BJ47" s="147"/>
      <c r="BK47" s="147"/>
    </row>
    <row r="48" spans="1:63" x14ac:dyDescent="0.25">
      <c r="A48" s="147" t="s">
        <v>290</v>
      </c>
      <c r="B48" s="147"/>
      <c r="C48" s="147"/>
      <c r="D48" s="147"/>
      <c r="E48" s="160"/>
      <c r="F48" s="147"/>
      <c r="G48" s="147"/>
      <c r="H48" s="147"/>
      <c r="I48" s="160"/>
      <c r="J48" s="147"/>
      <c r="K48" s="147"/>
      <c r="L48" s="147"/>
      <c r="M48" s="160"/>
      <c r="N48" s="147"/>
      <c r="O48" s="147"/>
      <c r="P48" s="147"/>
      <c r="Q48" s="160"/>
      <c r="R48" s="161">
        <f t="shared" si="7"/>
        <v>0</v>
      </c>
      <c r="S48" s="162">
        <f t="shared" si="8"/>
        <v>0</v>
      </c>
      <c r="T48" s="163"/>
      <c r="U48" s="163"/>
      <c r="V48" s="163"/>
      <c r="W48" s="163"/>
      <c r="X48" s="163"/>
      <c r="Y48" s="164"/>
      <c r="Z48" s="164"/>
      <c r="AA48" s="164"/>
      <c r="AB48" s="164"/>
      <c r="AC48" s="164"/>
      <c r="AD48" s="164"/>
      <c r="AE48" s="164"/>
      <c r="AG48" s="147" t="s">
        <v>290</v>
      </c>
      <c r="AH48" s="147"/>
      <c r="AI48" s="147"/>
      <c r="AJ48" s="147"/>
      <c r="AK48" s="160"/>
      <c r="AL48" s="147"/>
      <c r="AM48" s="147"/>
      <c r="AN48" s="147"/>
      <c r="AO48" s="160"/>
      <c r="AP48" s="173">
        <v>1</v>
      </c>
      <c r="AQ48" s="173">
        <v>1</v>
      </c>
      <c r="AR48" s="147"/>
      <c r="AS48" s="293"/>
      <c r="AT48" s="173">
        <v>1</v>
      </c>
      <c r="AU48" s="294"/>
      <c r="AV48" s="147"/>
      <c r="AW48" s="160"/>
      <c r="AX48" s="161">
        <f t="shared" si="10"/>
        <v>3</v>
      </c>
      <c r="AY48" s="162">
        <f t="shared" si="9"/>
        <v>0</v>
      </c>
      <c r="AZ48" s="164"/>
      <c r="BA48" s="164"/>
      <c r="BB48" s="164"/>
      <c r="BC48" s="164"/>
      <c r="BD48" s="164"/>
      <c r="BE48" s="164"/>
      <c r="BF48" s="164"/>
      <c r="BG48" s="164"/>
      <c r="BH48" s="164"/>
      <c r="BI48" s="147"/>
      <c r="BJ48" s="147"/>
      <c r="BK48" s="147"/>
    </row>
    <row r="49" spans="1:63" x14ac:dyDescent="0.25">
      <c r="A49" s="147" t="s">
        <v>291</v>
      </c>
      <c r="B49" s="147"/>
      <c r="C49" s="147"/>
      <c r="D49" s="147"/>
      <c r="E49" s="160"/>
      <c r="F49" s="147"/>
      <c r="G49" s="147"/>
      <c r="H49" s="147"/>
      <c r="I49" s="160"/>
      <c r="J49" s="147"/>
      <c r="K49" s="147"/>
      <c r="L49" s="147"/>
      <c r="M49" s="160"/>
      <c r="N49" s="147"/>
      <c r="O49" s="147"/>
      <c r="P49" s="147"/>
      <c r="Q49" s="160"/>
      <c r="R49" s="161">
        <f t="shared" si="7"/>
        <v>0</v>
      </c>
      <c r="S49" s="162">
        <f t="shared" si="8"/>
        <v>0</v>
      </c>
      <c r="T49" s="163"/>
      <c r="U49" s="163"/>
      <c r="V49" s="163"/>
      <c r="W49" s="163"/>
      <c r="X49" s="163"/>
      <c r="Y49" s="164"/>
      <c r="Z49" s="164"/>
      <c r="AA49" s="164"/>
      <c r="AB49" s="164"/>
      <c r="AC49" s="164"/>
      <c r="AD49" s="164"/>
      <c r="AE49" s="164"/>
      <c r="AG49" s="147" t="s">
        <v>291</v>
      </c>
      <c r="AH49" s="147"/>
      <c r="AI49" s="147"/>
      <c r="AJ49" s="147"/>
      <c r="AK49" s="160"/>
      <c r="AL49" s="147">
        <v>1</v>
      </c>
      <c r="AM49" s="147">
        <v>1</v>
      </c>
      <c r="AN49" s="147"/>
      <c r="AO49" s="160"/>
      <c r="AP49" s="173">
        <v>1</v>
      </c>
      <c r="AQ49" s="173">
        <v>1</v>
      </c>
      <c r="AR49" s="147"/>
      <c r="AS49" s="293"/>
      <c r="AT49" s="173">
        <v>1</v>
      </c>
      <c r="AU49" s="294"/>
      <c r="AV49" s="147">
        <v>1</v>
      </c>
      <c r="AW49" s="160"/>
      <c r="AX49" s="161">
        <f t="shared" si="10"/>
        <v>6</v>
      </c>
      <c r="AY49" s="162">
        <f t="shared" si="9"/>
        <v>0</v>
      </c>
      <c r="AZ49" s="164"/>
      <c r="BA49" s="164"/>
      <c r="BB49" s="164"/>
      <c r="BC49" s="164"/>
      <c r="BD49" s="164"/>
      <c r="BE49" s="164"/>
      <c r="BF49" s="164"/>
      <c r="BG49" s="164"/>
      <c r="BH49" s="164"/>
      <c r="BI49" s="147"/>
      <c r="BJ49" s="147"/>
      <c r="BK49" s="147"/>
    </row>
    <row r="50" spans="1:63" x14ac:dyDescent="0.25">
      <c r="A50" s="147" t="s">
        <v>292</v>
      </c>
      <c r="B50" s="147"/>
      <c r="C50" s="147"/>
      <c r="D50" s="147"/>
      <c r="E50" s="160"/>
      <c r="F50" s="147"/>
      <c r="G50" s="147"/>
      <c r="H50" s="147"/>
      <c r="I50" s="160"/>
      <c r="J50" s="147"/>
      <c r="K50" s="147"/>
      <c r="L50" s="147"/>
      <c r="M50" s="160"/>
      <c r="N50" s="147"/>
      <c r="O50" s="147"/>
      <c r="P50" s="147"/>
      <c r="Q50" s="160"/>
      <c r="R50" s="161">
        <f t="shared" si="7"/>
        <v>0</v>
      </c>
      <c r="S50" s="162">
        <f t="shared" si="8"/>
        <v>0</v>
      </c>
      <c r="T50" s="163"/>
      <c r="U50" s="163"/>
      <c r="V50" s="163"/>
      <c r="W50" s="163"/>
      <c r="X50" s="163"/>
      <c r="Y50" s="164"/>
      <c r="Z50" s="164"/>
      <c r="AA50" s="164"/>
      <c r="AB50" s="164"/>
      <c r="AC50" s="164"/>
      <c r="AD50" s="164"/>
      <c r="AE50" s="164"/>
      <c r="AG50" s="147" t="s">
        <v>292</v>
      </c>
      <c r="AH50" s="147"/>
      <c r="AI50" s="147">
        <v>1</v>
      </c>
      <c r="AJ50" s="147"/>
      <c r="AK50" s="160"/>
      <c r="AL50" s="147"/>
      <c r="AM50" s="147"/>
      <c r="AN50" s="147"/>
      <c r="AO50" s="160"/>
      <c r="AP50" s="173" t="s">
        <v>283</v>
      </c>
      <c r="AQ50" s="173"/>
      <c r="AR50" s="147"/>
      <c r="AS50" s="293"/>
      <c r="AT50" s="173">
        <v>1</v>
      </c>
      <c r="AU50" s="294"/>
      <c r="AV50" s="147"/>
      <c r="AW50" s="160"/>
      <c r="AX50" s="161">
        <f t="shared" si="10"/>
        <v>2</v>
      </c>
      <c r="AY50" s="162">
        <f t="shared" si="9"/>
        <v>0</v>
      </c>
      <c r="AZ50" s="164"/>
      <c r="BA50" s="164"/>
      <c r="BB50" s="164"/>
      <c r="BC50" s="164"/>
      <c r="BD50" s="164"/>
      <c r="BE50" s="164"/>
      <c r="BF50" s="164"/>
      <c r="BG50" s="164"/>
      <c r="BH50" s="164"/>
      <c r="BI50" s="164"/>
      <c r="BJ50" s="164"/>
      <c r="BK50" s="164"/>
    </row>
    <row r="51" spans="1:63" x14ac:dyDescent="0.25">
      <c r="A51" s="147" t="s">
        <v>293</v>
      </c>
      <c r="B51" s="147"/>
      <c r="C51" s="147"/>
      <c r="D51" s="147"/>
      <c r="E51" s="160"/>
      <c r="F51" s="147"/>
      <c r="G51" s="147"/>
      <c r="H51" s="147"/>
      <c r="I51" s="160"/>
      <c r="J51" s="147"/>
      <c r="K51" s="147"/>
      <c r="L51" s="147"/>
      <c r="M51" s="160"/>
      <c r="N51" s="147"/>
      <c r="O51" s="147"/>
      <c r="P51" s="147"/>
      <c r="Q51" s="160"/>
      <c r="R51" s="161">
        <f t="shared" si="7"/>
        <v>0</v>
      </c>
      <c r="S51" s="162">
        <f t="shared" si="8"/>
        <v>0</v>
      </c>
      <c r="T51" s="163"/>
      <c r="U51" s="163"/>
      <c r="V51" s="163"/>
      <c r="W51" s="163"/>
      <c r="X51" s="163"/>
      <c r="Y51" s="164"/>
      <c r="Z51" s="164"/>
      <c r="AA51" s="164"/>
      <c r="AB51" s="164"/>
      <c r="AC51" s="164"/>
      <c r="AD51" s="164"/>
      <c r="AE51" s="164"/>
      <c r="AG51" s="147" t="s">
        <v>293</v>
      </c>
      <c r="AH51" s="147"/>
      <c r="AI51" s="147"/>
      <c r="AJ51" s="147"/>
      <c r="AK51" s="160"/>
      <c r="AL51" s="147"/>
      <c r="AM51" s="147"/>
      <c r="AN51" s="147">
        <v>1</v>
      </c>
      <c r="AO51" s="160"/>
      <c r="AP51" s="173">
        <v>1</v>
      </c>
      <c r="AQ51" s="173">
        <v>1</v>
      </c>
      <c r="AR51" s="147"/>
      <c r="AS51" s="293"/>
      <c r="AT51" s="173">
        <v>1</v>
      </c>
      <c r="AU51" s="294">
        <v>1</v>
      </c>
      <c r="AV51" s="147"/>
      <c r="AW51" s="160"/>
      <c r="AX51" s="161">
        <f t="shared" si="10"/>
        <v>5</v>
      </c>
      <c r="AY51" s="162">
        <f t="shared" si="9"/>
        <v>0</v>
      </c>
      <c r="AZ51" s="164"/>
      <c r="BA51" s="164"/>
      <c r="BB51" s="164"/>
      <c r="BC51" s="164"/>
      <c r="BD51" s="164"/>
      <c r="BE51" s="164"/>
      <c r="BF51" s="164"/>
      <c r="BG51" s="164"/>
      <c r="BH51" s="164"/>
      <c r="BI51" s="164"/>
      <c r="BJ51" s="164"/>
      <c r="BK51" s="164"/>
    </row>
    <row r="52" spans="1:63" x14ac:dyDescent="0.25">
      <c r="A52" s="147" t="s">
        <v>294</v>
      </c>
      <c r="B52" s="147"/>
      <c r="C52" s="147"/>
      <c r="D52" s="147"/>
      <c r="E52" s="160"/>
      <c r="F52" s="147"/>
      <c r="G52" s="147"/>
      <c r="H52" s="147"/>
      <c r="I52" s="160"/>
      <c r="J52" s="147"/>
      <c r="K52" s="147"/>
      <c r="L52" s="147"/>
      <c r="M52" s="160"/>
      <c r="N52" s="147"/>
      <c r="O52" s="147"/>
      <c r="P52" s="147"/>
      <c r="Q52" s="160"/>
      <c r="R52" s="161">
        <f t="shared" si="7"/>
        <v>0</v>
      </c>
      <c r="S52" s="162">
        <f t="shared" si="8"/>
        <v>0</v>
      </c>
      <c r="T52" s="163"/>
      <c r="U52" s="163"/>
      <c r="V52" s="163"/>
      <c r="W52" s="163"/>
      <c r="X52" s="163"/>
      <c r="Y52" s="164"/>
      <c r="Z52" s="164"/>
      <c r="AA52" s="164"/>
      <c r="AB52" s="164"/>
      <c r="AC52" s="164"/>
      <c r="AD52" s="164"/>
      <c r="AE52" s="164"/>
      <c r="AG52" s="147" t="s">
        <v>294</v>
      </c>
      <c r="AH52" s="147"/>
      <c r="AI52" s="147"/>
      <c r="AJ52" s="147">
        <v>1</v>
      </c>
      <c r="AK52" s="160"/>
      <c r="AL52" s="147">
        <v>1</v>
      </c>
      <c r="AM52" s="147">
        <v>1</v>
      </c>
      <c r="AN52" s="147"/>
      <c r="AO52" s="160"/>
      <c r="AP52" s="173" t="s">
        <v>283</v>
      </c>
      <c r="AQ52" s="173"/>
      <c r="AR52" s="147"/>
      <c r="AS52" s="293"/>
      <c r="AT52" s="173">
        <v>1</v>
      </c>
      <c r="AU52" s="294"/>
      <c r="AV52" s="147">
        <v>1</v>
      </c>
      <c r="AW52" s="160"/>
      <c r="AX52" s="161">
        <f t="shared" si="10"/>
        <v>5</v>
      </c>
      <c r="AY52" s="162">
        <f t="shared" si="9"/>
        <v>0</v>
      </c>
      <c r="AZ52" s="164"/>
      <c r="BA52" s="164"/>
      <c r="BB52" s="164"/>
      <c r="BC52" s="164"/>
      <c r="BD52" s="164"/>
      <c r="BE52" s="164"/>
      <c r="BF52" s="164"/>
      <c r="BG52" s="164"/>
      <c r="BH52" s="164"/>
      <c r="BI52" s="164"/>
      <c r="BJ52" s="164"/>
      <c r="BK52" s="164"/>
    </row>
    <row r="53" spans="1:63" x14ac:dyDescent="0.25">
      <c r="A53" s="147" t="s">
        <v>295</v>
      </c>
      <c r="B53" s="147"/>
      <c r="C53" s="147"/>
      <c r="D53" s="147"/>
      <c r="E53" s="160"/>
      <c r="F53" s="147"/>
      <c r="G53" s="147"/>
      <c r="H53" s="147"/>
      <c r="I53" s="160"/>
      <c r="J53" s="147"/>
      <c r="K53" s="147"/>
      <c r="L53" s="147"/>
      <c r="M53" s="160"/>
      <c r="N53" s="147"/>
      <c r="O53" s="147"/>
      <c r="P53" s="147"/>
      <c r="Q53" s="160"/>
      <c r="R53" s="161">
        <f t="shared" si="7"/>
        <v>0</v>
      </c>
      <c r="S53" s="162">
        <f t="shared" si="8"/>
        <v>0</v>
      </c>
      <c r="T53" s="163"/>
      <c r="U53" s="163"/>
      <c r="V53" s="163"/>
      <c r="W53" s="163"/>
      <c r="X53" s="163"/>
      <c r="Y53" s="164"/>
      <c r="Z53" s="164"/>
      <c r="AA53" s="164"/>
      <c r="AB53" s="164"/>
      <c r="AC53" s="164"/>
      <c r="AD53" s="164"/>
      <c r="AE53" s="164"/>
      <c r="AG53" s="147" t="s">
        <v>295</v>
      </c>
      <c r="AH53" s="147"/>
      <c r="AI53" s="147"/>
      <c r="AJ53" s="147"/>
      <c r="AK53" s="160"/>
      <c r="AL53" s="147"/>
      <c r="AM53" s="147"/>
      <c r="AN53" s="147"/>
      <c r="AO53" s="160"/>
      <c r="AP53" s="173">
        <v>1</v>
      </c>
      <c r="AQ53" s="173">
        <v>1</v>
      </c>
      <c r="AR53" s="147"/>
      <c r="AS53" s="293"/>
      <c r="AT53" s="173">
        <v>1</v>
      </c>
      <c r="AU53" s="294"/>
      <c r="AV53" s="147"/>
      <c r="AW53" s="160"/>
      <c r="AX53" s="161">
        <f t="shared" si="10"/>
        <v>3</v>
      </c>
      <c r="AY53" s="162">
        <f>+AK53+AO53+AS53+AW53</f>
        <v>0</v>
      </c>
      <c r="AZ53" s="164"/>
      <c r="BA53" s="164"/>
      <c r="BB53" s="164"/>
      <c r="BC53" s="164"/>
      <c r="BD53" s="164"/>
      <c r="BE53" s="164"/>
      <c r="BF53" s="164"/>
      <c r="BG53" s="164"/>
      <c r="BH53" s="164"/>
      <c r="BI53" s="164"/>
      <c r="BJ53" s="164"/>
      <c r="BK53" s="164"/>
    </row>
    <row r="54" spans="1:63" x14ac:dyDescent="0.25">
      <c r="A54" s="147" t="s">
        <v>296</v>
      </c>
      <c r="B54" s="147"/>
      <c r="C54" s="147"/>
      <c r="D54" s="147"/>
      <c r="E54" s="160"/>
      <c r="F54" s="147"/>
      <c r="G54" s="147"/>
      <c r="H54" s="147"/>
      <c r="I54" s="160"/>
      <c r="J54" s="147"/>
      <c r="K54" s="147"/>
      <c r="L54" s="147"/>
      <c r="M54" s="160"/>
      <c r="N54" s="147"/>
      <c r="O54" s="147"/>
      <c r="P54" s="147"/>
      <c r="Q54" s="160"/>
      <c r="R54" s="161">
        <f t="shared" si="7"/>
        <v>0</v>
      </c>
      <c r="S54" s="162">
        <f t="shared" si="8"/>
        <v>0</v>
      </c>
      <c r="T54" s="163"/>
      <c r="U54" s="163"/>
      <c r="V54" s="163"/>
      <c r="W54" s="163"/>
      <c r="X54" s="163"/>
      <c r="Y54" s="164"/>
      <c r="Z54" s="164"/>
      <c r="AA54" s="164"/>
      <c r="AB54" s="164"/>
      <c r="AC54" s="164"/>
      <c r="AD54" s="164"/>
      <c r="AE54" s="164"/>
      <c r="AG54" s="147" t="s">
        <v>296</v>
      </c>
      <c r="AH54" s="147"/>
      <c r="AI54" s="147">
        <v>1</v>
      </c>
      <c r="AJ54" s="147">
        <v>1</v>
      </c>
      <c r="AK54" s="160"/>
      <c r="AL54" s="147">
        <v>1</v>
      </c>
      <c r="AM54" s="147">
        <v>1</v>
      </c>
      <c r="AN54" s="147"/>
      <c r="AO54" s="160"/>
      <c r="AP54" s="173" t="s">
        <v>283</v>
      </c>
      <c r="AQ54" s="173"/>
      <c r="AR54" s="147"/>
      <c r="AS54" s="293"/>
      <c r="AT54" s="173">
        <v>1</v>
      </c>
      <c r="AU54" s="294"/>
      <c r="AV54" s="147">
        <v>1</v>
      </c>
      <c r="AW54" s="160"/>
      <c r="AX54" s="161">
        <f t="shared" si="10"/>
        <v>6</v>
      </c>
      <c r="AY54" s="162">
        <f t="shared" si="9"/>
        <v>0</v>
      </c>
      <c r="AZ54" s="164"/>
      <c r="BA54" s="164"/>
      <c r="BB54" s="164"/>
      <c r="BC54" s="164"/>
      <c r="BD54" s="164"/>
      <c r="BE54" s="164"/>
      <c r="BF54" s="164"/>
      <c r="BG54" s="164"/>
      <c r="BH54" s="164"/>
      <c r="BI54" s="164"/>
      <c r="BJ54" s="164"/>
      <c r="BK54" s="164"/>
    </row>
    <row r="55" spans="1:63" x14ac:dyDescent="0.25">
      <c r="A55" s="147" t="s">
        <v>297</v>
      </c>
      <c r="B55" s="147"/>
      <c r="C55" s="147"/>
      <c r="D55" s="147"/>
      <c r="E55" s="160"/>
      <c r="F55" s="147"/>
      <c r="G55" s="147"/>
      <c r="H55" s="147"/>
      <c r="I55" s="160"/>
      <c r="J55" s="147"/>
      <c r="K55" s="147"/>
      <c r="L55" s="147"/>
      <c r="M55" s="160"/>
      <c r="N55" s="147"/>
      <c r="O55" s="147"/>
      <c r="P55" s="147"/>
      <c r="Q55" s="160"/>
      <c r="R55" s="161">
        <f t="shared" si="7"/>
        <v>0</v>
      </c>
      <c r="S55" s="162">
        <f t="shared" si="8"/>
        <v>0</v>
      </c>
      <c r="T55" s="163"/>
      <c r="U55" s="163"/>
      <c r="V55" s="163"/>
      <c r="W55" s="163"/>
      <c r="X55" s="163"/>
      <c r="Y55" s="164"/>
      <c r="Z55" s="164"/>
      <c r="AA55" s="164"/>
      <c r="AB55" s="164"/>
      <c r="AC55" s="164"/>
      <c r="AD55" s="164"/>
      <c r="AE55" s="164"/>
      <c r="AG55" s="147" t="s">
        <v>297</v>
      </c>
      <c r="AH55" s="147"/>
      <c r="AI55" s="147">
        <v>1</v>
      </c>
      <c r="AJ55" s="147">
        <v>1</v>
      </c>
      <c r="AK55" s="160"/>
      <c r="AL55" s="147">
        <v>1</v>
      </c>
      <c r="AM55" s="147">
        <v>1</v>
      </c>
      <c r="AN55" s="147">
        <v>1</v>
      </c>
      <c r="AO55" s="160"/>
      <c r="AP55" s="173">
        <v>1</v>
      </c>
      <c r="AQ55" s="173">
        <v>1</v>
      </c>
      <c r="AR55" s="147"/>
      <c r="AS55" s="293"/>
      <c r="AT55" s="173">
        <v>1</v>
      </c>
      <c r="AU55" s="294"/>
      <c r="AV55" s="147"/>
      <c r="AW55" s="160"/>
      <c r="AX55" s="161">
        <f t="shared" si="10"/>
        <v>8</v>
      </c>
      <c r="AY55" s="162">
        <f t="shared" si="9"/>
        <v>0</v>
      </c>
      <c r="AZ55" s="164"/>
      <c r="BA55" s="164"/>
      <c r="BB55" s="164"/>
      <c r="BC55" s="164"/>
      <c r="BD55" s="164"/>
      <c r="BE55" s="164"/>
      <c r="BF55" s="164"/>
      <c r="BG55" s="164"/>
      <c r="BH55" s="164"/>
      <c r="BI55" s="164"/>
      <c r="BJ55" s="164"/>
      <c r="BK55" s="164"/>
    </row>
    <row r="56" spans="1:63" x14ac:dyDescent="0.25">
      <c r="A56" s="147" t="s">
        <v>298</v>
      </c>
      <c r="B56" s="147"/>
      <c r="C56" s="147"/>
      <c r="D56" s="147"/>
      <c r="E56" s="160"/>
      <c r="F56" s="147"/>
      <c r="G56" s="147"/>
      <c r="H56" s="147"/>
      <c r="I56" s="160"/>
      <c r="J56" s="147"/>
      <c r="K56" s="147"/>
      <c r="L56" s="147"/>
      <c r="M56" s="160"/>
      <c r="N56" s="147"/>
      <c r="O56" s="147"/>
      <c r="P56" s="147"/>
      <c r="Q56" s="160"/>
      <c r="R56" s="161">
        <f t="shared" si="7"/>
        <v>0</v>
      </c>
      <c r="S56" s="162">
        <f t="shared" si="8"/>
        <v>0</v>
      </c>
      <c r="T56" s="163"/>
      <c r="U56" s="163"/>
      <c r="V56" s="163"/>
      <c r="W56" s="163"/>
      <c r="X56" s="163"/>
      <c r="Y56" s="164"/>
      <c r="Z56" s="164"/>
      <c r="AA56" s="164"/>
      <c r="AB56" s="164"/>
      <c r="AC56" s="164"/>
      <c r="AD56" s="164"/>
      <c r="AE56" s="164"/>
      <c r="AG56" s="147" t="s">
        <v>298</v>
      </c>
      <c r="AH56" s="147"/>
      <c r="AI56" s="147">
        <v>1</v>
      </c>
      <c r="AJ56" s="147"/>
      <c r="AK56" s="160"/>
      <c r="AL56" s="147"/>
      <c r="AM56" s="147"/>
      <c r="AN56" s="147"/>
      <c r="AO56" s="160"/>
      <c r="AP56" s="173" t="s">
        <v>283</v>
      </c>
      <c r="AQ56" s="173"/>
      <c r="AR56" s="147"/>
      <c r="AS56" s="293"/>
      <c r="AT56" s="173">
        <v>1</v>
      </c>
      <c r="AU56" s="294"/>
      <c r="AV56" s="147"/>
      <c r="AW56" s="160"/>
      <c r="AX56" s="161">
        <f t="shared" si="10"/>
        <v>2</v>
      </c>
      <c r="AY56" s="162">
        <f t="shared" si="9"/>
        <v>0</v>
      </c>
      <c r="AZ56" s="164"/>
      <c r="BA56" s="164"/>
      <c r="BB56" s="164"/>
      <c r="BC56" s="164"/>
      <c r="BD56" s="164"/>
      <c r="BE56" s="164"/>
      <c r="BF56" s="164"/>
      <c r="BG56" s="164"/>
      <c r="BH56" s="164"/>
      <c r="BI56" s="164"/>
      <c r="BJ56" s="164"/>
      <c r="BK56" s="164"/>
    </row>
    <row r="57" spans="1:63" x14ac:dyDescent="0.25">
      <c r="A57" s="147" t="s">
        <v>299</v>
      </c>
      <c r="B57" s="147"/>
      <c r="C57" s="147"/>
      <c r="D57" s="147"/>
      <c r="E57" s="160"/>
      <c r="F57" s="147"/>
      <c r="G57" s="147"/>
      <c r="H57" s="147"/>
      <c r="I57" s="160"/>
      <c r="J57" s="147"/>
      <c r="K57" s="147"/>
      <c r="L57" s="147"/>
      <c r="M57" s="160"/>
      <c r="N57" s="147"/>
      <c r="O57" s="147"/>
      <c r="P57" s="147"/>
      <c r="Q57" s="160"/>
      <c r="R57" s="161">
        <f t="shared" si="7"/>
        <v>0</v>
      </c>
      <c r="S57" s="162">
        <f t="shared" si="8"/>
        <v>0</v>
      </c>
      <c r="T57" s="163"/>
      <c r="U57" s="163"/>
      <c r="V57" s="163"/>
      <c r="W57" s="163"/>
      <c r="X57" s="163"/>
      <c r="Y57" s="164"/>
      <c r="Z57" s="164"/>
      <c r="AA57" s="164"/>
      <c r="AB57" s="164"/>
      <c r="AC57" s="164"/>
      <c r="AD57" s="164"/>
      <c r="AE57" s="164"/>
      <c r="AG57" s="147" t="s">
        <v>299</v>
      </c>
      <c r="AH57" s="147"/>
      <c r="AI57" s="147">
        <v>1</v>
      </c>
      <c r="AJ57" s="147">
        <v>1</v>
      </c>
      <c r="AK57" s="160"/>
      <c r="AL57" s="147"/>
      <c r="AM57" s="147">
        <v>1</v>
      </c>
      <c r="AN57" s="147"/>
      <c r="AO57" s="160"/>
      <c r="AP57" s="173">
        <v>1</v>
      </c>
      <c r="AQ57" s="173">
        <v>1</v>
      </c>
      <c r="AR57" s="147"/>
      <c r="AS57" s="293"/>
      <c r="AT57" s="173">
        <v>1</v>
      </c>
      <c r="AU57" s="294"/>
      <c r="AV57" s="147"/>
      <c r="AW57" s="160"/>
      <c r="AX57" s="161">
        <f t="shared" si="10"/>
        <v>6</v>
      </c>
      <c r="AY57" s="162">
        <f t="shared" si="9"/>
        <v>0</v>
      </c>
      <c r="AZ57" s="164"/>
      <c r="BA57" s="164"/>
      <c r="BB57" s="164"/>
      <c r="BC57" s="164"/>
      <c r="BD57" s="164"/>
      <c r="BE57" s="164"/>
      <c r="BF57" s="164"/>
      <c r="BG57" s="164"/>
      <c r="BH57" s="164"/>
      <c r="BI57" s="164"/>
      <c r="BJ57" s="164"/>
      <c r="BK57" s="164"/>
    </row>
    <row r="58" spans="1:63" x14ac:dyDescent="0.25">
      <c r="A58" s="147" t="s">
        <v>300</v>
      </c>
      <c r="B58" s="147"/>
      <c r="C58" s="147"/>
      <c r="D58" s="147"/>
      <c r="E58" s="160"/>
      <c r="F58" s="147"/>
      <c r="G58" s="147"/>
      <c r="H58" s="147"/>
      <c r="I58" s="160"/>
      <c r="J58" s="147"/>
      <c r="K58" s="147"/>
      <c r="L58" s="147"/>
      <c r="M58" s="160"/>
      <c r="N58" s="147"/>
      <c r="O58" s="147"/>
      <c r="P58" s="147"/>
      <c r="Q58" s="160"/>
      <c r="R58" s="161">
        <f t="shared" si="7"/>
        <v>0</v>
      </c>
      <c r="S58" s="162">
        <f t="shared" si="8"/>
        <v>0</v>
      </c>
      <c r="T58" s="163"/>
      <c r="U58" s="163"/>
      <c r="V58" s="163"/>
      <c r="W58" s="163"/>
      <c r="X58" s="163"/>
      <c r="Y58" s="164"/>
      <c r="Z58" s="164"/>
      <c r="AA58" s="164"/>
      <c r="AB58" s="164"/>
      <c r="AC58" s="164"/>
      <c r="AD58" s="164"/>
      <c r="AE58" s="164"/>
      <c r="AG58" s="147" t="s">
        <v>300</v>
      </c>
      <c r="AH58" s="147"/>
      <c r="AI58" s="147"/>
      <c r="AJ58" s="147"/>
      <c r="AK58" s="160"/>
      <c r="AL58" s="147"/>
      <c r="AM58" s="147"/>
      <c r="AN58" s="147">
        <v>1</v>
      </c>
      <c r="AO58" s="160"/>
      <c r="AP58" s="173">
        <v>1</v>
      </c>
      <c r="AQ58" s="173">
        <v>1</v>
      </c>
      <c r="AR58" s="147">
        <v>1</v>
      </c>
      <c r="AS58" s="293"/>
      <c r="AT58" s="173" t="s">
        <v>283</v>
      </c>
      <c r="AU58" s="294"/>
      <c r="AV58" s="147"/>
      <c r="AW58" s="160"/>
      <c r="AX58" s="161">
        <f t="shared" si="10"/>
        <v>4</v>
      </c>
      <c r="AY58" s="162">
        <f t="shared" si="9"/>
        <v>0</v>
      </c>
      <c r="AZ58" s="164"/>
      <c r="BA58" s="164"/>
      <c r="BB58" s="164"/>
      <c r="BC58" s="164"/>
      <c r="BD58" s="164"/>
      <c r="BE58" s="164"/>
      <c r="BF58" s="164"/>
      <c r="BG58" s="164"/>
      <c r="BH58" s="164"/>
      <c r="BI58" s="164"/>
      <c r="BJ58" s="164"/>
      <c r="BK58" s="164"/>
    </row>
    <row r="59" spans="1:63" x14ac:dyDescent="0.25">
      <c r="A59" s="147" t="s">
        <v>301</v>
      </c>
      <c r="B59" s="147"/>
      <c r="C59" s="147"/>
      <c r="D59" s="147"/>
      <c r="E59" s="160"/>
      <c r="F59" s="147"/>
      <c r="G59" s="147"/>
      <c r="H59" s="147"/>
      <c r="I59" s="160"/>
      <c r="J59" s="147"/>
      <c r="K59" s="147"/>
      <c r="L59" s="147"/>
      <c r="M59" s="160"/>
      <c r="N59" s="147"/>
      <c r="O59" s="147"/>
      <c r="P59" s="147"/>
      <c r="Q59" s="160"/>
      <c r="R59" s="161">
        <f t="shared" si="7"/>
        <v>0</v>
      </c>
      <c r="S59" s="162">
        <f t="shared" si="8"/>
        <v>0</v>
      </c>
      <c r="T59" s="163"/>
      <c r="U59" s="163"/>
      <c r="V59" s="163"/>
      <c r="W59" s="163"/>
      <c r="X59" s="163"/>
      <c r="Y59" s="164"/>
      <c r="Z59" s="164"/>
      <c r="AA59" s="164"/>
      <c r="AB59" s="164"/>
      <c r="AC59" s="164"/>
      <c r="AD59" s="164"/>
      <c r="AE59" s="164"/>
      <c r="AG59" s="147" t="s">
        <v>301</v>
      </c>
      <c r="AH59" s="147"/>
      <c r="AI59" s="147">
        <v>1</v>
      </c>
      <c r="AJ59" s="147">
        <v>1</v>
      </c>
      <c r="AK59" s="160"/>
      <c r="AL59" s="147">
        <v>1</v>
      </c>
      <c r="AM59" s="147">
        <v>1</v>
      </c>
      <c r="AN59" s="147"/>
      <c r="AO59" s="160"/>
      <c r="AP59" s="173" t="s">
        <v>283</v>
      </c>
      <c r="AQ59" s="173"/>
      <c r="AR59" s="147"/>
      <c r="AS59" s="293"/>
      <c r="AT59" s="173">
        <v>1</v>
      </c>
      <c r="AU59" s="294"/>
      <c r="AV59" s="147"/>
      <c r="AW59" s="160"/>
      <c r="AX59" s="161">
        <f t="shared" si="10"/>
        <v>5</v>
      </c>
      <c r="AY59" s="162">
        <f t="shared" si="9"/>
        <v>0</v>
      </c>
      <c r="AZ59" s="164"/>
      <c r="BA59" s="164"/>
      <c r="BB59" s="164"/>
      <c r="BC59" s="164"/>
      <c r="BD59" s="164"/>
      <c r="BE59" s="164"/>
      <c r="BF59" s="164"/>
      <c r="BG59" s="164"/>
      <c r="BH59" s="164"/>
      <c r="BI59" s="164"/>
      <c r="BJ59" s="164"/>
      <c r="BK59" s="164"/>
    </row>
    <row r="60" spans="1:63" x14ac:dyDescent="0.25">
      <c r="A60" s="165" t="s">
        <v>302</v>
      </c>
      <c r="B60" s="166">
        <f t="shared" ref="B60:Q60" si="11">SUM(B39:B59)</f>
        <v>0</v>
      </c>
      <c r="C60" s="166">
        <f t="shared" si="11"/>
        <v>5</v>
      </c>
      <c r="D60" s="166">
        <f t="shared" si="11"/>
        <v>10</v>
      </c>
      <c r="E60" s="167">
        <f t="shared" si="11"/>
        <v>162613000</v>
      </c>
      <c r="F60" s="166">
        <f t="shared" si="11"/>
        <v>10</v>
      </c>
      <c r="G60" s="166">
        <f t="shared" si="11"/>
        <v>10</v>
      </c>
      <c r="H60" s="166">
        <f t="shared" si="11"/>
        <v>5</v>
      </c>
      <c r="I60" s="167">
        <f t="shared" si="11"/>
        <v>0</v>
      </c>
      <c r="J60" s="166">
        <f t="shared" si="11"/>
        <v>5</v>
      </c>
      <c r="K60" s="166">
        <f t="shared" si="11"/>
        <v>10</v>
      </c>
      <c r="L60" s="166">
        <f t="shared" si="11"/>
        <v>15</v>
      </c>
      <c r="M60" s="167">
        <f t="shared" si="11"/>
        <v>0</v>
      </c>
      <c r="N60" s="166">
        <f t="shared" si="11"/>
        <v>10</v>
      </c>
      <c r="O60" s="166">
        <f t="shared" si="11"/>
        <v>10</v>
      </c>
      <c r="P60" s="166">
        <f t="shared" si="11"/>
        <v>5</v>
      </c>
      <c r="Q60" s="167">
        <f t="shared" si="11"/>
        <v>0</v>
      </c>
      <c r="R60" s="166">
        <f t="shared" ref="R60:AE60" si="12">SUM(R39:R59)</f>
        <v>19</v>
      </c>
      <c r="S60" s="162">
        <f t="shared" si="12"/>
        <v>162613000</v>
      </c>
      <c r="T60" s="166">
        <f t="shared" si="12"/>
        <v>0</v>
      </c>
      <c r="U60" s="166">
        <f t="shared" si="12"/>
        <v>0</v>
      </c>
      <c r="V60" s="166">
        <f t="shared" si="12"/>
        <v>0</v>
      </c>
      <c r="W60" s="166">
        <f t="shared" si="12"/>
        <v>0</v>
      </c>
      <c r="X60" s="166">
        <f t="shared" si="12"/>
        <v>0</v>
      </c>
      <c r="Y60" s="166">
        <f t="shared" si="12"/>
        <v>0</v>
      </c>
      <c r="Z60" s="166">
        <f t="shared" si="12"/>
        <v>0</v>
      </c>
      <c r="AA60" s="166">
        <f t="shared" si="12"/>
        <v>0</v>
      </c>
      <c r="AB60" s="166">
        <f t="shared" si="12"/>
        <v>0</v>
      </c>
      <c r="AC60" s="166">
        <f t="shared" si="12"/>
        <v>0</v>
      </c>
      <c r="AD60" s="166">
        <f t="shared" si="12"/>
        <v>0</v>
      </c>
      <c r="AE60" s="166">
        <f t="shared" si="12"/>
        <v>0</v>
      </c>
      <c r="AG60" s="165" t="s">
        <v>302</v>
      </c>
      <c r="AH60" s="166">
        <f t="shared" ref="AH60:AW60" si="13">SUM(AH39:AH59)</f>
        <v>0</v>
      </c>
      <c r="AI60" s="166">
        <f t="shared" si="13"/>
        <v>7</v>
      </c>
      <c r="AJ60" s="166">
        <f t="shared" si="13"/>
        <v>9</v>
      </c>
      <c r="AK60" s="167">
        <f t="shared" si="13"/>
        <v>162613000</v>
      </c>
      <c r="AL60" s="166">
        <f t="shared" si="13"/>
        <v>6</v>
      </c>
      <c r="AM60" s="166">
        <f t="shared" si="13"/>
        <v>10</v>
      </c>
      <c r="AN60" s="166">
        <f t="shared" si="13"/>
        <v>6</v>
      </c>
      <c r="AO60" s="167">
        <f t="shared" si="13"/>
        <v>-16773400</v>
      </c>
      <c r="AP60" s="166">
        <f t="shared" si="13"/>
        <v>9</v>
      </c>
      <c r="AQ60" s="166">
        <f t="shared" si="13"/>
        <v>9</v>
      </c>
      <c r="AR60" s="166">
        <f t="shared" si="13"/>
        <v>3</v>
      </c>
      <c r="AS60" s="167">
        <f t="shared" si="13"/>
        <v>0</v>
      </c>
      <c r="AT60" s="171">
        <f t="shared" si="13"/>
        <v>18</v>
      </c>
      <c r="AU60" s="166">
        <f t="shared" si="13"/>
        <v>1</v>
      </c>
      <c r="AV60" s="166">
        <f t="shared" si="13"/>
        <v>5</v>
      </c>
      <c r="AW60" s="167">
        <f t="shared" si="13"/>
        <v>-4937333</v>
      </c>
      <c r="AX60" s="168">
        <f t="shared" ref="AX60:BK60" si="14">SUM(AX39:AX59)</f>
        <v>83</v>
      </c>
      <c r="AY60" s="169">
        <f t="shared" si="14"/>
        <v>140902267</v>
      </c>
      <c r="AZ60" s="166">
        <f t="shared" si="14"/>
        <v>0</v>
      </c>
      <c r="BA60" s="166">
        <f t="shared" si="14"/>
        <v>0</v>
      </c>
      <c r="BB60" s="166">
        <f t="shared" si="14"/>
        <v>0</v>
      </c>
      <c r="BC60" s="166">
        <f t="shared" si="14"/>
        <v>0</v>
      </c>
      <c r="BD60" s="166">
        <f t="shared" si="14"/>
        <v>0</v>
      </c>
      <c r="BE60" s="166">
        <f t="shared" si="14"/>
        <v>0</v>
      </c>
      <c r="BF60" s="166">
        <f t="shared" si="14"/>
        <v>0</v>
      </c>
      <c r="BG60" s="166">
        <f t="shared" si="14"/>
        <v>0</v>
      </c>
      <c r="BH60" s="166">
        <f t="shared" si="14"/>
        <v>0</v>
      </c>
      <c r="BI60" s="166">
        <f t="shared" si="14"/>
        <v>0</v>
      </c>
      <c r="BJ60" s="166">
        <f t="shared" si="14"/>
        <v>0</v>
      </c>
      <c r="BK60" s="166">
        <f t="shared" si="14"/>
        <v>0</v>
      </c>
    </row>
    <row r="62" spans="1:63" ht="31.5" customHeight="1" x14ac:dyDescent="0.25">
      <c r="A62" s="149" t="s">
        <v>260</v>
      </c>
      <c r="B62" s="863"/>
      <c r="C62" s="863"/>
      <c r="D62" s="863"/>
      <c r="E62" s="863"/>
      <c r="F62" s="863"/>
      <c r="G62" s="863"/>
      <c r="H62" s="863"/>
      <c r="I62" s="863"/>
      <c r="J62" s="863"/>
      <c r="K62" s="863"/>
      <c r="L62" s="863"/>
      <c r="M62" s="863"/>
      <c r="N62" s="863"/>
      <c r="O62" s="863"/>
      <c r="P62" s="863"/>
      <c r="Q62" s="863"/>
      <c r="R62" s="863"/>
      <c r="S62" s="863"/>
      <c r="T62" s="863"/>
      <c r="U62" s="863"/>
      <c r="V62" s="863"/>
      <c r="W62" s="863"/>
      <c r="X62" s="863"/>
      <c r="Y62" s="863"/>
      <c r="Z62" s="863"/>
      <c r="AA62" s="863"/>
      <c r="AB62" s="863"/>
      <c r="AC62" s="863"/>
      <c r="AD62" s="863"/>
      <c r="AE62" s="863"/>
      <c r="AF62" s="863"/>
      <c r="AG62" s="863"/>
      <c r="AH62" s="863"/>
      <c r="AI62" s="863"/>
      <c r="AJ62" s="863"/>
      <c r="AK62" s="863"/>
      <c r="AL62" s="863"/>
      <c r="AM62" s="863"/>
      <c r="AN62" s="863"/>
      <c r="AO62" s="863"/>
      <c r="AP62" s="863"/>
      <c r="AQ62" s="863"/>
      <c r="AR62" s="863"/>
      <c r="AS62" s="863"/>
      <c r="AT62" s="863"/>
      <c r="AU62" s="863"/>
      <c r="AV62" s="863"/>
      <c r="AW62" s="863"/>
      <c r="AX62" s="863"/>
      <c r="AY62" s="863"/>
      <c r="AZ62" s="863"/>
      <c r="BA62" s="863"/>
      <c r="BB62" s="863"/>
      <c r="BC62" s="863"/>
      <c r="BD62" s="863"/>
      <c r="BE62" s="863"/>
      <c r="BF62" s="863"/>
      <c r="BG62" s="863"/>
      <c r="BH62" s="863"/>
      <c r="BI62" s="863"/>
      <c r="BJ62" s="863"/>
      <c r="BK62" s="863"/>
    </row>
    <row r="63" spans="1:63" ht="31.5" customHeight="1" x14ac:dyDescent="0.25">
      <c r="A63" s="150" t="s">
        <v>261</v>
      </c>
      <c r="B63" s="854" t="s">
        <v>124</v>
      </c>
      <c r="C63" s="862"/>
      <c r="D63" s="862"/>
      <c r="E63" s="862"/>
      <c r="F63" s="862"/>
      <c r="G63" s="862"/>
      <c r="H63" s="862"/>
      <c r="I63" s="862"/>
      <c r="J63" s="862"/>
      <c r="K63" s="862"/>
      <c r="L63" s="862"/>
      <c r="M63" s="862"/>
      <c r="N63" s="862"/>
      <c r="O63" s="862"/>
      <c r="P63" s="862"/>
      <c r="Q63" s="862"/>
      <c r="R63" s="862"/>
      <c r="S63" s="862"/>
      <c r="T63" s="862"/>
      <c r="U63" s="862"/>
      <c r="V63" s="862"/>
      <c r="W63" s="862"/>
      <c r="X63" s="862"/>
      <c r="Y63" s="862"/>
      <c r="Z63" s="862"/>
      <c r="AA63" s="862"/>
      <c r="AB63" s="862"/>
      <c r="AC63" s="862"/>
      <c r="AD63" s="862"/>
      <c r="AE63" s="862"/>
      <c r="AF63" s="862"/>
      <c r="AG63" s="862"/>
      <c r="AH63" s="862"/>
      <c r="AI63" s="862"/>
      <c r="AJ63" s="862"/>
      <c r="AK63" s="862"/>
      <c r="AL63" s="862"/>
      <c r="AM63" s="862"/>
      <c r="AN63" s="862"/>
      <c r="AO63" s="862"/>
      <c r="AP63" s="862"/>
      <c r="AQ63" s="862"/>
      <c r="AR63" s="862"/>
      <c r="AS63" s="862"/>
      <c r="AT63" s="862"/>
      <c r="AU63" s="862"/>
      <c r="AV63" s="862"/>
      <c r="AW63" s="862"/>
      <c r="AX63" s="862"/>
      <c r="AY63" s="862"/>
      <c r="AZ63" s="862"/>
      <c r="BA63" s="862"/>
      <c r="BB63" s="862"/>
      <c r="BC63" s="862"/>
      <c r="BD63" s="862"/>
      <c r="BE63" s="862"/>
      <c r="BF63" s="862"/>
      <c r="BG63" s="862"/>
      <c r="BH63" s="862"/>
      <c r="BI63" s="862"/>
      <c r="BJ63" s="862"/>
      <c r="BK63" s="855"/>
    </row>
    <row r="65" spans="1:63" ht="30" customHeight="1" x14ac:dyDescent="0.25">
      <c r="A65" s="856" t="s">
        <v>262</v>
      </c>
      <c r="B65" s="151" t="s">
        <v>35</v>
      </c>
      <c r="C65" s="151" t="s">
        <v>36</v>
      </c>
      <c r="D65" s="854" t="s">
        <v>37</v>
      </c>
      <c r="E65" s="855"/>
      <c r="F65" s="151" t="s">
        <v>38</v>
      </c>
      <c r="G65" s="151" t="s">
        <v>39</v>
      </c>
      <c r="H65" s="854" t="s">
        <v>40</v>
      </c>
      <c r="I65" s="855"/>
      <c r="J65" s="151" t="s">
        <v>41</v>
      </c>
      <c r="K65" s="151" t="s">
        <v>42</v>
      </c>
      <c r="L65" s="854" t="s">
        <v>43</v>
      </c>
      <c r="M65" s="855"/>
      <c r="N65" s="151" t="s">
        <v>44</v>
      </c>
      <c r="O65" s="151" t="s">
        <v>45</v>
      </c>
      <c r="P65" s="854" t="s">
        <v>46</v>
      </c>
      <c r="Q65" s="855"/>
      <c r="R65" s="854" t="s">
        <v>263</v>
      </c>
      <c r="S65" s="855"/>
      <c r="T65" s="854" t="s">
        <v>264</v>
      </c>
      <c r="U65" s="862"/>
      <c r="V65" s="862"/>
      <c r="W65" s="862"/>
      <c r="X65" s="862"/>
      <c r="Y65" s="855"/>
      <c r="Z65" s="854" t="s">
        <v>265</v>
      </c>
      <c r="AA65" s="862"/>
      <c r="AB65" s="862"/>
      <c r="AC65" s="862"/>
      <c r="AD65" s="862"/>
      <c r="AE65" s="855"/>
      <c r="AG65" s="856" t="s">
        <v>262</v>
      </c>
      <c r="AH65" s="151" t="s">
        <v>35</v>
      </c>
      <c r="AI65" s="151" t="s">
        <v>36</v>
      </c>
      <c r="AJ65" s="854" t="s">
        <v>37</v>
      </c>
      <c r="AK65" s="855"/>
      <c r="AL65" s="151" t="s">
        <v>38</v>
      </c>
      <c r="AM65" s="151" t="s">
        <v>39</v>
      </c>
      <c r="AN65" s="854" t="s">
        <v>40</v>
      </c>
      <c r="AO65" s="855"/>
      <c r="AP65" s="151" t="s">
        <v>41</v>
      </c>
      <c r="AQ65" s="151" t="s">
        <v>42</v>
      </c>
      <c r="AR65" s="854" t="s">
        <v>43</v>
      </c>
      <c r="AS65" s="855"/>
      <c r="AT65" s="151" t="s">
        <v>44</v>
      </c>
      <c r="AU65" s="151" t="s">
        <v>45</v>
      </c>
      <c r="AV65" s="854" t="s">
        <v>46</v>
      </c>
      <c r="AW65" s="855"/>
      <c r="AX65" s="854" t="s">
        <v>263</v>
      </c>
      <c r="AY65" s="855"/>
      <c r="AZ65" s="854" t="s">
        <v>264</v>
      </c>
      <c r="BA65" s="862"/>
      <c r="BB65" s="862"/>
      <c r="BC65" s="862"/>
      <c r="BD65" s="862"/>
      <c r="BE65" s="855"/>
      <c r="BF65" s="854" t="s">
        <v>265</v>
      </c>
      <c r="BG65" s="862"/>
      <c r="BH65" s="862"/>
      <c r="BI65" s="862"/>
      <c r="BJ65" s="862"/>
      <c r="BK65" s="855"/>
    </row>
    <row r="66" spans="1:63" ht="36" customHeight="1" x14ac:dyDescent="0.25">
      <c r="A66" s="857"/>
      <c r="B66" s="154" t="s">
        <v>266</v>
      </c>
      <c r="C66" s="154" t="s">
        <v>266</v>
      </c>
      <c r="D66" s="154" t="s">
        <v>266</v>
      </c>
      <c r="E66" s="154" t="s">
        <v>267</v>
      </c>
      <c r="F66" s="154" t="s">
        <v>266</v>
      </c>
      <c r="G66" s="154" t="s">
        <v>266</v>
      </c>
      <c r="H66" s="154" t="s">
        <v>266</v>
      </c>
      <c r="I66" s="154" t="s">
        <v>267</v>
      </c>
      <c r="J66" s="154" t="s">
        <v>266</v>
      </c>
      <c r="K66" s="154" t="s">
        <v>266</v>
      </c>
      <c r="L66" s="154" t="s">
        <v>266</v>
      </c>
      <c r="M66" s="154" t="s">
        <v>267</v>
      </c>
      <c r="N66" s="154" t="s">
        <v>266</v>
      </c>
      <c r="O66" s="154" t="s">
        <v>266</v>
      </c>
      <c r="P66" s="154" t="s">
        <v>266</v>
      </c>
      <c r="Q66" s="154" t="s">
        <v>267</v>
      </c>
      <c r="R66" s="154" t="s">
        <v>266</v>
      </c>
      <c r="S66" s="154" t="s">
        <v>267</v>
      </c>
      <c r="T66" s="155" t="s">
        <v>268</v>
      </c>
      <c r="U66" s="155" t="s">
        <v>269</v>
      </c>
      <c r="V66" s="155" t="s">
        <v>270</v>
      </c>
      <c r="W66" s="155" t="s">
        <v>271</v>
      </c>
      <c r="X66" s="156" t="s">
        <v>272</v>
      </c>
      <c r="Y66" s="155" t="s">
        <v>273</v>
      </c>
      <c r="Z66" s="154" t="s">
        <v>274</v>
      </c>
      <c r="AA66" s="157" t="s">
        <v>275</v>
      </c>
      <c r="AB66" s="154" t="s">
        <v>276</v>
      </c>
      <c r="AC66" s="154" t="s">
        <v>277</v>
      </c>
      <c r="AD66" s="154" t="s">
        <v>278</v>
      </c>
      <c r="AE66" s="154" t="s">
        <v>279</v>
      </c>
      <c r="AG66" s="857"/>
      <c r="AH66" s="154" t="s">
        <v>266</v>
      </c>
      <c r="AI66" s="154" t="s">
        <v>266</v>
      </c>
      <c r="AJ66" s="154" t="s">
        <v>266</v>
      </c>
      <c r="AK66" s="154" t="s">
        <v>267</v>
      </c>
      <c r="AL66" s="154" t="s">
        <v>266</v>
      </c>
      <c r="AM66" s="154" t="s">
        <v>266</v>
      </c>
      <c r="AN66" s="154" t="s">
        <v>266</v>
      </c>
      <c r="AO66" s="154" t="s">
        <v>267</v>
      </c>
      <c r="AP66" s="154" t="s">
        <v>266</v>
      </c>
      <c r="AQ66" s="154" t="s">
        <v>266</v>
      </c>
      <c r="AR66" s="154" t="s">
        <v>266</v>
      </c>
      <c r="AS66" s="154" t="s">
        <v>267</v>
      </c>
      <c r="AT66" s="154" t="s">
        <v>266</v>
      </c>
      <c r="AU66" s="154" t="s">
        <v>266</v>
      </c>
      <c r="AV66" s="154" t="s">
        <v>266</v>
      </c>
      <c r="AW66" s="154" t="s">
        <v>267</v>
      </c>
      <c r="AX66" s="154" t="s">
        <v>266</v>
      </c>
      <c r="AY66" s="154" t="s">
        <v>267</v>
      </c>
      <c r="AZ66" s="155" t="s">
        <v>268</v>
      </c>
      <c r="BA66" s="155" t="s">
        <v>269</v>
      </c>
      <c r="BB66" s="155" t="s">
        <v>270</v>
      </c>
      <c r="BC66" s="155" t="s">
        <v>271</v>
      </c>
      <c r="BD66" s="156" t="s">
        <v>272</v>
      </c>
      <c r="BE66" s="155" t="s">
        <v>273</v>
      </c>
      <c r="BF66" s="158" t="s">
        <v>274</v>
      </c>
      <c r="BG66" s="159" t="s">
        <v>275</v>
      </c>
      <c r="BH66" s="158" t="s">
        <v>276</v>
      </c>
      <c r="BI66" s="158" t="s">
        <v>277</v>
      </c>
      <c r="BJ66" s="158" t="s">
        <v>278</v>
      </c>
      <c r="BK66" s="158" t="s">
        <v>279</v>
      </c>
    </row>
    <row r="67" spans="1:63" x14ac:dyDescent="0.25">
      <c r="A67" s="147" t="s">
        <v>280</v>
      </c>
      <c r="B67" s="147"/>
      <c r="C67" s="147"/>
      <c r="D67" s="147">
        <v>60</v>
      </c>
      <c r="E67" s="160">
        <v>290900000</v>
      </c>
      <c r="F67" s="147"/>
      <c r="G67" s="147"/>
      <c r="H67" s="147">
        <v>60</v>
      </c>
      <c r="I67" s="160"/>
      <c r="J67" s="147"/>
      <c r="K67" s="147"/>
      <c r="L67" s="147">
        <v>60</v>
      </c>
      <c r="M67" s="160"/>
      <c r="N67" s="147"/>
      <c r="O67" s="147"/>
      <c r="P67" s="147">
        <v>60</v>
      </c>
      <c r="Q67" s="160"/>
      <c r="R67" s="161">
        <v>60</v>
      </c>
      <c r="S67" s="162">
        <f>+E67+I67+M67+Q67</f>
        <v>290900000</v>
      </c>
      <c r="T67" s="163"/>
      <c r="U67" s="163"/>
      <c r="V67" s="163"/>
      <c r="W67" s="163"/>
      <c r="X67" s="163"/>
      <c r="Y67" s="164"/>
      <c r="Z67" s="164"/>
      <c r="AA67" s="164"/>
      <c r="AB67" s="164"/>
      <c r="AC67" s="164"/>
      <c r="AD67" s="164"/>
      <c r="AE67" s="148"/>
      <c r="AG67" s="147" t="s">
        <v>280</v>
      </c>
      <c r="AH67" s="147"/>
      <c r="AI67" s="147"/>
      <c r="AJ67" s="147"/>
      <c r="AK67" s="160">
        <v>290900000</v>
      </c>
      <c r="AL67" s="147"/>
      <c r="AM67" s="147"/>
      <c r="AN67" s="147"/>
      <c r="AO67" s="160">
        <v>-10949333</v>
      </c>
      <c r="AP67" s="147"/>
      <c r="AQ67" s="147"/>
      <c r="AR67" s="147"/>
      <c r="AS67" s="289"/>
      <c r="AT67" s="147"/>
      <c r="AU67" s="147"/>
      <c r="AV67" s="147"/>
      <c r="AW67" s="160">
        <v>6058666</v>
      </c>
      <c r="AX67" s="161">
        <f>AH67+AI67+AJ67+AL67+AM67+AN67+AP67+AQ67+AR67+AT67+AU67+AV67</f>
        <v>0</v>
      </c>
      <c r="AY67" s="162">
        <f>+AK67+AO67+AS67+AW67</f>
        <v>286009333</v>
      </c>
      <c r="AZ67" s="164"/>
      <c r="BA67" s="164"/>
      <c r="BB67" s="164"/>
      <c r="BC67" s="164"/>
      <c r="BD67" s="164"/>
      <c r="BE67" s="164"/>
      <c r="BF67" s="164"/>
      <c r="BG67" s="164"/>
      <c r="BH67" s="164"/>
      <c r="BI67" s="164"/>
      <c r="BJ67" s="164"/>
      <c r="BK67" s="148"/>
    </row>
    <row r="68" spans="1:63" x14ac:dyDescent="0.25">
      <c r="A68" s="147" t="s">
        <v>281</v>
      </c>
      <c r="B68" s="147"/>
      <c r="C68" s="147"/>
      <c r="D68" s="147"/>
      <c r="E68" s="160"/>
      <c r="F68" s="147"/>
      <c r="G68" s="147"/>
      <c r="H68" s="147"/>
      <c r="I68" s="160"/>
      <c r="J68" s="147"/>
      <c r="K68" s="147"/>
      <c r="L68" s="147"/>
      <c r="M68" s="160"/>
      <c r="N68" s="147"/>
      <c r="O68" s="147"/>
      <c r="P68" s="147"/>
      <c r="Q68" s="160"/>
      <c r="R68" s="161">
        <f t="shared" ref="R68:R87" si="15">B68+C68+D68+F68+G68+H68+J68+K68+L68+N68+O68+P68</f>
        <v>0</v>
      </c>
      <c r="S68" s="162">
        <f t="shared" ref="S68:S87" si="16">+E68+I68+M68+Q68</f>
        <v>0</v>
      </c>
      <c r="T68" s="163"/>
      <c r="U68" s="163"/>
      <c r="V68" s="163"/>
      <c r="W68" s="163"/>
      <c r="X68" s="163"/>
      <c r="Y68" s="164"/>
      <c r="Z68" s="164"/>
      <c r="AA68" s="164"/>
      <c r="AB68" s="164"/>
      <c r="AC68" s="164"/>
      <c r="AD68" s="164"/>
      <c r="AE68" s="164"/>
      <c r="AG68" s="147" t="s">
        <v>281</v>
      </c>
      <c r="AH68" s="147"/>
      <c r="AI68" s="147">
        <v>1</v>
      </c>
      <c r="AJ68" s="147">
        <v>3</v>
      </c>
      <c r="AK68" s="147"/>
      <c r="AL68" s="147">
        <v>1</v>
      </c>
      <c r="AM68" s="146">
        <v>3</v>
      </c>
      <c r="AN68" s="172">
        <v>3</v>
      </c>
      <c r="AO68" s="160"/>
      <c r="AP68" s="172">
        <v>2</v>
      </c>
      <c r="AQ68" s="172">
        <v>2</v>
      </c>
      <c r="AR68" s="172">
        <v>2</v>
      </c>
      <c r="AS68" s="160"/>
      <c r="AT68" s="172">
        <v>2</v>
      </c>
      <c r="AU68" s="172">
        <v>2</v>
      </c>
      <c r="AV68" s="172">
        <v>2</v>
      </c>
      <c r="AW68" s="160"/>
      <c r="AX68" s="360">
        <v>3</v>
      </c>
      <c r="AY68" s="162">
        <f t="shared" ref="AY68:AY87" si="17">+AK68+AO68+AS68+AW68</f>
        <v>0</v>
      </c>
      <c r="AZ68" s="164"/>
      <c r="BA68" s="164"/>
      <c r="BB68" s="164"/>
      <c r="BC68" s="164"/>
      <c r="BD68" s="164"/>
      <c r="BE68" s="164"/>
      <c r="BF68" s="164"/>
      <c r="BG68" s="164"/>
      <c r="BH68" s="164"/>
      <c r="BI68" s="164"/>
      <c r="BJ68" s="164"/>
      <c r="BK68" s="164"/>
    </row>
    <row r="69" spans="1:63" x14ac:dyDescent="0.25">
      <c r="A69" s="147"/>
      <c r="B69" s="147"/>
      <c r="C69" s="147"/>
      <c r="D69" s="147"/>
      <c r="E69" s="160"/>
      <c r="F69" s="147"/>
      <c r="G69" s="147"/>
      <c r="H69" s="147"/>
      <c r="I69" s="160"/>
      <c r="J69" s="147"/>
      <c r="K69" s="147"/>
      <c r="L69" s="147"/>
      <c r="M69" s="160"/>
      <c r="N69" s="147"/>
      <c r="O69" s="147"/>
      <c r="P69" s="147"/>
      <c r="Q69" s="160"/>
      <c r="R69" s="161">
        <f t="shared" si="15"/>
        <v>0</v>
      </c>
      <c r="S69" s="162">
        <f t="shared" si="16"/>
        <v>0</v>
      </c>
      <c r="T69" s="163"/>
      <c r="U69" s="163"/>
      <c r="V69" s="163"/>
      <c r="W69" s="163"/>
      <c r="X69" s="163"/>
      <c r="Y69" s="164"/>
      <c r="Z69" s="164"/>
      <c r="AA69" s="164"/>
      <c r="AB69" s="164"/>
      <c r="AC69" s="164"/>
      <c r="AD69" s="164"/>
      <c r="AE69" s="164"/>
      <c r="AG69" s="147" t="s">
        <v>282</v>
      </c>
      <c r="AH69" s="147"/>
      <c r="AI69" s="147">
        <v>1</v>
      </c>
      <c r="AJ69" s="147">
        <v>3</v>
      </c>
      <c r="AK69" s="147"/>
      <c r="AL69" s="147">
        <v>2</v>
      </c>
      <c r="AM69" s="147">
        <v>3</v>
      </c>
      <c r="AN69" s="173">
        <v>3</v>
      </c>
      <c r="AO69" s="160"/>
      <c r="AP69" s="173">
        <v>3</v>
      </c>
      <c r="AQ69" s="173">
        <v>3</v>
      </c>
      <c r="AR69" s="173">
        <v>3</v>
      </c>
      <c r="AS69" s="160"/>
      <c r="AT69" s="173">
        <v>3</v>
      </c>
      <c r="AU69" s="173">
        <v>2</v>
      </c>
      <c r="AV69" s="173">
        <v>3</v>
      </c>
      <c r="AW69" s="160"/>
      <c r="AX69" s="361">
        <v>3</v>
      </c>
      <c r="AY69" s="162">
        <f t="shared" si="17"/>
        <v>0</v>
      </c>
      <c r="AZ69" s="164"/>
      <c r="BA69" s="164"/>
      <c r="BB69" s="164"/>
      <c r="BC69" s="164"/>
      <c r="BD69" s="164"/>
      <c r="BE69" s="164"/>
      <c r="BF69" s="164"/>
      <c r="BG69" s="164"/>
      <c r="BH69" s="164"/>
      <c r="BI69" s="164"/>
      <c r="BJ69" s="164"/>
      <c r="BK69" s="164"/>
    </row>
    <row r="70" spans="1:63" x14ac:dyDescent="0.25">
      <c r="A70" s="147" t="s">
        <v>284</v>
      </c>
      <c r="B70" s="147"/>
      <c r="C70" s="147"/>
      <c r="D70" s="147"/>
      <c r="E70" s="160"/>
      <c r="F70" s="147"/>
      <c r="G70" s="147"/>
      <c r="H70" s="147"/>
      <c r="I70" s="160"/>
      <c r="J70" s="147"/>
      <c r="K70" s="147"/>
      <c r="L70" s="147"/>
      <c r="M70" s="160"/>
      <c r="N70" s="147"/>
      <c r="O70" s="147"/>
      <c r="P70" s="147"/>
      <c r="Q70" s="160"/>
      <c r="R70" s="161">
        <f>B70+C70+D70+F70+G70+H70+J70+K70+L70+N70+O70+P70</f>
        <v>0</v>
      </c>
      <c r="S70" s="162">
        <f>+E70+I70+M70+Q70</f>
        <v>0</v>
      </c>
      <c r="T70" s="163"/>
      <c r="U70" s="163"/>
      <c r="V70" s="163"/>
      <c r="W70" s="163"/>
      <c r="X70" s="163"/>
      <c r="Y70" s="164"/>
      <c r="Z70" s="164"/>
      <c r="AA70" s="164"/>
      <c r="AB70" s="164"/>
      <c r="AC70" s="164"/>
      <c r="AD70" s="164"/>
      <c r="AE70" s="164"/>
      <c r="AG70" s="147" t="s">
        <v>284</v>
      </c>
      <c r="AH70" s="147"/>
      <c r="AI70" s="147">
        <v>1</v>
      </c>
      <c r="AJ70" s="147">
        <v>3</v>
      </c>
      <c r="AK70" s="147"/>
      <c r="AL70" s="147">
        <v>2</v>
      </c>
      <c r="AM70" s="147">
        <v>2</v>
      </c>
      <c r="AN70" s="173">
        <v>3</v>
      </c>
      <c r="AO70" s="160"/>
      <c r="AP70" s="173">
        <v>2</v>
      </c>
      <c r="AQ70" s="173">
        <v>3</v>
      </c>
      <c r="AR70" s="173">
        <v>3</v>
      </c>
      <c r="AS70" s="160"/>
      <c r="AT70" s="173">
        <v>2</v>
      </c>
      <c r="AU70" s="173">
        <v>3</v>
      </c>
      <c r="AV70" s="173">
        <v>2</v>
      </c>
      <c r="AW70" s="160"/>
      <c r="AX70" s="361">
        <v>3</v>
      </c>
      <c r="AY70" s="162">
        <f>+AK70+AO70+AS70+AW70</f>
        <v>0</v>
      </c>
      <c r="AZ70" s="164"/>
      <c r="BA70" s="164"/>
      <c r="BB70" s="164"/>
      <c r="BC70" s="164"/>
      <c r="BD70" s="164"/>
      <c r="BE70" s="164"/>
      <c r="BF70" s="164"/>
      <c r="BG70" s="164"/>
      <c r="BH70" s="164"/>
      <c r="BI70" s="164"/>
      <c r="BJ70" s="164"/>
      <c r="BK70" s="164"/>
    </row>
    <row r="71" spans="1:63" x14ac:dyDescent="0.25">
      <c r="A71" s="147" t="s">
        <v>285</v>
      </c>
      <c r="B71" s="147"/>
      <c r="C71" s="147"/>
      <c r="D71" s="147"/>
      <c r="E71" s="160"/>
      <c r="F71" s="147"/>
      <c r="G71" s="147"/>
      <c r="H71" s="147"/>
      <c r="I71" s="160"/>
      <c r="J71" s="147"/>
      <c r="K71" s="147"/>
      <c r="L71" s="147"/>
      <c r="M71" s="160"/>
      <c r="N71" s="147"/>
      <c r="O71" s="147"/>
      <c r="P71" s="147"/>
      <c r="Q71" s="160"/>
      <c r="R71" s="161">
        <f t="shared" si="15"/>
        <v>0</v>
      </c>
      <c r="S71" s="162">
        <f t="shared" si="16"/>
        <v>0</v>
      </c>
      <c r="T71" s="163"/>
      <c r="U71" s="163"/>
      <c r="V71" s="163"/>
      <c r="W71" s="163"/>
      <c r="X71" s="163"/>
      <c r="Y71" s="164"/>
      <c r="Z71" s="164"/>
      <c r="AA71" s="164"/>
      <c r="AB71" s="164"/>
      <c r="AC71" s="164"/>
      <c r="AD71" s="164"/>
      <c r="AE71" s="164"/>
      <c r="AG71" s="147" t="s">
        <v>285</v>
      </c>
      <c r="AH71" s="147"/>
      <c r="AI71" s="147">
        <v>1</v>
      </c>
      <c r="AJ71" s="147">
        <v>2</v>
      </c>
      <c r="AK71" s="147"/>
      <c r="AL71" s="147">
        <v>1</v>
      </c>
      <c r="AM71" s="147">
        <v>3</v>
      </c>
      <c r="AN71" s="173">
        <v>2</v>
      </c>
      <c r="AO71" s="160"/>
      <c r="AP71" s="173">
        <v>2</v>
      </c>
      <c r="AQ71" s="173">
        <v>3</v>
      </c>
      <c r="AR71" s="173">
        <v>3</v>
      </c>
      <c r="AS71" s="160"/>
      <c r="AT71" s="173">
        <v>3</v>
      </c>
      <c r="AU71" s="173">
        <v>2</v>
      </c>
      <c r="AV71" s="173">
        <v>1</v>
      </c>
      <c r="AW71" s="160"/>
      <c r="AX71" s="361">
        <v>3</v>
      </c>
      <c r="AY71" s="162">
        <f t="shared" si="17"/>
        <v>0</v>
      </c>
      <c r="AZ71" s="164"/>
      <c r="BA71" s="164"/>
      <c r="BB71" s="164"/>
      <c r="BC71" s="164"/>
      <c r="BD71" s="164"/>
      <c r="BE71" s="164"/>
      <c r="BF71" s="164"/>
      <c r="BG71" s="164"/>
      <c r="BH71" s="164"/>
      <c r="BI71" s="164"/>
      <c r="BJ71" s="164"/>
      <c r="BK71" s="164"/>
    </row>
    <row r="72" spans="1:63" x14ac:dyDescent="0.25">
      <c r="A72" s="147" t="s">
        <v>286</v>
      </c>
      <c r="B72" s="147"/>
      <c r="C72" s="147"/>
      <c r="D72" s="147"/>
      <c r="E72" s="160"/>
      <c r="F72" s="147"/>
      <c r="G72" s="147"/>
      <c r="H72" s="147"/>
      <c r="I72" s="160"/>
      <c r="J72" s="147"/>
      <c r="K72" s="147"/>
      <c r="L72" s="147"/>
      <c r="M72" s="160"/>
      <c r="N72" s="147"/>
      <c r="O72" s="147"/>
      <c r="P72" s="147"/>
      <c r="Q72" s="160"/>
      <c r="R72" s="161">
        <f>B72+C72+D72+F72+G72+H72+J72+K72+L72+N72+O72+P72</f>
        <v>0</v>
      </c>
      <c r="S72" s="162">
        <f>+E72+I72+M72+Q72</f>
        <v>0</v>
      </c>
      <c r="T72" s="163"/>
      <c r="U72" s="163"/>
      <c r="V72" s="163"/>
      <c r="W72" s="163"/>
      <c r="X72" s="163"/>
      <c r="Y72" s="164"/>
      <c r="Z72" s="164"/>
      <c r="AA72" s="164"/>
      <c r="AB72" s="164"/>
      <c r="AC72" s="164"/>
      <c r="AD72" s="164"/>
      <c r="AE72" s="164"/>
      <c r="AG72" s="147" t="s">
        <v>286</v>
      </c>
      <c r="AH72" s="147"/>
      <c r="AI72" s="147"/>
      <c r="AJ72" s="147">
        <v>2</v>
      </c>
      <c r="AK72" s="147"/>
      <c r="AL72" s="147">
        <v>1</v>
      </c>
      <c r="AM72" s="147">
        <v>2</v>
      </c>
      <c r="AN72" s="173">
        <v>2</v>
      </c>
      <c r="AO72" s="160"/>
      <c r="AP72" s="173">
        <v>2</v>
      </c>
      <c r="AQ72" s="173">
        <v>2</v>
      </c>
      <c r="AR72" s="173">
        <v>3</v>
      </c>
      <c r="AS72" s="160"/>
      <c r="AT72" s="173">
        <v>3</v>
      </c>
      <c r="AU72" s="173">
        <v>2</v>
      </c>
      <c r="AV72" s="173">
        <v>2</v>
      </c>
      <c r="AW72" s="160"/>
      <c r="AX72" s="361">
        <v>3</v>
      </c>
      <c r="AY72" s="162">
        <f>+AK72+AO72+AS72+AW72</f>
        <v>0</v>
      </c>
      <c r="AZ72" s="164"/>
      <c r="BA72" s="164"/>
      <c r="BB72" s="164"/>
      <c r="BC72" s="164"/>
      <c r="BD72" s="164"/>
      <c r="BE72" s="164"/>
      <c r="BF72" s="164"/>
      <c r="BG72" s="164"/>
      <c r="BH72" s="164"/>
      <c r="BI72" s="164"/>
      <c r="BJ72" s="164"/>
      <c r="BK72" s="164"/>
    </row>
    <row r="73" spans="1:63" x14ac:dyDescent="0.25">
      <c r="A73" s="147" t="s">
        <v>287</v>
      </c>
      <c r="B73" s="147"/>
      <c r="C73" s="147"/>
      <c r="D73" s="147"/>
      <c r="E73" s="160"/>
      <c r="F73" s="147"/>
      <c r="G73" s="147"/>
      <c r="H73" s="147"/>
      <c r="I73" s="160"/>
      <c r="J73" s="147"/>
      <c r="K73" s="147"/>
      <c r="L73" s="147"/>
      <c r="M73" s="160"/>
      <c r="N73" s="147"/>
      <c r="O73" s="147"/>
      <c r="P73" s="147"/>
      <c r="Q73" s="160"/>
      <c r="R73" s="161">
        <f t="shared" si="15"/>
        <v>0</v>
      </c>
      <c r="S73" s="162">
        <f t="shared" si="16"/>
        <v>0</v>
      </c>
      <c r="T73" s="163"/>
      <c r="U73" s="163"/>
      <c r="V73" s="163"/>
      <c r="W73" s="163"/>
      <c r="X73" s="163"/>
      <c r="Y73" s="164"/>
      <c r="Z73" s="164"/>
      <c r="AA73" s="164"/>
      <c r="AB73" s="164"/>
      <c r="AC73" s="164"/>
      <c r="AD73" s="164"/>
      <c r="AE73" s="164"/>
      <c r="AG73" s="147" t="s">
        <v>287</v>
      </c>
      <c r="AH73" s="147"/>
      <c r="AI73" s="147">
        <v>1</v>
      </c>
      <c r="AJ73" s="147">
        <v>3</v>
      </c>
      <c r="AK73" s="147"/>
      <c r="AL73" s="147">
        <v>2</v>
      </c>
      <c r="AM73" s="147">
        <v>3</v>
      </c>
      <c r="AN73" s="173">
        <v>3</v>
      </c>
      <c r="AO73" s="160"/>
      <c r="AP73" s="173">
        <v>3</v>
      </c>
      <c r="AQ73" s="173">
        <v>3</v>
      </c>
      <c r="AR73" s="173">
        <v>3</v>
      </c>
      <c r="AS73" s="160"/>
      <c r="AT73" s="173">
        <v>3</v>
      </c>
      <c r="AU73" s="173">
        <v>2</v>
      </c>
      <c r="AV73" s="173">
        <v>3</v>
      </c>
      <c r="AW73" s="160"/>
      <c r="AX73" s="361">
        <v>3</v>
      </c>
      <c r="AY73" s="162">
        <f t="shared" si="17"/>
        <v>0</v>
      </c>
      <c r="AZ73" s="164"/>
      <c r="BA73" s="164"/>
      <c r="BB73" s="164"/>
      <c r="BC73" s="164"/>
      <c r="BD73" s="164"/>
      <c r="BE73" s="164"/>
      <c r="BF73" s="164"/>
      <c r="BG73" s="164"/>
      <c r="BH73" s="164"/>
      <c r="BI73" s="164"/>
      <c r="BJ73" s="164"/>
      <c r="BK73" s="164"/>
    </row>
    <row r="74" spans="1:63" x14ac:dyDescent="0.25">
      <c r="A74" s="147" t="s">
        <v>288</v>
      </c>
      <c r="B74" s="147"/>
      <c r="C74" s="147"/>
      <c r="D74" s="147"/>
      <c r="E74" s="160"/>
      <c r="F74" s="147"/>
      <c r="G74" s="147"/>
      <c r="H74" s="147"/>
      <c r="I74" s="160"/>
      <c r="J74" s="147"/>
      <c r="K74" s="147"/>
      <c r="L74" s="147"/>
      <c r="M74" s="160"/>
      <c r="N74" s="147"/>
      <c r="O74" s="147"/>
      <c r="P74" s="147"/>
      <c r="Q74" s="160"/>
      <c r="R74" s="161">
        <f>B74+C74+D74+F74+G74+H74+J74+K74+L74+N74+O74+P74</f>
        <v>0</v>
      </c>
      <c r="S74" s="162">
        <f>+E74+I74+M74+Q74</f>
        <v>0</v>
      </c>
      <c r="T74" s="163"/>
      <c r="U74" s="163"/>
      <c r="V74" s="163"/>
      <c r="W74" s="163"/>
      <c r="X74" s="163"/>
      <c r="Y74" s="164"/>
      <c r="Z74" s="164"/>
      <c r="AA74" s="164"/>
      <c r="AB74" s="164"/>
      <c r="AC74" s="164"/>
      <c r="AD74" s="164"/>
      <c r="AE74" s="164"/>
      <c r="AG74" s="147" t="s">
        <v>288</v>
      </c>
      <c r="AH74" s="147"/>
      <c r="AI74" s="147">
        <v>1</v>
      </c>
      <c r="AJ74" s="147">
        <v>2</v>
      </c>
      <c r="AK74" s="147"/>
      <c r="AL74" s="147">
        <v>2</v>
      </c>
      <c r="AM74" s="147">
        <v>3</v>
      </c>
      <c r="AN74" s="173">
        <v>3</v>
      </c>
      <c r="AO74" s="160"/>
      <c r="AP74" s="173">
        <v>2</v>
      </c>
      <c r="AQ74" s="173">
        <v>3</v>
      </c>
      <c r="AR74" s="173">
        <v>3</v>
      </c>
      <c r="AS74" s="160"/>
      <c r="AT74" s="173">
        <v>3</v>
      </c>
      <c r="AU74" s="173">
        <v>2</v>
      </c>
      <c r="AV74" s="173">
        <v>3</v>
      </c>
      <c r="AW74" s="160"/>
      <c r="AX74" s="361">
        <v>3</v>
      </c>
      <c r="AY74" s="162">
        <f>+AK74+AO74+AS74+AW74</f>
        <v>0</v>
      </c>
      <c r="AZ74" s="164"/>
      <c r="BA74" s="164"/>
      <c r="BB74" s="164"/>
      <c r="BC74" s="164"/>
      <c r="BD74" s="164"/>
      <c r="BE74" s="164"/>
      <c r="BF74" s="164"/>
      <c r="BG74" s="164"/>
      <c r="BH74" s="164"/>
      <c r="BI74" s="164"/>
      <c r="BJ74" s="164"/>
      <c r="BK74" s="164"/>
    </row>
    <row r="75" spans="1:63" x14ac:dyDescent="0.25">
      <c r="A75" s="147" t="s">
        <v>289</v>
      </c>
      <c r="B75" s="147"/>
      <c r="C75" s="147"/>
      <c r="D75" s="147"/>
      <c r="E75" s="160"/>
      <c r="F75" s="147"/>
      <c r="G75" s="147"/>
      <c r="H75" s="147"/>
      <c r="I75" s="160"/>
      <c r="J75" s="147"/>
      <c r="K75" s="147"/>
      <c r="L75" s="147"/>
      <c r="M75" s="160"/>
      <c r="N75" s="147"/>
      <c r="O75" s="147"/>
      <c r="P75" s="147"/>
      <c r="Q75" s="160"/>
      <c r="R75" s="161">
        <f t="shared" si="15"/>
        <v>0</v>
      </c>
      <c r="S75" s="162">
        <f t="shared" si="16"/>
        <v>0</v>
      </c>
      <c r="T75" s="163"/>
      <c r="U75" s="163"/>
      <c r="V75" s="163"/>
      <c r="W75" s="163"/>
      <c r="X75" s="163"/>
      <c r="Y75" s="164"/>
      <c r="Z75" s="164"/>
      <c r="AA75" s="164"/>
      <c r="AB75" s="164"/>
      <c r="AC75" s="164"/>
      <c r="AD75" s="164"/>
      <c r="AE75" s="164"/>
      <c r="AG75" s="147" t="s">
        <v>289</v>
      </c>
      <c r="AH75" s="147"/>
      <c r="AI75" s="147">
        <v>1</v>
      </c>
      <c r="AJ75" s="147">
        <v>3</v>
      </c>
      <c r="AK75" s="147"/>
      <c r="AL75" s="147">
        <v>2</v>
      </c>
      <c r="AM75" s="147">
        <v>2</v>
      </c>
      <c r="AN75" s="173">
        <v>3</v>
      </c>
      <c r="AO75" s="160"/>
      <c r="AP75" s="173">
        <v>3</v>
      </c>
      <c r="AQ75" s="173">
        <v>3</v>
      </c>
      <c r="AR75" s="173">
        <v>3</v>
      </c>
      <c r="AS75" s="160"/>
      <c r="AT75" s="173">
        <v>3</v>
      </c>
      <c r="AU75" s="173">
        <v>2</v>
      </c>
      <c r="AV75" s="173">
        <v>3</v>
      </c>
      <c r="AW75" s="160"/>
      <c r="AX75" s="361">
        <v>3</v>
      </c>
      <c r="AY75" s="162">
        <f t="shared" si="17"/>
        <v>0</v>
      </c>
      <c r="AZ75" s="164"/>
      <c r="BA75" s="164"/>
      <c r="BB75" s="164"/>
      <c r="BC75" s="164"/>
      <c r="BD75" s="164"/>
      <c r="BE75" s="164"/>
      <c r="BF75" s="164"/>
      <c r="BG75" s="164"/>
      <c r="BH75" s="164"/>
      <c r="BI75" s="147"/>
      <c r="BJ75" s="147"/>
      <c r="BK75" s="147"/>
    </row>
    <row r="76" spans="1:63" x14ac:dyDescent="0.25">
      <c r="A76" s="147" t="s">
        <v>290</v>
      </c>
      <c r="B76" s="147"/>
      <c r="C76" s="147"/>
      <c r="D76" s="147"/>
      <c r="E76" s="160"/>
      <c r="F76" s="147"/>
      <c r="G76" s="147"/>
      <c r="H76" s="147"/>
      <c r="I76" s="160"/>
      <c r="J76" s="147"/>
      <c r="K76" s="147"/>
      <c r="L76" s="147"/>
      <c r="M76" s="160"/>
      <c r="N76" s="147"/>
      <c r="O76" s="147"/>
      <c r="P76" s="147"/>
      <c r="Q76" s="160"/>
      <c r="R76" s="161">
        <f>B76+C76+D76+F76+G76+H76+J76+K76+L76+N76+O76+P76</f>
        <v>0</v>
      </c>
      <c r="S76" s="162">
        <f>+E76+I76+M76+Q76</f>
        <v>0</v>
      </c>
      <c r="T76" s="163"/>
      <c r="U76" s="163"/>
      <c r="V76" s="163"/>
      <c r="W76" s="163"/>
      <c r="X76" s="163"/>
      <c r="Y76" s="164"/>
      <c r="Z76" s="164"/>
      <c r="AA76" s="164"/>
      <c r="AB76" s="164"/>
      <c r="AC76" s="164"/>
      <c r="AD76" s="164"/>
      <c r="AE76" s="164"/>
      <c r="AG76" s="147" t="s">
        <v>290</v>
      </c>
      <c r="AH76" s="147"/>
      <c r="AI76" s="147"/>
      <c r="AJ76" s="147">
        <v>1</v>
      </c>
      <c r="AK76" s="147"/>
      <c r="AL76" s="147">
        <v>2</v>
      </c>
      <c r="AM76" s="147">
        <v>3</v>
      </c>
      <c r="AN76" s="173">
        <v>2</v>
      </c>
      <c r="AO76" s="160"/>
      <c r="AP76" s="173">
        <v>2</v>
      </c>
      <c r="AQ76" s="173">
        <v>3</v>
      </c>
      <c r="AR76" s="173">
        <v>1</v>
      </c>
      <c r="AS76" s="160"/>
      <c r="AT76" s="173">
        <v>3</v>
      </c>
      <c r="AU76" s="173">
        <v>3</v>
      </c>
      <c r="AV76" s="173">
        <v>2</v>
      </c>
      <c r="AW76" s="160"/>
      <c r="AX76" s="361">
        <v>3</v>
      </c>
      <c r="AY76" s="162">
        <f>+AK76+AO76+AS76+AW76</f>
        <v>0</v>
      </c>
      <c r="AZ76" s="164"/>
      <c r="BA76" s="164"/>
      <c r="BB76" s="164"/>
      <c r="BC76" s="164"/>
      <c r="BD76" s="164"/>
      <c r="BE76" s="164"/>
      <c r="BF76" s="164"/>
      <c r="BG76" s="164"/>
      <c r="BH76" s="164"/>
      <c r="BI76" s="147"/>
      <c r="BJ76" s="147"/>
      <c r="BK76" s="147"/>
    </row>
    <row r="77" spans="1:63" x14ac:dyDescent="0.25">
      <c r="A77" s="147" t="s">
        <v>291</v>
      </c>
      <c r="B77" s="147"/>
      <c r="C77" s="147"/>
      <c r="D77" s="147"/>
      <c r="E77" s="160"/>
      <c r="F77" s="147"/>
      <c r="G77" s="147"/>
      <c r="H77" s="147"/>
      <c r="I77" s="160"/>
      <c r="J77" s="147"/>
      <c r="K77" s="147"/>
      <c r="L77" s="147"/>
      <c r="M77" s="160"/>
      <c r="N77" s="147"/>
      <c r="O77" s="147"/>
      <c r="P77" s="147"/>
      <c r="Q77" s="160"/>
      <c r="R77" s="161">
        <f t="shared" si="15"/>
        <v>0</v>
      </c>
      <c r="S77" s="162">
        <f t="shared" si="16"/>
        <v>0</v>
      </c>
      <c r="T77" s="163"/>
      <c r="U77" s="163"/>
      <c r="V77" s="163"/>
      <c r="W77" s="163"/>
      <c r="X77" s="163"/>
      <c r="Y77" s="164"/>
      <c r="Z77" s="164"/>
      <c r="AA77" s="164"/>
      <c r="AB77" s="164"/>
      <c r="AC77" s="164"/>
      <c r="AD77" s="164"/>
      <c r="AE77" s="164"/>
      <c r="AG77" s="147" t="s">
        <v>291</v>
      </c>
      <c r="AH77" s="147"/>
      <c r="AI77" s="147">
        <v>1</v>
      </c>
      <c r="AJ77" s="147">
        <v>3</v>
      </c>
      <c r="AK77" s="147"/>
      <c r="AL77" s="147">
        <v>2</v>
      </c>
      <c r="AM77" s="147">
        <v>3</v>
      </c>
      <c r="AN77" s="173">
        <v>3</v>
      </c>
      <c r="AO77" s="160"/>
      <c r="AP77" s="173">
        <v>3</v>
      </c>
      <c r="AQ77" s="173">
        <v>2</v>
      </c>
      <c r="AR77" s="173">
        <v>3</v>
      </c>
      <c r="AS77" s="160"/>
      <c r="AT77" s="173">
        <v>3</v>
      </c>
      <c r="AU77" s="173">
        <v>1</v>
      </c>
      <c r="AV77" s="173">
        <v>2</v>
      </c>
      <c r="AW77" s="160"/>
      <c r="AX77" s="361">
        <v>3</v>
      </c>
      <c r="AY77" s="162">
        <f t="shared" si="17"/>
        <v>0</v>
      </c>
      <c r="AZ77" s="164"/>
      <c r="BA77" s="164"/>
      <c r="BB77" s="164"/>
      <c r="BC77" s="164"/>
      <c r="BD77" s="164"/>
      <c r="BE77" s="164"/>
      <c r="BF77" s="164"/>
      <c r="BG77" s="164"/>
      <c r="BH77" s="164"/>
      <c r="BI77" s="147"/>
      <c r="BJ77" s="147"/>
      <c r="BK77" s="147"/>
    </row>
    <row r="78" spans="1:63" x14ac:dyDescent="0.25">
      <c r="A78" s="147" t="s">
        <v>292</v>
      </c>
      <c r="B78" s="147"/>
      <c r="C78" s="147"/>
      <c r="D78" s="147"/>
      <c r="E78" s="160"/>
      <c r="F78" s="147"/>
      <c r="G78" s="147"/>
      <c r="H78" s="147"/>
      <c r="I78" s="160"/>
      <c r="J78" s="147"/>
      <c r="K78" s="147"/>
      <c r="L78" s="147"/>
      <c r="M78" s="160"/>
      <c r="N78" s="147"/>
      <c r="O78" s="147"/>
      <c r="P78" s="147"/>
      <c r="Q78" s="160"/>
      <c r="R78" s="161">
        <f t="shared" si="15"/>
        <v>0</v>
      </c>
      <c r="S78" s="162">
        <f t="shared" si="16"/>
        <v>0</v>
      </c>
      <c r="T78" s="163"/>
      <c r="U78" s="163"/>
      <c r="V78" s="163"/>
      <c r="W78" s="163"/>
      <c r="X78" s="163"/>
      <c r="Y78" s="164"/>
      <c r="Z78" s="164"/>
      <c r="AA78" s="164"/>
      <c r="AB78" s="164"/>
      <c r="AC78" s="164"/>
      <c r="AD78" s="164"/>
      <c r="AE78" s="164"/>
      <c r="AG78" s="147" t="s">
        <v>292</v>
      </c>
      <c r="AH78" s="147"/>
      <c r="AI78" s="147"/>
      <c r="AJ78" s="147">
        <v>2</v>
      </c>
      <c r="AK78" s="147"/>
      <c r="AL78" s="147">
        <v>2</v>
      </c>
      <c r="AM78" s="147">
        <v>2</v>
      </c>
      <c r="AN78" s="173">
        <v>2</v>
      </c>
      <c r="AO78" s="160"/>
      <c r="AP78" s="173">
        <v>2</v>
      </c>
      <c r="AQ78" s="173">
        <v>2</v>
      </c>
      <c r="AR78" s="173">
        <v>2</v>
      </c>
      <c r="AS78" s="160"/>
      <c r="AT78" s="173">
        <v>3</v>
      </c>
      <c r="AU78" s="173">
        <v>2</v>
      </c>
      <c r="AV78" s="173">
        <v>2</v>
      </c>
      <c r="AW78" s="160"/>
      <c r="AX78" s="361">
        <v>3</v>
      </c>
      <c r="AY78" s="162">
        <f t="shared" si="17"/>
        <v>0</v>
      </c>
      <c r="AZ78" s="164"/>
      <c r="BA78" s="164"/>
      <c r="BB78" s="164"/>
      <c r="BC78" s="164"/>
      <c r="BD78" s="164"/>
      <c r="BE78" s="164"/>
      <c r="BF78" s="164"/>
      <c r="BG78" s="164"/>
      <c r="BH78" s="164"/>
      <c r="BI78" s="164"/>
      <c r="BJ78" s="164"/>
      <c r="BK78" s="164"/>
    </row>
    <row r="79" spans="1:63" x14ac:dyDescent="0.25">
      <c r="A79" s="147" t="s">
        <v>293</v>
      </c>
      <c r="B79" s="147"/>
      <c r="C79" s="147"/>
      <c r="D79" s="147"/>
      <c r="E79" s="160"/>
      <c r="F79" s="147"/>
      <c r="G79" s="147"/>
      <c r="H79" s="147"/>
      <c r="I79" s="160"/>
      <c r="J79" s="147"/>
      <c r="K79" s="147"/>
      <c r="L79" s="147"/>
      <c r="M79" s="160"/>
      <c r="N79" s="147"/>
      <c r="O79" s="147"/>
      <c r="P79" s="147"/>
      <c r="Q79" s="160"/>
      <c r="R79" s="161">
        <f t="shared" si="15"/>
        <v>0</v>
      </c>
      <c r="S79" s="162">
        <f t="shared" si="16"/>
        <v>0</v>
      </c>
      <c r="T79" s="163"/>
      <c r="U79" s="163"/>
      <c r="V79" s="163"/>
      <c r="W79" s="163"/>
      <c r="X79" s="163"/>
      <c r="Y79" s="164"/>
      <c r="Z79" s="164"/>
      <c r="AA79" s="164"/>
      <c r="AB79" s="164"/>
      <c r="AC79" s="164"/>
      <c r="AD79" s="164"/>
      <c r="AE79" s="164"/>
      <c r="AG79" s="147" t="s">
        <v>293</v>
      </c>
      <c r="AH79" s="147"/>
      <c r="AI79" s="147">
        <v>1</v>
      </c>
      <c r="AJ79" s="147">
        <v>2</v>
      </c>
      <c r="AK79" s="147"/>
      <c r="AL79" s="147">
        <v>2</v>
      </c>
      <c r="AM79" s="147">
        <v>3</v>
      </c>
      <c r="AN79" s="173">
        <v>2</v>
      </c>
      <c r="AO79" s="160"/>
      <c r="AP79" s="173">
        <v>2</v>
      </c>
      <c r="AQ79" s="173">
        <v>2</v>
      </c>
      <c r="AR79" s="173">
        <v>2</v>
      </c>
      <c r="AS79" s="160"/>
      <c r="AT79" s="173">
        <v>3</v>
      </c>
      <c r="AU79" s="173">
        <v>2</v>
      </c>
      <c r="AV79" s="173">
        <v>2</v>
      </c>
      <c r="AW79" s="160"/>
      <c r="AX79" s="361">
        <v>3</v>
      </c>
      <c r="AY79" s="162">
        <f t="shared" si="17"/>
        <v>0</v>
      </c>
      <c r="AZ79" s="164"/>
      <c r="BA79" s="164"/>
      <c r="BB79" s="164"/>
      <c r="BC79" s="164"/>
      <c r="BD79" s="164"/>
      <c r="BE79" s="164"/>
      <c r="BF79" s="164"/>
      <c r="BG79" s="164"/>
      <c r="BH79" s="164"/>
      <c r="BI79" s="164"/>
      <c r="BJ79" s="164"/>
      <c r="BK79" s="164"/>
    </row>
    <row r="80" spans="1:63" x14ac:dyDescent="0.25">
      <c r="A80" s="147" t="s">
        <v>294</v>
      </c>
      <c r="B80" s="147"/>
      <c r="C80" s="147"/>
      <c r="D80" s="147"/>
      <c r="E80" s="160"/>
      <c r="F80" s="147"/>
      <c r="G80" s="147"/>
      <c r="H80" s="147"/>
      <c r="I80" s="160"/>
      <c r="J80" s="147"/>
      <c r="K80" s="147"/>
      <c r="L80" s="147"/>
      <c r="M80" s="160"/>
      <c r="N80" s="147"/>
      <c r="O80" s="147"/>
      <c r="P80" s="147"/>
      <c r="Q80" s="160"/>
      <c r="R80" s="161">
        <f>B80+C80+D80+F80+G80+H80+J80+K80+L80+N80+O80+P80</f>
        <v>0</v>
      </c>
      <c r="S80" s="162">
        <f>+E80+I80+M80+Q80</f>
        <v>0</v>
      </c>
      <c r="T80" s="163"/>
      <c r="U80" s="163"/>
      <c r="V80" s="163"/>
      <c r="W80" s="163"/>
      <c r="X80" s="163"/>
      <c r="Y80" s="164"/>
      <c r="Z80" s="164"/>
      <c r="AA80" s="164"/>
      <c r="AB80" s="164"/>
      <c r="AC80" s="164"/>
      <c r="AD80" s="164"/>
      <c r="AE80" s="164"/>
      <c r="AG80" s="147" t="s">
        <v>294</v>
      </c>
      <c r="AH80" s="147"/>
      <c r="AI80" s="147">
        <v>1</v>
      </c>
      <c r="AJ80" s="147">
        <v>1</v>
      </c>
      <c r="AK80" s="147"/>
      <c r="AL80" s="147">
        <v>2</v>
      </c>
      <c r="AM80" s="147">
        <v>1</v>
      </c>
      <c r="AN80" s="173">
        <v>2</v>
      </c>
      <c r="AO80" s="160"/>
      <c r="AP80" s="173">
        <v>2</v>
      </c>
      <c r="AQ80" s="173">
        <v>1</v>
      </c>
      <c r="AR80" s="173">
        <v>2</v>
      </c>
      <c r="AS80" s="160"/>
      <c r="AT80" s="173">
        <v>2</v>
      </c>
      <c r="AU80" s="173">
        <v>2</v>
      </c>
      <c r="AV80" s="173">
        <v>2</v>
      </c>
      <c r="AW80" s="160"/>
      <c r="AX80" s="361">
        <v>2</v>
      </c>
      <c r="AY80" s="162">
        <f>+AK80+AO80+AS80+AW80</f>
        <v>0</v>
      </c>
      <c r="AZ80" s="164"/>
      <c r="BA80" s="164"/>
      <c r="BB80" s="164"/>
      <c r="BC80" s="164"/>
      <c r="BD80" s="164"/>
      <c r="BE80" s="164"/>
      <c r="BF80" s="164"/>
      <c r="BG80" s="164"/>
      <c r="BH80" s="164"/>
      <c r="BI80" s="164"/>
      <c r="BJ80" s="164"/>
      <c r="BK80" s="164"/>
    </row>
    <row r="81" spans="1:63" x14ac:dyDescent="0.25">
      <c r="A81" s="147" t="s">
        <v>295</v>
      </c>
      <c r="B81" s="147"/>
      <c r="C81" s="147"/>
      <c r="D81" s="147"/>
      <c r="E81" s="160"/>
      <c r="F81" s="147"/>
      <c r="G81" s="147"/>
      <c r="H81" s="147"/>
      <c r="I81" s="160"/>
      <c r="J81" s="147"/>
      <c r="K81" s="147"/>
      <c r="L81" s="147"/>
      <c r="M81" s="160"/>
      <c r="N81" s="147"/>
      <c r="O81" s="147"/>
      <c r="P81" s="147"/>
      <c r="Q81" s="160"/>
      <c r="R81" s="161">
        <f t="shared" si="15"/>
        <v>0</v>
      </c>
      <c r="S81" s="162">
        <f t="shared" si="16"/>
        <v>0</v>
      </c>
      <c r="T81" s="163"/>
      <c r="U81" s="163"/>
      <c r="V81" s="163"/>
      <c r="W81" s="163"/>
      <c r="X81" s="163"/>
      <c r="Y81" s="164"/>
      <c r="Z81" s="164"/>
      <c r="AA81" s="164"/>
      <c r="AB81" s="164"/>
      <c r="AC81" s="164"/>
      <c r="AD81" s="164"/>
      <c r="AE81" s="164"/>
      <c r="AG81" s="147" t="s">
        <v>295</v>
      </c>
      <c r="AH81" s="147"/>
      <c r="AI81" s="147"/>
      <c r="AJ81" s="147">
        <v>3</v>
      </c>
      <c r="AK81" s="147"/>
      <c r="AL81" s="147">
        <v>2</v>
      </c>
      <c r="AM81" s="147">
        <v>3</v>
      </c>
      <c r="AN81" s="173">
        <v>3</v>
      </c>
      <c r="AO81" s="160"/>
      <c r="AP81" s="173">
        <v>2</v>
      </c>
      <c r="AQ81" s="173">
        <v>2</v>
      </c>
      <c r="AR81" s="173">
        <v>2</v>
      </c>
      <c r="AS81" s="160"/>
      <c r="AT81" s="173">
        <v>3</v>
      </c>
      <c r="AU81" s="173">
        <v>3</v>
      </c>
      <c r="AV81" s="173">
        <v>3</v>
      </c>
      <c r="AW81" s="160"/>
      <c r="AX81" s="361">
        <v>3</v>
      </c>
      <c r="AY81" s="162">
        <f t="shared" si="17"/>
        <v>0</v>
      </c>
      <c r="AZ81" s="164"/>
      <c r="BA81" s="164"/>
      <c r="BB81" s="164"/>
      <c r="BC81" s="164"/>
      <c r="BD81" s="164"/>
      <c r="BE81" s="164"/>
      <c r="BF81" s="164"/>
      <c r="BG81" s="164"/>
      <c r="BH81" s="164"/>
      <c r="BI81" s="164"/>
      <c r="BJ81" s="164"/>
      <c r="BK81" s="164"/>
    </row>
    <row r="82" spans="1:63" x14ac:dyDescent="0.25">
      <c r="A82" s="147" t="s">
        <v>296</v>
      </c>
      <c r="B82" s="147"/>
      <c r="C82" s="147"/>
      <c r="D82" s="147"/>
      <c r="E82" s="160"/>
      <c r="F82" s="147"/>
      <c r="G82" s="147"/>
      <c r="H82" s="147"/>
      <c r="I82" s="160"/>
      <c r="J82" s="147"/>
      <c r="K82" s="147"/>
      <c r="L82" s="147"/>
      <c r="M82" s="160"/>
      <c r="N82" s="147"/>
      <c r="O82" s="147"/>
      <c r="P82" s="147"/>
      <c r="Q82" s="160"/>
      <c r="R82" s="161">
        <f t="shared" si="15"/>
        <v>0</v>
      </c>
      <c r="S82" s="162">
        <f t="shared" si="16"/>
        <v>0</v>
      </c>
      <c r="T82" s="163"/>
      <c r="U82" s="163"/>
      <c r="V82" s="163"/>
      <c r="W82" s="163"/>
      <c r="X82" s="163"/>
      <c r="Y82" s="164"/>
      <c r="Z82" s="164"/>
      <c r="AA82" s="164"/>
      <c r="AB82" s="164"/>
      <c r="AC82" s="164"/>
      <c r="AD82" s="164"/>
      <c r="AE82" s="164"/>
      <c r="AG82" s="147" t="s">
        <v>296</v>
      </c>
      <c r="AH82" s="147"/>
      <c r="AI82" s="147">
        <v>1</v>
      </c>
      <c r="AJ82" s="147">
        <v>2</v>
      </c>
      <c r="AK82" s="147"/>
      <c r="AL82" s="147">
        <v>2</v>
      </c>
      <c r="AM82" s="147">
        <v>3</v>
      </c>
      <c r="AN82" s="173">
        <v>3</v>
      </c>
      <c r="AO82" s="160"/>
      <c r="AP82" s="173">
        <v>3</v>
      </c>
      <c r="AQ82" s="173">
        <v>3</v>
      </c>
      <c r="AR82" s="173">
        <v>3</v>
      </c>
      <c r="AS82" s="160"/>
      <c r="AT82" s="173">
        <v>3</v>
      </c>
      <c r="AU82" s="173">
        <v>2</v>
      </c>
      <c r="AV82" s="173">
        <v>3</v>
      </c>
      <c r="AW82" s="160"/>
      <c r="AX82" s="361">
        <v>3</v>
      </c>
      <c r="AY82" s="162">
        <f t="shared" si="17"/>
        <v>0</v>
      </c>
      <c r="AZ82" s="164"/>
      <c r="BA82" s="164"/>
      <c r="BB82" s="164"/>
      <c r="BC82" s="164"/>
      <c r="BD82" s="164"/>
      <c r="BE82" s="164"/>
      <c r="BF82" s="164"/>
      <c r="BG82" s="164"/>
      <c r="BH82" s="164"/>
      <c r="BI82" s="164"/>
      <c r="BJ82" s="164"/>
      <c r="BK82" s="164"/>
    </row>
    <row r="83" spans="1:63" x14ac:dyDescent="0.25">
      <c r="A83" s="147" t="s">
        <v>297</v>
      </c>
      <c r="B83" s="147"/>
      <c r="C83" s="147"/>
      <c r="D83" s="147"/>
      <c r="E83" s="160"/>
      <c r="F83" s="147"/>
      <c r="G83" s="147"/>
      <c r="H83" s="147"/>
      <c r="I83" s="160"/>
      <c r="J83" s="147"/>
      <c r="K83" s="147"/>
      <c r="L83" s="147"/>
      <c r="M83" s="160"/>
      <c r="N83" s="147"/>
      <c r="O83" s="147"/>
      <c r="P83" s="147"/>
      <c r="Q83" s="160"/>
      <c r="R83" s="161">
        <f t="shared" si="15"/>
        <v>0</v>
      </c>
      <c r="S83" s="162">
        <f t="shared" si="16"/>
        <v>0</v>
      </c>
      <c r="T83" s="163"/>
      <c r="U83" s="163"/>
      <c r="V83" s="163"/>
      <c r="W83" s="163"/>
      <c r="X83" s="163"/>
      <c r="Y83" s="164"/>
      <c r="Z83" s="164"/>
      <c r="AA83" s="164"/>
      <c r="AB83" s="164"/>
      <c r="AC83" s="164"/>
      <c r="AD83" s="164"/>
      <c r="AE83" s="164"/>
      <c r="AG83" s="147" t="s">
        <v>297</v>
      </c>
      <c r="AH83" s="147"/>
      <c r="AI83" s="147">
        <v>1</v>
      </c>
      <c r="AJ83" s="147">
        <v>2</v>
      </c>
      <c r="AK83" s="147"/>
      <c r="AL83" s="147">
        <v>1</v>
      </c>
      <c r="AM83" s="147">
        <v>3</v>
      </c>
      <c r="AN83" s="173">
        <v>3</v>
      </c>
      <c r="AO83" s="160"/>
      <c r="AP83" s="173">
        <v>3</v>
      </c>
      <c r="AQ83" s="173">
        <v>2</v>
      </c>
      <c r="AR83" s="173">
        <v>3</v>
      </c>
      <c r="AS83" s="160"/>
      <c r="AT83" s="173">
        <v>3</v>
      </c>
      <c r="AU83" s="173">
        <v>2</v>
      </c>
      <c r="AV83" s="173">
        <v>1</v>
      </c>
      <c r="AW83" s="160"/>
      <c r="AX83" s="361">
        <v>3</v>
      </c>
      <c r="AY83" s="162">
        <f t="shared" si="17"/>
        <v>0</v>
      </c>
      <c r="AZ83" s="164"/>
      <c r="BA83" s="164"/>
      <c r="BB83" s="164"/>
      <c r="BC83" s="164"/>
      <c r="BD83" s="164"/>
      <c r="BE83" s="164"/>
      <c r="BF83" s="164"/>
      <c r="BG83" s="164"/>
      <c r="BH83" s="164"/>
      <c r="BI83" s="164"/>
      <c r="BJ83" s="164"/>
      <c r="BK83" s="164"/>
    </row>
    <row r="84" spans="1:63" x14ac:dyDescent="0.25">
      <c r="A84" s="147" t="s">
        <v>298</v>
      </c>
      <c r="B84" s="147"/>
      <c r="C84" s="147"/>
      <c r="D84" s="147"/>
      <c r="E84" s="160"/>
      <c r="F84" s="147"/>
      <c r="G84" s="147"/>
      <c r="H84" s="147"/>
      <c r="I84" s="160"/>
      <c r="J84" s="147"/>
      <c r="K84" s="147"/>
      <c r="L84" s="147"/>
      <c r="M84" s="160"/>
      <c r="N84" s="147"/>
      <c r="O84" s="147"/>
      <c r="P84" s="147"/>
      <c r="Q84" s="160"/>
      <c r="R84" s="161">
        <f t="shared" si="15"/>
        <v>0</v>
      </c>
      <c r="S84" s="162">
        <f t="shared" si="16"/>
        <v>0</v>
      </c>
      <c r="T84" s="163"/>
      <c r="U84" s="163"/>
      <c r="V84" s="163"/>
      <c r="W84" s="163"/>
      <c r="X84" s="163"/>
      <c r="Y84" s="164"/>
      <c r="Z84" s="164"/>
      <c r="AA84" s="164"/>
      <c r="AB84" s="164"/>
      <c r="AC84" s="164"/>
      <c r="AD84" s="164"/>
      <c r="AE84" s="164"/>
      <c r="AG84" s="147" t="s">
        <v>298</v>
      </c>
      <c r="AH84" s="147"/>
      <c r="AI84" s="147">
        <v>1</v>
      </c>
      <c r="AJ84" s="147">
        <v>2</v>
      </c>
      <c r="AK84" s="147"/>
      <c r="AL84" s="147">
        <v>1</v>
      </c>
      <c r="AM84" s="147">
        <v>2</v>
      </c>
      <c r="AN84" s="173">
        <v>3</v>
      </c>
      <c r="AO84" s="160"/>
      <c r="AP84" s="173">
        <v>3</v>
      </c>
      <c r="AQ84" s="173">
        <v>2</v>
      </c>
      <c r="AR84" s="173">
        <v>3</v>
      </c>
      <c r="AS84" s="160"/>
      <c r="AT84" s="173">
        <v>2</v>
      </c>
      <c r="AU84" s="173">
        <v>3</v>
      </c>
      <c r="AV84" s="173">
        <v>3</v>
      </c>
      <c r="AW84" s="160"/>
      <c r="AX84" s="361">
        <v>3</v>
      </c>
      <c r="AY84" s="162">
        <f t="shared" si="17"/>
        <v>0</v>
      </c>
      <c r="AZ84" s="164"/>
      <c r="BA84" s="164"/>
      <c r="BB84" s="164"/>
      <c r="BC84" s="164"/>
      <c r="BD84" s="164"/>
      <c r="BE84" s="164"/>
      <c r="BF84" s="164"/>
      <c r="BG84" s="164"/>
      <c r="BH84" s="164"/>
      <c r="BI84" s="164"/>
      <c r="BJ84" s="164"/>
      <c r="BK84" s="164"/>
    </row>
    <row r="85" spans="1:63" x14ac:dyDescent="0.25">
      <c r="A85" s="147" t="s">
        <v>299</v>
      </c>
      <c r="B85" s="147"/>
      <c r="C85" s="147"/>
      <c r="D85" s="147"/>
      <c r="E85" s="160"/>
      <c r="F85" s="147"/>
      <c r="G85" s="147"/>
      <c r="H85" s="147"/>
      <c r="I85" s="160"/>
      <c r="J85" s="147"/>
      <c r="K85" s="147"/>
      <c r="L85" s="147"/>
      <c r="M85" s="160"/>
      <c r="N85" s="147"/>
      <c r="O85" s="147"/>
      <c r="P85" s="147"/>
      <c r="Q85" s="160"/>
      <c r="R85" s="161">
        <f t="shared" si="15"/>
        <v>0</v>
      </c>
      <c r="S85" s="162">
        <f t="shared" si="16"/>
        <v>0</v>
      </c>
      <c r="T85" s="163"/>
      <c r="U85" s="163"/>
      <c r="V85" s="163"/>
      <c r="W85" s="163"/>
      <c r="X85" s="163"/>
      <c r="Y85" s="164"/>
      <c r="Z85" s="164"/>
      <c r="AA85" s="164"/>
      <c r="AB85" s="164"/>
      <c r="AC85" s="164"/>
      <c r="AD85" s="164"/>
      <c r="AE85" s="164"/>
      <c r="AG85" s="147" t="s">
        <v>299</v>
      </c>
      <c r="AH85" s="147"/>
      <c r="AI85" s="147">
        <v>1</v>
      </c>
      <c r="AJ85" s="147">
        <v>2</v>
      </c>
      <c r="AK85" s="147"/>
      <c r="AL85" s="147">
        <v>2</v>
      </c>
      <c r="AM85" s="147">
        <v>3</v>
      </c>
      <c r="AN85" s="173">
        <v>3</v>
      </c>
      <c r="AO85" s="160"/>
      <c r="AP85" s="173">
        <v>3</v>
      </c>
      <c r="AQ85" s="173">
        <v>3</v>
      </c>
      <c r="AR85" s="173">
        <v>3</v>
      </c>
      <c r="AS85" s="160"/>
      <c r="AT85" s="173">
        <v>3</v>
      </c>
      <c r="AU85" s="173">
        <v>2</v>
      </c>
      <c r="AV85" s="173">
        <v>3</v>
      </c>
      <c r="AW85" s="160"/>
      <c r="AX85" s="361">
        <v>3</v>
      </c>
      <c r="AY85" s="162">
        <f t="shared" si="17"/>
        <v>0</v>
      </c>
      <c r="AZ85" s="164"/>
      <c r="BA85" s="164"/>
      <c r="BB85" s="164"/>
      <c r="BC85" s="164"/>
      <c r="BD85" s="164"/>
      <c r="BE85" s="164"/>
      <c r="BF85" s="164"/>
      <c r="BG85" s="164"/>
      <c r="BH85" s="164"/>
      <c r="BI85" s="164"/>
      <c r="BJ85" s="164"/>
      <c r="BK85" s="164"/>
    </row>
    <row r="86" spans="1:63" x14ac:dyDescent="0.25">
      <c r="A86" s="147" t="s">
        <v>300</v>
      </c>
      <c r="B86" s="147"/>
      <c r="C86" s="147"/>
      <c r="D86" s="147"/>
      <c r="E86" s="160"/>
      <c r="F86" s="147"/>
      <c r="G86" s="147"/>
      <c r="H86" s="147"/>
      <c r="I86" s="160"/>
      <c r="J86" s="147"/>
      <c r="K86" s="147"/>
      <c r="L86" s="147"/>
      <c r="M86" s="160"/>
      <c r="N86" s="147"/>
      <c r="O86" s="147"/>
      <c r="P86" s="147"/>
      <c r="Q86" s="160"/>
      <c r="R86" s="161">
        <f t="shared" si="15"/>
        <v>0</v>
      </c>
      <c r="S86" s="162">
        <f t="shared" si="16"/>
        <v>0</v>
      </c>
      <c r="T86" s="163"/>
      <c r="U86" s="163"/>
      <c r="V86" s="163"/>
      <c r="W86" s="163"/>
      <c r="X86" s="163"/>
      <c r="Y86" s="164"/>
      <c r="Z86" s="164"/>
      <c r="AA86" s="164"/>
      <c r="AB86" s="164"/>
      <c r="AC86" s="164"/>
      <c r="AD86" s="164"/>
      <c r="AE86" s="164"/>
      <c r="AG86" s="147" t="s">
        <v>300</v>
      </c>
      <c r="AH86" s="147"/>
      <c r="AI86" s="147"/>
      <c r="AJ86" s="147">
        <v>3</v>
      </c>
      <c r="AK86" s="147"/>
      <c r="AL86" s="147">
        <v>2</v>
      </c>
      <c r="AM86" s="147">
        <v>3</v>
      </c>
      <c r="AN86" s="173">
        <v>3</v>
      </c>
      <c r="AO86" s="160"/>
      <c r="AP86" s="173">
        <v>2</v>
      </c>
      <c r="AQ86" s="173">
        <v>3</v>
      </c>
      <c r="AR86" s="173">
        <v>3</v>
      </c>
      <c r="AS86" s="160"/>
      <c r="AT86" s="173">
        <v>2</v>
      </c>
      <c r="AU86" s="173">
        <v>2</v>
      </c>
      <c r="AV86" s="173">
        <v>3</v>
      </c>
      <c r="AW86" s="160"/>
      <c r="AX86" s="361">
        <v>3</v>
      </c>
      <c r="AY86" s="162">
        <f t="shared" si="17"/>
        <v>0</v>
      </c>
      <c r="AZ86" s="164"/>
      <c r="BA86" s="164"/>
      <c r="BB86" s="164"/>
      <c r="BC86" s="164"/>
      <c r="BD86" s="164"/>
      <c r="BE86" s="164"/>
      <c r="BF86" s="164"/>
      <c r="BG86" s="164"/>
      <c r="BH86" s="164"/>
      <c r="BI86" s="164"/>
      <c r="BJ86" s="164"/>
      <c r="BK86" s="164"/>
    </row>
    <row r="87" spans="1:63" x14ac:dyDescent="0.25">
      <c r="A87" s="147" t="s">
        <v>301</v>
      </c>
      <c r="B87" s="147"/>
      <c r="C87" s="147"/>
      <c r="D87" s="147"/>
      <c r="E87" s="160"/>
      <c r="F87" s="147"/>
      <c r="G87" s="147"/>
      <c r="H87" s="147"/>
      <c r="I87" s="160"/>
      <c r="J87" s="147"/>
      <c r="K87" s="147"/>
      <c r="L87" s="147"/>
      <c r="M87" s="160"/>
      <c r="N87" s="147"/>
      <c r="O87" s="147"/>
      <c r="P87" s="147"/>
      <c r="Q87" s="160"/>
      <c r="R87" s="161">
        <f t="shared" si="15"/>
        <v>0</v>
      </c>
      <c r="S87" s="162">
        <f t="shared" si="16"/>
        <v>0</v>
      </c>
      <c r="T87" s="163"/>
      <c r="U87" s="163"/>
      <c r="V87" s="163"/>
      <c r="W87" s="163"/>
      <c r="X87" s="163"/>
      <c r="Y87" s="164"/>
      <c r="Z87" s="164"/>
      <c r="AA87" s="164"/>
      <c r="AB87" s="164"/>
      <c r="AC87" s="164"/>
      <c r="AD87" s="164"/>
      <c r="AE87" s="164"/>
      <c r="AG87" s="147" t="s">
        <v>301</v>
      </c>
      <c r="AH87" s="147"/>
      <c r="AI87" s="147"/>
      <c r="AJ87" s="147">
        <v>2</v>
      </c>
      <c r="AK87" s="147"/>
      <c r="AL87" s="147">
        <v>1</v>
      </c>
      <c r="AM87" s="147">
        <v>2</v>
      </c>
      <c r="AN87" s="173">
        <v>1</v>
      </c>
      <c r="AO87" s="160"/>
      <c r="AP87" s="173">
        <v>1</v>
      </c>
      <c r="AQ87" s="173"/>
      <c r="AR87" s="173">
        <v>1</v>
      </c>
      <c r="AS87" s="160"/>
      <c r="AT87" s="173">
        <v>1</v>
      </c>
      <c r="AU87" s="173">
        <v>1</v>
      </c>
      <c r="AV87" s="173">
        <v>1</v>
      </c>
      <c r="AW87" s="160"/>
      <c r="AX87" s="361">
        <v>2</v>
      </c>
      <c r="AY87" s="162">
        <f t="shared" si="17"/>
        <v>0</v>
      </c>
      <c r="AZ87" s="164"/>
      <c r="BA87" s="164"/>
      <c r="BB87" s="164"/>
      <c r="BC87" s="164"/>
      <c r="BD87" s="164"/>
      <c r="BE87" s="164"/>
      <c r="BF87" s="164"/>
      <c r="BG87" s="164"/>
      <c r="BH87" s="164"/>
      <c r="BI87" s="164"/>
      <c r="BJ87" s="164"/>
      <c r="BK87" s="164"/>
    </row>
    <row r="88" spans="1:63" x14ac:dyDescent="0.25">
      <c r="A88" s="165" t="s">
        <v>302</v>
      </c>
      <c r="B88" s="166">
        <f t="shared" ref="B88:AE88" si="18">SUM(B67:B87)</f>
        <v>0</v>
      </c>
      <c r="C88" s="166">
        <f t="shared" si="18"/>
        <v>0</v>
      </c>
      <c r="D88" s="166">
        <f t="shared" si="18"/>
        <v>60</v>
      </c>
      <c r="E88" s="167">
        <f t="shared" si="18"/>
        <v>290900000</v>
      </c>
      <c r="F88" s="166">
        <f t="shared" si="18"/>
        <v>0</v>
      </c>
      <c r="G88" s="166">
        <f t="shared" si="18"/>
        <v>0</v>
      </c>
      <c r="H88" s="166">
        <f t="shared" si="18"/>
        <v>60</v>
      </c>
      <c r="I88" s="167">
        <f t="shared" si="18"/>
        <v>0</v>
      </c>
      <c r="J88" s="166">
        <f t="shared" si="18"/>
        <v>0</v>
      </c>
      <c r="K88" s="166">
        <f t="shared" si="18"/>
        <v>0</v>
      </c>
      <c r="L88" s="166">
        <f t="shared" si="18"/>
        <v>60</v>
      </c>
      <c r="M88" s="167">
        <f t="shared" si="18"/>
        <v>0</v>
      </c>
      <c r="N88" s="166">
        <f t="shared" si="18"/>
        <v>0</v>
      </c>
      <c r="O88" s="166">
        <f t="shared" si="18"/>
        <v>0</v>
      </c>
      <c r="P88" s="166">
        <f t="shared" si="18"/>
        <v>60</v>
      </c>
      <c r="Q88" s="167">
        <f t="shared" si="18"/>
        <v>0</v>
      </c>
      <c r="R88" s="166">
        <f t="shared" si="18"/>
        <v>60</v>
      </c>
      <c r="S88" s="162">
        <f t="shared" si="18"/>
        <v>290900000</v>
      </c>
      <c r="T88" s="166">
        <f t="shared" si="18"/>
        <v>0</v>
      </c>
      <c r="U88" s="166">
        <f t="shared" si="18"/>
        <v>0</v>
      </c>
      <c r="V88" s="166">
        <f t="shared" si="18"/>
        <v>0</v>
      </c>
      <c r="W88" s="166">
        <f t="shared" si="18"/>
        <v>0</v>
      </c>
      <c r="X88" s="166">
        <f t="shared" si="18"/>
        <v>0</v>
      </c>
      <c r="Y88" s="166">
        <f t="shared" si="18"/>
        <v>0</v>
      </c>
      <c r="Z88" s="166">
        <f t="shared" si="18"/>
        <v>0</v>
      </c>
      <c r="AA88" s="166">
        <f t="shared" si="18"/>
        <v>0</v>
      </c>
      <c r="AB88" s="166">
        <f t="shared" si="18"/>
        <v>0</v>
      </c>
      <c r="AC88" s="166">
        <f t="shared" si="18"/>
        <v>0</v>
      </c>
      <c r="AD88" s="166">
        <f t="shared" si="18"/>
        <v>0</v>
      </c>
      <c r="AE88" s="166">
        <f t="shared" si="18"/>
        <v>0</v>
      </c>
      <c r="AG88" s="165" t="s">
        <v>302</v>
      </c>
      <c r="AH88" s="166">
        <f>SUM(AH67:AH87)</f>
        <v>0</v>
      </c>
      <c r="AI88" s="166">
        <f t="shared" ref="AI88:BK88" si="19">SUM(AI67:AI87)</f>
        <v>14</v>
      </c>
      <c r="AJ88" s="166">
        <f t="shared" si="19"/>
        <v>46</v>
      </c>
      <c r="AK88" s="167">
        <f t="shared" si="19"/>
        <v>290900000</v>
      </c>
      <c r="AL88" s="166">
        <f t="shared" si="19"/>
        <v>34</v>
      </c>
      <c r="AM88" s="166">
        <f t="shared" si="19"/>
        <v>52</v>
      </c>
      <c r="AN88" s="166">
        <f t="shared" si="19"/>
        <v>52</v>
      </c>
      <c r="AO88" s="167">
        <f t="shared" si="19"/>
        <v>-10949333</v>
      </c>
      <c r="AP88" s="166">
        <f t="shared" si="19"/>
        <v>47</v>
      </c>
      <c r="AQ88" s="166">
        <f t="shared" si="19"/>
        <v>47</v>
      </c>
      <c r="AR88" s="166">
        <f t="shared" si="19"/>
        <v>51</v>
      </c>
      <c r="AS88" s="167">
        <f t="shared" si="19"/>
        <v>0</v>
      </c>
      <c r="AT88" s="166">
        <f t="shared" si="19"/>
        <v>53</v>
      </c>
      <c r="AU88" s="166">
        <f t="shared" si="19"/>
        <v>42</v>
      </c>
      <c r="AV88" s="166">
        <f t="shared" si="19"/>
        <v>46</v>
      </c>
      <c r="AW88" s="167">
        <f t="shared" si="19"/>
        <v>6058666</v>
      </c>
      <c r="AX88" s="168">
        <f t="shared" si="19"/>
        <v>58</v>
      </c>
      <c r="AY88" s="169">
        <f t="shared" si="19"/>
        <v>286009333</v>
      </c>
      <c r="AZ88" s="166">
        <f t="shared" si="19"/>
        <v>0</v>
      </c>
      <c r="BA88" s="166">
        <f t="shared" si="19"/>
        <v>0</v>
      </c>
      <c r="BB88" s="166">
        <f t="shared" si="19"/>
        <v>0</v>
      </c>
      <c r="BC88" s="166">
        <f t="shared" si="19"/>
        <v>0</v>
      </c>
      <c r="BD88" s="166">
        <f t="shared" si="19"/>
        <v>0</v>
      </c>
      <c r="BE88" s="166">
        <f t="shared" si="19"/>
        <v>0</v>
      </c>
      <c r="BF88" s="166">
        <f t="shared" si="19"/>
        <v>0</v>
      </c>
      <c r="BG88" s="166">
        <f t="shared" si="19"/>
        <v>0</v>
      </c>
      <c r="BH88" s="166">
        <f t="shared" si="19"/>
        <v>0</v>
      </c>
      <c r="BI88" s="166">
        <f t="shared" si="19"/>
        <v>0</v>
      </c>
      <c r="BJ88" s="166">
        <f t="shared" si="19"/>
        <v>0</v>
      </c>
      <c r="BK88" s="166">
        <f t="shared" si="19"/>
        <v>0</v>
      </c>
    </row>
  </sheetData>
  <mergeCells count="64">
    <mergeCell ref="B34:BK34"/>
    <mergeCell ref="AZ37:BE37"/>
    <mergeCell ref="BF37:BK37"/>
    <mergeCell ref="B7:BK7"/>
    <mergeCell ref="T9:Y9"/>
    <mergeCell ref="R37:S37"/>
    <mergeCell ref="T37:Y37"/>
    <mergeCell ref="AZ9:BE9"/>
    <mergeCell ref="Z37:AE37"/>
    <mergeCell ref="AG37:AG38"/>
    <mergeCell ref="AV37:AW37"/>
    <mergeCell ref="AN37:AO37"/>
    <mergeCell ref="AJ37:AK37"/>
    <mergeCell ref="AR9:AS9"/>
    <mergeCell ref="AV9:AW9"/>
    <mergeCell ref="AG5:BK5"/>
    <mergeCell ref="A9:A10"/>
    <mergeCell ref="D9:E9"/>
    <mergeCell ref="B6:BK6"/>
    <mergeCell ref="R9:S9"/>
    <mergeCell ref="H9:I9"/>
    <mergeCell ref="AX9:AY9"/>
    <mergeCell ref="AJ9:AK9"/>
    <mergeCell ref="AN9:AO9"/>
    <mergeCell ref="Z9:AE9"/>
    <mergeCell ref="AG9:AG10"/>
    <mergeCell ref="A5:AE5"/>
    <mergeCell ref="L9:M9"/>
    <mergeCell ref="P9:Q9"/>
    <mergeCell ref="A37:A38"/>
    <mergeCell ref="D37:E37"/>
    <mergeCell ref="H37:I37"/>
    <mergeCell ref="L37:M37"/>
    <mergeCell ref="P37:Q37"/>
    <mergeCell ref="BI1:BK1"/>
    <mergeCell ref="BI2:BK2"/>
    <mergeCell ref="BI3:BK3"/>
    <mergeCell ref="A1:BH1"/>
    <mergeCell ref="A2:BH2"/>
    <mergeCell ref="A3:BH3"/>
    <mergeCell ref="AX65:AY65"/>
    <mergeCell ref="BI4:BK4"/>
    <mergeCell ref="A4:BH4"/>
    <mergeCell ref="BF9:BK9"/>
    <mergeCell ref="T65:Y65"/>
    <mergeCell ref="A65:A66"/>
    <mergeCell ref="D65:E65"/>
    <mergeCell ref="AZ65:BE65"/>
    <mergeCell ref="BF65:BK65"/>
    <mergeCell ref="B35:BK35"/>
    <mergeCell ref="B62:BK62"/>
    <mergeCell ref="B63:BK63"/>
    <mergeCell ref="R65:S65"/>
    <mergeCell ref="AX37:AY37"/>
    <mergeCell ref="AR37:AS37"/>
    <mergeCell ref="Z65:AE65"/>
    <mergeCell ref="H65:I65"/>
    <mergeCell ref="L65:M65"/>
    <mergeCell ref="P65:Q65"/>
    <mergeCell ref="AV65:AW65"/>
    <mergeCell ref="AJ65:AK65"/>
    <mergeCell ref="AN65:AO65"/>
    <mergeCell ref="AR65:AS65"/>
    <mergeCell ref="AG65:AG66"/>
  </mergeCells>
  <pageMargins left="0.7" right="0.7" top="0.75" bottom="0.75" header="0.3" footer="0.3"/>
  <pageSetup scale="16"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56"/>
  <sheetViews>
    <sheetView zoomScale="91" workbookViewId="0"/>
  </sheetViews>
  <sheetFormatPr baseColWidth="10" defaultColWidth="11.42578125" defaultRowHeight="15" x14ac:dyDescent="0.25"/>
  <cols>
    <col min="1" max="1" width="44.140625" style="108" customWidth="1"/>
    <col min="2" max="2" width="61.85546875" style="108" customWidth="1"/>
    <col min="3" max="3" width="61" style="108" customWidth="1"/>
    <col min="4" max="4" width="81" style="108" customWidth="1"/>
    <col min="5" max="5" width="32.85546875" style="124"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12" customFormat="1" x14ac:dyDescent="0.25">
      <c r="A1" s="111" t="s">
        <v>303</v>
      </c>
      <c r="B1" s="111" t="s">
        <v>304</v>
      </c>
      <c r="C1" s="111" t="s">
        <v>305</v>
      </c>
      <c r="D1" s="111" t="s">
        <v>306</v>
      </c>
      <c r="E1" s="111" t="s">
        <v>307</v>
      </c>
      <c r="F1" s="111" t="s">
        <v>308</v>
      </c>
      <c r="G1" s="111" t="s">
        <v>309</v>
      </c>
      <c r="H1" s="111" t="s">
        <v>264</v>
      </c>
      <c r="I1" s="111" t="s">
        <v>310</v>
      </c>
    </row>
    <row r="2" spans="1:9" s="112" customFormat="1" x14ac:dyDescent="0.25">
      <c r="A2" s="113" t="s">
        <v>311</v>
      </c>
      <c r="B2" s="109" t="s">
        <v>312</v>
      </c>
      <c r="C2" s="113" t="s">
        <v>313</v>
      </c>
      <c r="D2" s="114" t="s">
        <v>314</v>
      </c>
      <c r="E2" s="110" t="s">
        <v>315</v>
      </c>
      <c r="F2" s="115" t="s">
        <v>316</v>
      </c>
      <c r="G2" s="116" t="s">
        <v>317</v>
      </c>
      <c r="H2" s="116" t="s">
        <v>318</v>
      </c>
      <c r="I2" s="115" t="s">
        <v>319</v>
      </c>
    </row>
    <row r="3" spans="1:9" x14ac:dyDescent="0.25">
      <c r="A3" s="113" t="s">
        <v>320</v>
      </c>
      <c r="B3" s="109" t="s">
        <v>321</v>
      </c>
      <c r="C3" s="113" t="s">
        <v>322</v>
      </c>
      <c r="D3" s="117" t="s">
        <v>323</v>
      </c>
      <c r="E3" s="110" t="s">
        <v>324</v>
      </c>
      <c r="F3" s="115" t="s">
        <v>325</v>
      </c>
      <c r="G3" s="116" t="s">
        <v>326</v>
      </c>
      <c r="H3" s="116" t="s">
        <v>273</v>
      </c>
      <c r="I3" s="115" t="s">
        <v>327</v>
      </c>
    </row>
    <row r="4" spans="1:9" x14ac:dyDescent="0.25">
      <c r="A4" s="113" t="s">
        <v>328</v>
      </c>
      <c r="B4" s="109" t="s">
        <v>329</v>
      </c>
      <c r="C4" s="113" t="s">
        <v>330</v>
      </c>
      <c r="D4" s="117" t="s">
        <v>331</v>
      </c>
      <c r="E4" s="110" t="s">
        <v>332</v>
      </c>
      <c r="F4" s="115" t="s">
        <v>333</v>
      </c>
      <c r="G4" s="116" t="s">
        <v>334</v>
      </c>
      <c r="H4" s="116" t="s">
        <v>335</v>
      </c>
      <c r="I4" s="115" t="s">
        <v>336</v>
      </c>
    </row>
    <row r="5" spans="1:9" x14ac:dyDescent="0.25">
      <c r="A5" s="113" t="s">
        <v>337</v>
      </c>
      <c r="B5" s="109" t="s">
        <v>338</v>
      </c>
      <c r="C5" s="113" t="s">
        <v>339</v>
      </c>
      <c r="D5" s="117" t="s">
        <v>340</v>
      </c>
      <c r="E5" s="110" t="s">
        <v>341</v>
      </c>
      <c r="F5" s="115" t="s">
        <v>342</v>
      </c>
      <c r="G5" s="116" t="s">
        <v>343</v>
      </c>
      <c r="H5" s="116" t="s">
        <v>269</v>
      </c>
      <c r="I5" s="115" t="s">
        <v>344</v>
      </c>
    </row>
    <row r="6" spans="1:9" ht="30" x14ac:dyDescent="0.25">
      <c r="A6" s="113" t="s">
        <v>345</v>
      </c>
      <c r="B6" s="109" t="s">
        <v>346</v>
      </c>
      <c r="C6" s="113" t="s">
        <v>347</v>
      </c>
      <c r="D6" s="117" t="s">
        <v>348</v>
      </c>
      <c r="E6" s="110" t="s">
        <v>349</v>
      </c>
      <c r="G6" s="116" t="s">
        <v>350</v>
      </c>
      <c r="H6" s="116" t="s">
        <v>270</v>
      </c>
      <c r="I6" s="115" t="s">
        <v>351</v>
      </c>
    </row>
    <row r="7" spans="1:9" ht="30" x14ac:dyDescent="0.25">
      <c r="B7" s="109" t="s">
        <v>352</v>
      </c>
      <c r="C7" s="113" t="s">
        <v>353</v>
      </c>
      <c r="D7" s="117" t="s">
        <v>354</v>
      </c>
      <c r="E7" s="115" t="s">
        <v>355</v>
      </c>
      <c r="G7" s="110" t="s">
        <v>279</v>
      </c>
      <c r="H7" s="116" t="s">
        <v>271</v>
      </c>
      <c r="I7" s="115" t="s">
        <v>356</v>
      </c>
    </row>
    <row r="8" spans="1:9" ht="30" x14ac:dyDescent="0.25">
      <c r="A8" s="118"/>
      <c r="B8" s="109" t="s">
        <v>187</v>
      </c>
      <c r="C8" s="113" t="s">
        <v>86</v>
      </c>
      <c r="D8" s="117" t="s">
        <v>357</v>
      </c>
      <c r="E8" s="115" t="s">
        <v>358</v>
      </c>
      <c r="I8" s="115" t="s">
        <v>359</v>
      </c>
    </row>
    <row r="9" spans="1:9" ht="32.1" customHeight="1" x14ac:dyDescent="0.25">
      <c r="A9" s="118"/>
      <c r="B9" s="109" t="s">
        <v>360</v>
      </c>
      <c r="C9" s="113" t="s">
        <v>361</v>
      </c>
      <c r="D9" s="117" t="s">
        <v>362</v>
      </c>
      <c r="E9" s="115" t="s">
        <v>363</v>
      </c>
      <c r="I9" s="115" t="s">
        <v>364</v>
      </c>
    </row>
    <row r="10" spans="1:9" x14ac:dyDescent="0.25">
      <c r="A10" s="118"/>
      <c r="B10" s="109" t="s">
        <v>365</v>
      </c>
      <c r="C10" s="113" t="s">
        <v>366</v>
      </c>
      <c r="D10" s="117" t="s">
        <v>367</v>
      </c>
      <c r="E10" s="115" t="s">
        <v>368</v>
      </c>
      <c r="I10" s="115" t="s">
        <v>369</v>
      </c>
    </row>
    <row r="11" spans="1:9" x14ac:dyDescent="0.25">
      <c r="A11" s="118"/>
      <c r="B11" s="109" t="s">
        <v>370</v>
      </c>
      <c r="C11" s="113" t="s">
        <v>371</v>
      </c>
      <c r="D11" s="117" t="s">
        <v>372</v>
      </c>
      <c r="E11" s="115" t="s">
        <v>373</v>
      </c>
      <c r="I11" s="115" t="s">
        <v>374</v>
      </c>
    </row>
    <row r="12" spans="1:9" ht="30" x14ac:dyDescent="0.25">
      <c r="A12" s="118"/>
      <c r="B12" s="109" t="s">
        <v>375</v>
      </c>
      <c r="C12" s="113" t="s">
        <v>376</v>
      </c>
      <c r="D12" s="117" t="s">
        <v>377</v>
      </c>
      <c r="E12" s="115" t="s">
        <v>378</v>
      </c>
      <c r="I12" s="115" t="s">
        <v>379</v>
      </c>
    </row>
    <row r="13" spans="1:9" x14ac:dyDescent="0.25">
      <c r="A13" s="118"/>
      <c r="B13" s="145" t="s">
        <v>380</v>
      </c>
      <c r="D13" s="117" t="s">
        <v>381</v>
      </c>
      <c r="E13" s="115" t="s">
        <v>382</v>
      </c>
      <c r="I13" s="115" t="s">
        <v>383</v>
      </c>
    </row>
    <row r="14" spans="1:9" x14ac:dyDescent="0.25">
      <c r="A14" s="118"/>
      <c r="B14" s="109" t="s">
        <v>384</v>
      </c>
      <c r="C14" s="118"/>
      <c r="D14" s="117" t="s">
        <v>385</v>
      </c>
      <c r="E14" s="115" t="s">
        <v>386</v>
      </c>
    </row>
    <row r="15" spans="1:9" x14ac:dyDescent="0.25">
      <c r="A15" s="118"/>
      <c r="B15" s="109" t="s">
        <v>387</v>
      </c>
      <c r="C15" s="118"/>
      <c r="D15" s="117" t="s">
        <v>388</v>
      </c>
      <c r="E15" s="115" t="s">
        <v>389</v>
      </c>
    </row>
    <row r="16" spans="1:9" x14ac:dyDescent="0.25">
      <c r="A16" s="118"/>
      <c r="B16" s="109" t="s">
        <v>390</v>
      </c>
      <c r="C16" s="118"/>
      <c r="D16" s="117" t="s">
        <v>391</v>
      </c>
      <c r="E16" s="119"/>
    </row>
    <row r="17" spans="1:5" x14ac:dyDescent="0.25">
      <c r="A17" s="118"/>
      <c r="B17" s="109" t="s">
        <v>392</v>
      </c>
      <c r="C17" s="118"/>
      <c r="D17" s="117" t="s">
        <v>393</v>
      </c>
      <c r="E17" s="119"/>
    </row>
    <row r="18" spans="1:5" x14ac:dyDescent="0.25">
      <c r="A18" s="118"/>
      <c r="B18" s="109" t="s">
        <v>394</v>
      </c>
      <c r="C18" s="118"/>
      <c r="D18" s="117" t="s">
        <v>395</v>
      </c>
      <c r="E18" s="119"/>
    </row>
    <row r="19" spans="1:5" x14ac:dyDescent="0.25">
      <c r="A19" s="118"/>
      <c r="B19" s="109" t="s">
        <v>396</v>
      </c>
      <c r="C19" s="118"/>
      <c r="D19" s="117" t="s">
        <v>397</v>
      </c>
      <c r="E19" s="119"/>
    </row>
    <row r="20" spans="1:5" x14ac:dyDescent="0.25">
      <c r="A20" s="118"/>
      <c r="B20" s="109" t="s">
        <v>398</v>
      </c>
      <c r="C20" s="118"/>
      <c r="D20" s="117" t="s">
        <v>399</v>
      </c>
      <c r="E20" s="119"/>
    </row>
    <row r="21" spans="1:5" x14ac:dyDescent="0.25">
      <c r="B21" s="109" t="s">
        <v>400</v>
      </c>
      <c r="D21" s="117" t="s">
        <v>401</v>
      </c>
      <c r="E21" s="119"/>
    </row>
    <row r="22" spans="1:5" x14ac:dyDescent="0.25">
      <c r="B22" s="109" t="s">
        <v>402</v>
      </c>
      <c r="D22" s="117" t="s">
        <v>403</v>
      </c>
      <c r="E22" s="119"/>
    </row>
    <row r="23" spans="1:5" x14ac:dyDescent="0.25">
      <c r="B23" s="109" t="s">
        <v>404</v>
      </c>
      <c r="D23" s="117" t="s">
        <v>405</v>
      </c>
      <c r="E23" s="119"/>
    </row>
    <row r="24" spans="1:5" x14ac:dyDescent="0.25">
      <c r="D24" s="120" t="s">
        <v>406</v>
      </c>
      <c r="E24" s="120" t="s">
        <v>407</v>
      </c>
    </row>
    <row r="25" spans="1:5" x14ac:dyDescent="0.25">
      <c r="D25" s="121" t="s">
        <v>408</v>
      </c>
      <c r="E25" s="115" t="s">
        <v>409</v>
      </c>
    </row>
    <row r="26" spans="1:5" x14ac:dyDescent="0.25">
      <c r="D26" s="121" t="s">
        <v>410</v>
      </c>
      <c r="E26" s="115" t="s">
        <v>411</v>
      </c>
    </row>
    <row r="27" spans="1:5" x14ac:dyDescent="0.25">
      <c r="D27" s="867" t="s">
        <v>412</v>
      </c>
      <c r="E27" s="115" t="s">
        <v>413</v>
      </c>
    </row>
    <row r="28" spans="1:5" x14ac:dyDescent="0.25">
      <c r="D28" s="868"/>
      <c r="E28" s="115" t="s">
        <v>414</v>
      </c>
    </row>
    <row r="29" spans="1:5" x14ac:dyDescent="0.25">
      <c r="D29" s="868"/>
      <c r="E29" s="115" t="s">
        <v>415</v>
      </c>
    </row>
    <row r="30" spans="1:5" x14ac:dyDescent="0.25">
      <c r="D30" s="869"/>
      <c r="E30" s="115" t="s">
        <v>416</v>
      </c>
    </row>
    <row r="31" spans="1:5" x14ac:dyDescent="0.25">
      <c r="D31" s="121" t="s">
        <v>417</v>
      </c>
      <c r="E31" s="115" t="s">
        <v>418</v>
      </c>
    </row>
    <row r="32" spans="1:5" x14ac:dyDescent="0.25">
      <c r="D32" s="121" t="s">
        <v>419</v>
      </c>
      <c r="E32" s="115" t="s">
        <v>420</v>
      </c>
    </row>
    <row r="33" spans="4:5" x14ac:dyDescent="0.25">
      <c r="D33" s="121" t="s">
        <v>421</v>
      </c>
      <c r="E33" s="115" t="s">
        <v>422</v>
      </c>
    </row>
    <row r="34" spans="4:5" x14ac:dyDescent="0.25">
      <c r="D34" s="121" t="s">
        <v>423</v>
      </c>
      <c r="E34" s="115" t="s">
        <v>424</v>
      </c>
    </row>
    <row r="35" spans="4:5" x14ac:dyDescent="0.25">
      <c r="D35" s="121" t="s">
        <v>425</v>
      </c>
      <c r="E35" s="115" t="s">
        <v>426</v>
      </c>
    </row>
    <row r="36" spans="4:5" x14ac:dyDescent="0.25">
      <c r="D36" s="121" t="s">
        <v>427</v>
      </c>
      <c r="E36" s="115" t="s">
        <v>428</v>
      </c>
    </row>
    <row r="37" spans="4:5" x14ac:dyDescent="0.25">
      <c r="D37" s="121" t="s">
        <v>429</v>
      </c>
      <c r="E37" s="115" t="s">
        <v>430</v>
      </c>
    </row>
    <row r="38" spans="4:5" x14ac:dyDescent="0.25">
      <c r="D38" s="121" t="s">
        <v>431</v>
      </c>
      <c r="E38" s="115" t="s">
        <v>432</v>
      </c>
    </row>
    <row r="39" spans="4:5" x14ac:dyDescent="0.25">
      <c r="D39" s="122" t="s">
        <v>433</v>
      </c>
      <c r="E39" s="115" t="s">
        <v>434</v>
      </c>
    </row>
    <row r="40" spans="4:5" x14ac:dyDescent="0.25">
      <c r="D40" s="122" t="s">
        <v>435</v>
      </c>
      <c r="E40" s="115" t="s">
        <v>436</v>
      </c>
    </row>
    <row r="41" spans="4:5" x14ac:dyDescent="0.25">
      <c r="D41" s="121" t="s">
        <v>437</v>
      </c>
      <c r="E41" s="115" t="s">
        <v>438</v>
      </c>
    </row>
    <row r="42" spans="4:5" x14ac:dyDescent="0.25">
      <c r="D42" s="121" t="s">
        <v>439</v>
      </c>
      <c r="E42" s="115" t="s">
        <v>440</v>
      </c>
    </row>
    <row r="43" spans="4:5" x14ac:dyDescent="0.25">
      <c r="D43" s="122" t="s">
        <v>441</v>
      </c>
      <c r="E43" s="115" t="s">
        <v>442</v>
      </c>
    </row>
    <row r="44" spans="4:5" x14ac:dyDescent="0.25">
      <c r="D44" s="123" t="s">
        <v>443</v>
      </c>
      <c r="E44" s="115" t="s">
        <v>444</v>
      </c>
    </row>
    <row r="45" spans="4:5" x14ac:dyDescent="0.25">
      <c r="D45" s="117" t="s">
        <v>89</v>
      </c>
      <c r="E45" s="115" t="s">
        <v>445</v>
      </c>
    </row>
    <row r="46" spans="4:5" x14ac:dyDescent="0.25">
      <c r="D46" s="117" t="s">
        <v>446</v>
      </c>
      <c r="E46" s="115" t="s">
        <v>447</v>
      </c>
    </row>
    <row r="47" spans="4:5" x14ac:dyDescent="0.25">
      <c r="D47" s="117" t="s">
        <v>448</v>
      </c>
      <c r="E47" s="115" t="s">
        <v>181</v>
      </c>
    </row>
    <row r="48" spans="4:5" x14ac:dyDescent="0.25">
      <c r="D48" s="117" t="s">
        <v>449</v>
      </c>
      <c r="E48" s="115" t="s">
        <v>450</v>
      </c>
    </row>
    <row r="49" spans="4:4" x14ac:dyDescent="0.25">
      <c r="D49" s="120" t="s">
        <v>451</v>
      </c>
    </row>
    <row r="50" spans="4:4" x14ac:dyDescent="0.25">
      <c r="D50" s="117" t="s">
        <v>452</v>
      </c>
    </row>
    <row r="51" spans="4:4" x14ac:dyDescent="0.25">
      <c r="D51" s="117" t="s">
        <v>453</v>
      </c>
    </row>
    <row r="52" spans="4:4" x14ac:dyDescent="0.25">
      <c r="D52" s="120" t="s">
        <v>454</v>
      </c>
    </row>
    <row r="53" spans="4:4" x14ac:dyDescent="0.25">
      <c r="D53" s="123" t="s">
        <v>455</v>
      </c>
    </row>
    <row r="54" spans="4:4" x14ac:dyDescent="0.25">
      <c r="D54" s="123" t="s">
        <v>456</v>
      </c>
    </row>
    <row r="55" spans="4:4" x14ac:dyDescent="0.25">
      <c r="D55" s="123" t="s">
        <v>457</v>
      </c>
    </row>
    <row r="56" spans="4:4" x14ac:dyDescent="0.25">
      <c r="D56" s="123" t="s">
        <v>458</v>
      </c>
    </row>
  </sheetData>
  <mergeCells count="1">
    <mergeCell ref="D27:D30"/>
  </mergeCells>
  <pageMargins left="0.7" right="0.7" top="0.75" bottom="0.75" header="0.3" footer="0.3"/>
  <pageSetup scale="26"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11.425781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Meta 1..n</vt:lpstr>
      <vt:lpstr>Meta 1_Paridad_Instancias</vt:lpstr>
      <vt:lpstr>Meta 3_Escuela</vt:lpstr>
      <vt:lpstr>Meta 4_Bancadas</vt:lpstr>
      <vt:lpstr>Meta 6_TEG_Instancias</vt:lpstr>
      <vt:lpstr>Indicadores PA</vt:lpstr>
      <vt:lpstr>Territorialización PA</vt:lpstr>
      <vt:lpstr>Generalidades</vt:lpstr>
      <vt:lpstr>Hoja13</vt:lpstr>
      <vt:lpstr>Hoja1</vt:lpstr>
      <vt:lpstr>Instructivo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Cindy Rocio Lopez Villanueva</cp:lastModifiedBy>
  <cp:revision/>
  <dcterms:created xsi:type="dcterms:W3CDTF">2011-04-26T22:16:52Z</dcterms:created>
  <dcterms:modified xsi:type="dcterms:W3CDTF">2024-01-25T18:32:22Z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