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da\Downloads\"/>
    </mc:Choice>
  </mc:AlternateContent>
  <xr:revisionPtr revIDLastSave="0" documentId="13_ncr:1_{DB9CF10B-D150-44FF-9E6F-C06DF39400D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M1-DGC" sheetId="45" r:id="rId1"/>
    <sheet name="M3-SCPI" sheetId="46" r:id="rId2"/>
    <sheet name="Indicadores.PA" sheetId="47" r:id="rId3"/>
    <sheet name="Hoja1" sheetId="42" state="hidden" r:id="rId4"/>
    <sheet name="Territorialización PA" sheetId="48" r:id="rId5"/>
    <sheet name="Control de Cambios" sheetId="41" r:id="rId6"/>
    <sheet name="Avance.PDD" sheetId="49" r:id="rId7"/>
    <sheet name="LISTAS" sheetId="38" state="hidden" r:id="rId8"/>
  </sheets>
  <externalReferences>
    <externalReference r:id="rId9"/>
    <externalReference r:id="rId10"/>
  </externalReferences>
  <definedNames>
    <definedName name="_xlnm._FilterDatabase" localSheetId="2" hidden="1">Indicadores.PA!$A$12:$BB$12</definedName>
    <definedName name="_xlnm.Print_Area" localSheetId="0">'M1-DGC'!$A$1:$AE$48</definedName>
    <definedName name="_xlnm.Print_Area" localSheetId="1">'M3-SCPI'!$A$1:$AE$44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5" i="47" l="1"/>
  <c r="H37" i="48" l="1"/>
  <c r="G37" i="48"/>
  <c r="F37" i="48"/>
  <c r="I37" i="48"/>
  <c r="D37" i="48"/>
  <c r="C37" i="48"/>
  <c r="B37" i="48"/>
  <c r="AC25" i="45"/>
  <c r="AC24" i="45"/>
  <c r="AC23" i="45"/>
  <c r="AC22" i="45"/>
  <c r="N25" i="45"/>
  <c r="N24" i="45"/>
  <c r="N23" i="45"/>
  <c r="N22" i="45"/>
  <c r="AC15" i="47" l="1"/>
  <c r="AB15" i="47"/>
  <c r="AA15" i="47"/>
  <c r="Z15" i="47"/>
  <c r="Y15" i="47"/>
  <c r="X15" i="47"/>
  <c r="O12" i="49" l="1"/>
  <c r="J2" i="49"/>
  <c r="I2" i="49"/>
  <c r="U16" i="49"/>
  <c r="P9" i="49"/>
  <c r="Q9" i="49"/>
  <c r="R9" i="49"/>
  <c r="S9" i="49"/>
  <c r="AA9" i="49" s="1"/>
  <c r="T9" i="49"/>
  <c r="O9" i="49"/>
  <c r="P2" i="49"/>
  <c r="Q2" i="49"/>
  <c r="R2" i="49"/>
  <c r="S2" i="49"/>
  <c r="T2" i="49"/>
  <c r="O2" i="49"/>
  <c r="G6" i="49"/>
  <c r="F5" i="49"/>
  <c r="E5" i="49"/>
  <c r="D5" i="49"/>
  <c r="C5" i="49"/>
  <c r="B5" i="49"/>
  <c r="G5" i="49" s="1"/>
  <c r="G4" i="49"/>
  <c r="T3" i="49"/>
  <c r="S3" i="49"/>
  <c r="R3" i="49"/>
  <c r="Q3" i="49"/>
  <c r="P3" i="49"/>
  <c r="O3" i="49"/>
  <c r="I3" i="49"/>
  <c r="G3" i="49"/>
  <c r="M2" i="49"/>
  <c r="G2" i="49"/>
  <c r="AA3" i="49" l="1"/>
  <c r="O5" i="49"/>
  <c r="AA2" i="49"/>
  <c r="AA10" i="49"/>
  <c r="J3" i="49"/>
  <c r="B35" i="46"/>
  <c r="P60" i="46"/>
  <c r="P59" i="46"/>
  <c r="P58" i="46"/>
  <c r="P57" i="46"/>
  <c r="P56" i="46"/>
  <c r="P55" i="46"/>
  <c r="B53" i="46"/>
  <c r="A53" i="46"/>
  <c r="A51" i="46"/>
  <c r="AV13" i="47"/>
  <c r="AW13" i="47" s="1"/>
  <c r="AV14" i="47"/>
  <c r="AW14" i="47" s="1"/>
  <c r="AW16" i="47"/>
  <c r="AV19" i="47"/>
  <c r="AW19" i="47" s="1"/>
  <c r="AV18" i="47"/>
  <c r="AW18" i="47" s="1"/>
  <c r="AV17" i="47"/>
  <c r="AW17" i="47" s="1"/>
  <c r="AV16" i="47"/>
  <c r="AW15" i="47"/>
  <c r="BK58" i="48"/>
  <c r="BJ58" i="48"/>
  <c r="BI58" i="48"/>
  <c r="BH58" i="48"/>
  <c r="BG58" i="48"/>
  <c r="BF58" i="48"/>
  <c r="BE58" i="48"/>
  <c r="BD58" i="48"/>
  <c r="BC58" i="48"/>
  <c r="BB58" i="48"/>
  <c r="BA58" i="48"/>
  <c r="AZ58" i="48"/>
  <c r="AW58" i="48"/>
  <c r="AV58" i="48"/>
  <c r="AU58" i="48"/>
  <c r="AT58" i="48"/>
  <c r="AS58" i="48"/>
  <c r="AR58" i="48"/>
  <c r="AQ58" i="48"/>
  <c r="AP58" i="48"/>
  <c r="AO58" i="48"/>
  <c r="AN58" i="48"/>
  <c r="AM58" i="48"/>
  <c r="AL58" i="48"/>
  <c r="AK58" i="48"/>
  <c r="AJ58" i="48"/>
  <c r="AI58" i="48"/>
  <c r="AH58" i="48"/>
  <c r="AE58" i="48"/>
  <c r="AD58" i="48"/>
  <c r="AC58" i="48"/>
  <c r="AB58" i="48"/>
  <c r="AA58" i="48"/>
  <c r="Z58" i="48"/>
  <c r="Y58" i="48"/>
  <c r="X58" i="48"/>
  <c r="W58" i="48"/>
  <c r="V58" i="48"/>
  <c r="U58" i="48"/>
  <c r="T58" i="48"/>
  <c r="Q58" i="48"/>
  <c r="P58" i="48"/>
  <c r="O58" i="48"/>
  <c r="N58" i="48"/>
  <c r="M58" i="48"/>
  <c r="L58" i="48"/>
  <c r="K58" i="48"/>
  <c r="J58" i="48"/>
  <c r="I58" i="48"/>
  <c r="H58" i="48"/>
  <c r="G58" i="48"/>
  <c r="F58" i="48"/>
  <c r="E58" i="48"/>
  <c r="D58" i="48"/>
  <c r="C58" i="48"/>
  <c r="B58" i="48"/>
  <c r="AY57" i="48"/>
  <c r="AX57" i="48"/>
  <c r="S57" i="48"/>
  <c r="R57" i="48"/>
  <c r="AY56" i="48"/>
  <c r="AX56" i="48"/>
  <c r="S56" i="48"/>
  <c r="R56" i="48"/>
  <c r="AY55" i="48"/>
  <c r="AX55" i="48"/>
  <c r="S55" i="48"/>
  <c r="R55" i="48"/>
  <c r="AY54" i="48"/>
  <c r="AX54" i="48"/>
  <c r="S54" i="48"/>
  <c r="R54" i="48"/>
  <c r="AY53" i="48"/>
  <c r="AX53" i="48"/>
  <c r="S53" i="48"/>
  <c r="R53" i="48"/>
  <c r="AY52" i="48"/>
  <c r="AX52" i="48"/>
  <c r="S52" i="48"/>
  <c r="R52" i="48"/>
  <c r="AY51" i="48"/>
  <c r="AX51" i="48"/>
  <c r="S51" i="48"/>
  <c r="R51" i="48"/>
  <c r="AY50" i="48"/>
  <c r="AX50" i="48"/>
  <c r="S50" i="48"/>
  <c r="R50" i="48"/>
  <c r="AY49" i="48"/>
  <c r="AX49" i="48"/>
  <c r="S49" i="48"/>
  <c r="R49" i="48"/>
  <c r="AY48" i="48"/>
  <c r="AX48" i="48"/>
  <c r="S48" i="48"/>
  <c r="R48" i="48"/>
  <c r="AY47" i="48"/>
  <c r="AX47" i="48"/>
  <c r="S47" i="48"/>
  <c r="R47" i="48"/>
  <c r="AY46" i="48"/>
  <c r="AX46" i="48"/>
  <c r="S46" i="48"/>
  <c r="R46" i="48"/>
  <c r="AY45" i="48"/>
  <c r="AX45" i="48"/>
  <c r="S45" i="48"/>
  <c r="R45" i="48"/>
  <c r="AY44" i="48"/>
  <c r="AX44" i="48"/>
  <c r="S44" i="48"/>
  <c r="R44" i="48"/>
  <c r="AY43" i="48"/>
  <c r="AX43" i="48"/>
  <c r="S43" i="48"/>
  <c r="R43" i="48"/>
  <c r="AY42" i="48"/>
  <c r="AX42" i="48"/>
  <c r="S42" i="48"/>
  <c r="R42" i="48"/>
  <c r="AY41" i="48"/>
  <c r="AX41" i="48"/>
  <c r="S41" i="48"/>
  <c r="R41" i="48"/>
  <c r="AY40" i="48"/>
  <c r="AX40" i="48"/>
  <c r="S40" i="48"/>
  <c r="R40" i="48"/>
  <c r="AY39" i="48"/>
  <c r="AX39" i="48"/>
  <c r="S39" i="48"/>
  <c r="R39" i="48"/>
  <c r="AY38" i="48"/>
  <c r="AX38" i="48"/>
  <c r="S38" i="48"/>
  <c r="R38" i="48"/>
  <c r="AY37" i="48"/>
  <c r="AY58" i="48" s="1"/>
  <c r="AX37" i="48"/>
  <c r="AX58" i="48" s="1"/>
  <c r="S37" i="48"/>
  <c r="S58" i="48" s="1"/>
  <c r="R37" i="48"/>
  <c r="R58" i="48" s="1"/>
  <c r="BK32" i="48"/>
  <c r="BJ32" i="48"/>
  <c r="BI32" i="48"/>
  <c r="BH32" i="48"/>
  <c r="BG32" i="48"/>
  <c r="BF32" i="48"/>
  <c r="BE32" i="48"/>
  <c r="BD32" i="48"/>
  <c r="BC32" i="48"/>
  <c r="BB32" i="48"/>
  <c r="BA32" i="48"/>
  <c r="AZ32" i="48"/>
  <c r="AW32" i="48"/>
  <c r="AV32" i="48"/>
  <c r="AU32" i="48"/>
  <c r="AT32" i="48"/>
  <c r="AS32" i="48"/>
  <c r="AR32" i="48"/>
  <c r="AQ32" i="48"/>
  <c r="AP32" i="48"/>
  <c r="AO32" i="48"/>
  <c r="AN32" i="48"/>
  <c r="AM32" i="48"/>
  <c r="AL32" i="48"/>
  <c r="AK32" i="48"/>
  <c r="AJ32" i="48"/>
  <c r="AI32" i="48"/>
  <c r="AH32" i="48"/>
  <c r="AE32" i="48"/>
  <c r="AD32" i="48"/>
  <c r="AC32" i="48"/>
  <c r="AB32" i="48"/>
  <c r="AA32" i="48"/>
  <c r="Z32" i="48"/>
  <c r="Y32" i="48"/>
  <c r="X32" i="48"/>
  <c r="W32" i="48"/>
  <c r="V32" i="48"/>
  <c r="U32" i="48"/>
  <c r="T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C32" i="48"/>
  <c r="B32" i="48"/>
  <c r="AY31" i="48"/>
  <c r="AX31" i="48"/>
  <c r="S31" i="48"/>
  <c r="R31" i="48"/>
  <c r="AY30" i="48"/>
  <c r="AX30" i="48"/>
  <c r="S30" i="48"/>
  <c r="R30" i="48"/>
  <c r="AY29" i="48"/>
  <c r="AX29" i="48"/>
  <c r="S29" i="48"/>
  <c r="R29" i="48"/>
  <c r="AY28" i="48"/>
  <c r="AX28" i="48"/>
  <c r="S28" i="48"/>
  <c r="R28" i="48"/>
  <c r="AY27" i="48"/>
  <c r="AX27" i="48"/>
  <c r="S27" i="48"/>
  <c r="R27" i="48"/>
  <c r="AY26" i="48"/>
  <c r="AX26" i="48"/>
  <c r="S26" i="48"/>
  <c r="R26" i="48"/>
  <c r="AY25" i="48"/>
  <c r="AX25" i="48"/>
  <c r="S25" i="48"/>
  <c r="R25" i="48"/>
  <c r="AY24" i="48"/>
  <c r="AX24" i="48"/>
  <c r="S24" i="48"/>
  <c r="R24" i="48"/>
  <c r="AY23" i="48"/>
  <c r="AX23" i="48"/>
  <c r="S23" i="48"/>
  <c r="R23" i="48"/>
  <c r="AY22" i="48"/>
  <c r="AX22" i="48"/>
  <c r="S22" i="48"/>
  <c r="R22" i="48"/>
  <c r="AY21" i="48"/>
  <c r="AX21" i="48"/>
  <c r="S21" i="48"/>
  <c r="R21" i="48"/>
  <c r="AY20" i="48"/>
  <c r="AX20" i="48"/>
  <c r="S20" i="48"/>
  <c r="R20" i="48"/>
  <c r="AY19" i="48"/>
  <c r="AX19" i="48"/>
  <c r="S19" i="48"/>
  <c r="R19" i="48"/>
  <c r="AY18" i="48"/>
  <c r="AX18" i="48"/>
  <c r="S18" i="48"/>
  <c r="R18" i="48"/>
  <c r="AY17" i="48"/>
  <c r="AX17" i="48"/>
  <c r="S17" i="48"/>
  <c r="R17" i="48"/>
  <c r="AY16" i="48"/>
  <c r="AX16" i="48"/>
  <c r="S16" i="48"/>
  <c r="R16" i="48"/>
  <c r="AY15" i="48"/>
  <c r="AX15" i="48"/>
  <c r="S15" i="48"/>
  <c r="R15" i="48"/>
  <c r="AY14" i="48"/>
  <c r="AX14" i="48"/>
  <c r="S14" i="48"/>
  <c r="R14" i="48"/>
  <c r="AY13" i="48"/>
  <c r="AX13" i="48"/>
  <c r="S13" i="48"/>
  <c r="R13" i="48"/>
  <c r="AY12" i="48"/>
  <c r="AX12" i="48"/>
  <c r="S12" i="48"/>
  <c r="R12" i="48"/>
  <c r="AY11" i="48"/>
  <c r="AY32" i="48" s="1"/>
  <c r="AX11" i="48"/>
  <c r="AX32" i="48" s="1"/>
  <c r="S11" i="48"/>
  <c r="S32" i="48" s="1"/>
  <c r="R11" i="48"/>
  <c r="R32" i="48" s="1"/>
  <c r="M3" i="49" l="1"/>
  <c r="P44" i="46"/>
  <c r="P43" i="46"/>
  <c r="P42" i="46"/>
  <c r="P41" i="46"/>
  <c r="P30" i="46"/>
  <c r="A30" i="46"/>
  <c r="AC25" i="46"/>
  <c r="N25" i="46"/>
  <c r="O25" i="46" s="1"/>
  <c r="AC24" i="46"/>
  <c r="N24" i="46"/>
  <c r="AC23" i="46"/>
  <c r="AD23" i="46" s="1"/>
  <c r="N23" i="46"/>
  <c r="O23" i="46" s="1"/>
  <c r="AC22" i="46"/>
  <c r="N22" i="46"/>
  <c r="E52" i="46" l="1"/>
  <c r="I52" i="46"/>
  <c r="H52" i="46"/>
  <c r="F52" i="46"/>
  <c r="D52" i="46"/>
  <c r="G52" i="46"/>
  <c r="AE23" i="46"/>
  <c r="G54" i="46"/>
  <c r="E53" i="46"/>
  <c r="I53" i="46"/>
  <c r="H54" i="46"/>
  <c r="H61" i="46" s="1"/>
  <c r="H62" i="46" s="1"/>
  <c r="H36" i="46" s="1"/>
  <c r="S11" i="49" s="1"/>
  <c r="S12" i="49" s="1"/>
  <c r="F53" i="46"/>
  <c r="D53" i="46"/>
  <c r="E54" i="46"/>
  <c r="I54" i="46"/>
  <c r="G53" i="46"/>
  <c r="F54" i="46"/>
  <c r="D54" i="46"/>
  <c r="H53" i="46"/>
  <c r="F51" i="46"/>
  <c r="F64" i="46" s="1"/>
  <c r="G51" i="46"/>
  <c r="I51" i="46"/>
  <c r="D51" i="46"/>
  <c r="H51" i="46"/>
  <c r="E51" i="46"/>
  <c r="E64" i="46" s="1"/>
  <c r="AE25" i="46"/>
  <c r="AD25" i="46"/>
  <c r="I64" i="46" l="1"/>
  <c r="F61" i="46"/>
  <c r="F62" i="46" s="1"/>
  <c r="F36" i="46" s="1"/>
  <c r="Q11" i="49" s="1"/>
  <c r="Q12" i="49" s="1"/>
  <c r="G61" i="46"/>
  <c r="G62" i="46" s="1"/>
  <c r="G36" i="46" s="1"/>
  <c r="R11" i="49" s="1"/>
  <c r="R12" i="49" s="1"/>
  <c r="P52" i="46"/>
  <c r="I61" i="46"/>
  <c r="I62" i="46" s="1"/>
  <c r="I36" i="46" s="1"/>
  <c r="T11" i="49" s="1"/>
  <c r="E61" i="46"/>
  <c r="E62" i="46" s="1"/>
  <c r="E36" i="46" s="1"/>
  <c r="P11" i="49" s="1"/>
  <c r="G64" i="46"/>
  <c r="G65" i="46" s="1"/>
  <c r="G35" i="46" s="1"/>
  <c r="R4" i="49" s="1"/>
  <c r="R5" i="49" s="1"/>
  <c r="D61" i="46"/>
  <c r="D62" i="46" s="1"/>
  <c r="P54" i="46"/>
  <c r="P53" i="46"/>
  <c r="H64" i="46"/>
  <c r="H65" i="46" s="1"/>
  <c r="H35" i="46" s="1"/>
  <c r="S4" i="49" s="1"/>
  <c r="S5" i="49" s="1"/>
  <c r="I65" i="46"/>
  <c r="I35" i="46" s="1"/>
  <c r="T4" i="49" s="1"/>
  <c r="T5" i="49" s="1"/>
  <c r="E65" i="46"/>
  <c r="E35" i="46" s="1"/>
  <c r="P4" i="49" s="1"/>
  <c r="F65" i="46"/>
  <c r="F35" i="46" s="1"/>
  <c r="Q4" i="49" s="1"/>
  <c r="Q5" i="49" s="1"/>
  <c r="P51" i="46"/>
  <c r="D64" i="46"/>
  <c r="D65" i="46" s="1"/>
  <c r="P48" i="45"/>
  <c r="P47" i="45"/>
  <c r="P46" i="45"/>
  <c r="P45" i="45"/>
  <c r="P44" i="45"/>
  <c r="P43" i="45"/>
  <c r="P42" i="45"/>
  <c r="P41" i="45"/>
  <c r="P36" i="45"/>
  <c r="P35" i="45"/>
  <c r="P30" i="45"/>
  <c r="AD25" i="45"/>
  <c r="O25" i="45"/>
  <c r="AE23" i="45"/>
  <c r="O23" i="45"/>
  <c r="P12" i="49" l="1"/>
  <c r="AA11" i="49"/>
  <c r="I4" i="49"/>
  <c r="P5" i="49"/>
  <c r="AA5" i="49" s="1"/>
  <c r="U18" i="49"/>
  <c r="AA4" i="49"/>
  <c r="P61" i="46"/>
  <c r="J4" i="49"/>
  <c r="J5" i="49" s="1"/>
  <c r="T12" i="49"/>
  <c r="P62" i="46"/>
  <c r="D36" i="46"/>
  <c r="P36" i="46" s="1"/>
  <c r="P64" i="46"/>
  <c r="AD23" i="45"/>
  <c r="AE25" i="45"/>
  <c r="M4" i="49" l="1"/>
  <c r="M5" i="49" s="1"/>
  <c r="I5" i="49"/>
  <c r="AA12" i="49"/>
  <c r="P65" i="46"/>
  <c r="D35" i="46"/>
  <c r="P35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C55285E0-F085-4A9B-82AC-C9E678817D6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F9675030-4FA2-44C9-8ED4-9A5FFA0347F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752DEA4F-0C55-42BB-9476-95DB53DB4B6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D25FAD9A-BEEF-4EAB-B1E4-7950497FF42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5E18E62E-AAA6-4213-93DD-BB22DAA2F92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736C694F-6092-47F0-A309-57AF81AE0EC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B35A57BB-132B-4189-A362-302EFEA4A3D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47054F1A-4B9E-4107-9B81-55C7F1E5D89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8BFD6FDC-39BA-4876-AF18-56D85A9830B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1BC11548-17BC-4C28-A7BB-48ED89076F0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9D808153-F022-4286-9949-54B78287C65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AF46B17F-CA26-4C65-A161-4CD91236949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</authors>
  <commentList>
    <comment ref="AX5" authorId="0" shapeId="0" xr:uid="{1247B8DB-3339-4649-8329-C72CA341DD37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Y5" authorId="1" shapeId="0" xr:uid="{D48FCEA1-8139-482A-9835-85549A06CE5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Z5" authorId="0" shapeId="0" xr:uid="{14A3C71A-F1C1-480F-A57E-D65BB8FD8BC1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BA5" authorId="0" shapeId="0" xr:uid="{939354C1-9E48-4E3E-995E-AC531AF1F769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BB5" authorId="0" shapeId="0" xr:uid="{B33A973E-5208-47F9-A706-DA597C770F95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250F853A-FC49-4F3D-89AC-0B254A3283CD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 La codificación se puede consultar en la pestaña de  generalidades.
</t>
        </r>
      </text>
    </comment>
    <comment ref="I11" authorId="0" shapeId="0" xr:uid="{3AF1030A-2D38-4432-B1E3-EBDFA4D0C15D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Corresponde a la meta PDD o meta proyecto articulada con el indicador a medir.
</t>
        </r>
        <r>
          <rPr>
            <sz val="10"/>
            <color indexed="8"/>
            <rFont val="Tahoma"/>
            <family val="2"/>
          </rPr>
          <t xml:space="preserve">Así mismo se podrá establecer una meta nueva en caso de evidenciar la necesidad. </t>
        </r>
      </text>
    </comment>
    <comment ref="J11" authorId="0" shapeId="0" xr:uid="{9B09FBA4-EA82-4267-9514-853AE25051FC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L11" authorId="0" shapeId="0" xr:uid="{EA3A8D61-9735-431A-B96E-E7E407B47B1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O11" authorId="0" shapeId="0" xr:uid="{81103901-F5D3-4153-ACCE-E25A1340BE74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Corresponde a la descripción detallada de la medición del indicador y la formula del mismo</t>
        </r>
      </text>
    </comment>
    <comment ref="V11" authorId="0" shapeId="0" xr:uid="{2C1FC2BF-04F5-4BF7-BAA6-A61642EA2B18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<sst xmlns="http://schemas.openxmlformats.org/spreadsheetml/2006/main" count="1020" uniqueCount="449">
  <si>
    <t>SECRETARÍA DISTRITAL DE LA MUJER</t>
  </si>
  <si>
    <t>Código: DE-FO-5</t>
  </si>
  <si>
    <t xml:space="preserve">DIRECCIONAMIENTO ESTRATEGICO </t>
  </si>
  <si>
    <t>Versión: 12</t>
  </si>
  <si>
    <t xml:space="preserve">FORMULACIÓN Y SEGUIMIENTO  PLAN DE ACCIÓN </t>
  </si>
  <si>
    <t>Fecha de Emisión: 22/12/2023</t>
  </si>
  <si>
    <t>Libro 2 (vigencia 2024) Página 1 de 4</t>
  </si>
  <si>
    <t>PERIODO REPORTADO</t>
  </si>
  <si>
    <t>ENE</t>
  </si>
  <si>
    <t>FECHA DE REPORTE</t>
  </si>
  <si>
    <t>TIPO DE REPORTE</t>
  </si>
  <si>
    <t>FORMULACION</t>
  </si>
  <si>
    <t>ACTUALIZACION</t>
  </si>
  <si>
    <t>SEGUIMIENTO</t>
  </si>
  <si>
    <t>X</t>
  </si>
  <si>
    <t>NOMBRE DEL PROYECTO</t>
  </si>
  <si>
    <t>7673 - Desarrollo de capacidades para aumentar la autonomía y empoderamiento de las mujeres en toda su diversidad en Bogotá</t>
  </si>
  <si>
    <t>PROPÓSITO</t>
  </si>
  <si>
    <t xml:space="preserve">1 - Hacer un nuevo contrato social con igualdad de oportunidades para la inclusión social, productiva y política </t>
  </si>
  <si>
    <t>LOGRO</t>
  </si>
  <si>
    <t>2 -  Reducir la pobreza monetaria, multidimensional y la feminización de la pobreza.</t>
  </si>
  <si>
    <t>PROGRAMA</t>
  </si>
  <si>
    <t>Igualdad de oportunidades y desarrollo de capacidades para las mujeres</t>
  </si>
  <si>
    <t>DESCRIPCIÓN DE LA META (ACTIVIDAD MGA)</t>
  </si>
  <si>
    <t>Formar 26.100 mujeres en sus derechos a través de procesos de desarrollo de capacidades en el uso TIC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</si>
  <si>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</si>
  <si>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</si>
  <si>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</si>
  <si>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</si>
  <si>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</si>
  <si>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</si>
  <si>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</si>
  <si>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</si>
  <si>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</si>
  <si>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</si>
  <si>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</si>
  <si>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</si>
  <si>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</si>
  <si>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</si>
  <si>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</si>
  <si>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</si>
  <si>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</si>
  <si>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</si>
  <si>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</si>
  <si>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</si>
  <si>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</si>
  <si>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</si>
  <si>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</si>
  <si>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</si>
  <si>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</si>
  <si>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</si>
  <si>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</si>
  <si>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</si>
  <si>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</si>
  <si>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</si>
  <si>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</si>
  <si>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</si>
  <si>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</si>
  <si>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</si>
  <si>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</si>
  <si>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</si>
  <si>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</si>
  <si>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</si>
  <si>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</si>
  <si>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</si>
  <si>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</si>
  <si>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</si>
  <si>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</si>
  <si>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</si>
  <si>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</si>
  <si>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</si>
  <si>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</si>
  <si>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</si>
  <si>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</si>
  <si>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</si>
  <si>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</si>
  <si>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</si>
  <si>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</si>
  <si>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</si>
  <si>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</si>
  <si>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</si>
  <si>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</si>
  <si>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</si>
  <si>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</si>
  <si>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</si>
  <si>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</si>
  <si>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</si>
  <si>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</si>
  <si>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>1. Actualizar e incorporar los cursos de formación de la Dirección de Gestión de Conocimiento (consttuidos en la vigencia anterior) en la plataforma Moodle como espacio de aprendizaje para la ciudadanía</t>
  </si>
  <si>
    <t>2. Elaborar un (1) reporte mensual (a partir del mes de febrero) y acumulado, que de cuenta de las mujeres formadas, discriminando por curso, localidad y otras variables que se considern pertinentes por la dirección</t>
  </si>
  <si>
    <t xml:space="preserve">3,Realizar una (1) jornada de reconocimiento a las mujeres formadas en los Centros de Inclusión Digital </t>
  </si>
  <si>
    <t>4. Adecuar la infraestructura tecnológica de los Centros de Inclusión Digital, aportando a la inclusión del enfoque diferencial, y acorde con las demandas territoriales</t>
  </si>
  <si>
    <t>*Incluir tantas filas sean necesarias</t>
  </si>
  <si>
    <t>Versión: 11</t>
  </si>
  <si>
    <t>Fecha de Emisión: 21/11/2023</t>
  </si>
  <si>
    <t>Diseñar e implementar una (1) estrategia para el desarrollo de capacidades socioemocionales y técnicas de las mujeres en toda su diversidad para su emprendimiento y empleabilidad.</t>
  </si>
  <si>
    <t>N/A</t>
  </si>
  <si>
    <t>1) enero: giros por $18.816.799 asociados al Cto.986-2023 QUINTA GENERACION SAS (operador logístico)</t>
  </si>
  <si>
    <t>Actividad no programada para el periodo de reporte.</t>
  </si>
  <si>
    <t>Actividad no programada para el periodo de reporte</t>
  </si>
  <si>
    <t>5. Implementar la ruta de divulgación y orientación para la formación y oferta de empleo y emprendimiento de mujeres diseñada en el marco de la estrategia de emprendimiento y empleabilidad.</t>
  </si>
  <si>
    <t xml:space="preserve">6. Promover acciones y alianzas que contribuyan a la generación de ingresos y empleo para las mujeres, en el marco de la estrategia de emprendimiento y empleabilidad. 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</si>
  <si>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</si>
  <si>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</si>
  <si>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</si>
  <si>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</si>
  <si>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</si>
  <si>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</si>
  <si>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</si>
  <si>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</si>
  <si>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</si>
  <si>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 xml:space="preserve">Igualdad de oportunidades y desarrollo de capacidades para las mujeres </t>
  </si>
  <si>
    <t>OBJETIVO ESTRATEGICO:</t>
  </si>
  <si>
    <t>Contribuir a la reducción de la feminización de la pobreza, al desarrollo de capacidades y al empoderamiento</t>
  </si>
  <si>
    <t>NIVEL</t>
  </si>
  <si>
    <t xml:space="preserve"> META</t>
  </si>
  <si>
    <t>INDICADOR</t>
  </si>
  <si>
    <t>FORMULA DEL INDICADOR</t>
  </si>
  <si>
    <t>TIPO DE ANUALIZACIÓN  (Según aplique)</t>
  </si>
  <si>
    <t xml:space="preserve">MAGNITUD CUATRIENIO  (Según aplique) </t>
  </si>
  <si>
    <t>UNIDAD DE MEDIDAD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</si>
  <si>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</si>
  <si>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</si>
  <si>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</si>
  <si>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</si>
  <si>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</si>
  <si>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</si>
  <si>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</si>
  <si>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</si>
  <si>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Meta trazadora</t>
  </si>
  <si>
    <t>Meta estratégica</t>
  </si>
  <si>
    <t>PMR</t>
  </si>
  <si>
    <t xml:space="preserve"> De actividad  </t>
  </si>
  <si>
    <t>Otro</t>
  </si>
  <si>
    <t xml:space="preserve"> Proceso (POA)</t>
  </si>
  <si>
    <t>Planes Decreto 612</t>
  </si>
  <si>
    <t>MAGNITUD EJECUTADA</t>
  </si>
  <si>
    <t>AVANCE %</t>
  </si>
  <si>
    <t>Aumentar en un 30% el número de mujeres formadas en los centros de inclusión digital.</t>
  </si>
  <si>
    <t>Número de mujeres formadas en los Centros de Inclusión Digital</t>
  </si>
  <si>
    <t>Suma</t>
  </si>
  <si>
    <t>Mujeres Formadas</t>
  </si>
  <si>
    <t>Sumatoria de mujeres formadas en los Centros de Inclusión Digital</t>
  </si>
  <si>
    <t>Profesional/contratista responsable reporte instrumentos de planeación</t>
  </si>
  <si>
    <t>Mensual</t>
  </si>
  <si>
    <t>Base de mujeres formadas e incluidas en el SIMISIONAL</t>
  </si>
  <si>
    <t>Desarrollo de capacidades para la vida de las mujeres</t>
  </si>
  <si>
    <t>Porcentaje de avance en la divulgación de la oferta de formación</t>
  </si>
  <si>
    <t>Constante</t>
  </si>
  <si>
    <t>Porcentaje de avance</t>
  </si>
  <si>
    <t>Divulgación de la gratuidad de la oferta de formación de la Dirección de gestión del conocimiento</t>
  </si>
  <si>
    <t>Cuatrimestral</t>
  </si>
  <si>
    <t>Piezas comunicativas</t>
  </si>
  <si>
    <t>Diseñar y acompañar la estrategia de emprendimiento y empleabilidad para la autonomía económica de las mujeres</t>
  </si>
  <si>
    <t>Porcentaje de avance en el diseño y acompañamiento de la estrategia de emprendimiento y empleabilidad para la autonomía económica de las mujeres</t>
  </si>
  <si>
    <t xml:space="preserve">Sumatoria </t>
  </si>
  <si>
    <t>Sumatoria</t>
  </si>
  <si>
    <t>Contratistas E&amp;E / Subsecretaría del Cuidado y Políticas de Igualdad</t>
  </si>
  <si>
    <t>Soportes plan de acción meta 3</t>
  </si>
  <si>
    <t>Diseñar e implementar una (1) Estrategia para el Desarrollo de Capacidades Socioemocionales y Técnicas de las Mujeres en toda su Diversidad para su Emprendimiento y Empleabilidad.</t>
  </si>
  <si>
    <t>Número de registros en la Ruta de  Divulgación y Orientación.</t>
  </si>
  <si>
    <t>Registros</t>
  </si>
  <si>
    <t>Registros realizados</t>
  </si>
  <si>
    <t>Número de mujeres orientadas a través de la Ruta de Divulgación y Orientación.</t>
  </si>
  <si>
    <t>Mujeres orientadas</t>
  </si>
  <si>
    <t>Orientaciones realizadas</t>
  </si>
  <si>
    <t>Número de informes consolidados, elaborados a partir de los reportes enviados por las entidades y organismos distritales en cumplimiento del Decreto 332/2020.</t>
  </si>
  <si>
    <t>Informes consolidados</t>
  </si>
  <si>
    <t>Semestral</t>
  </si>
  <si>
    <t>Reportes realizados</t>
  </si>
  <si>
    <t xml:space="preserve">Número de alianzas que contribuyan a la generación de ingresos y empleo para las mujeres, en el marco de la estrategia de emprendimiento y empleabilidad. </t>
  </si>
  <si>
    <t>Alianzas</t>
  </si>
  <si>
    <t>Seguimiento mensual a las 50 alianzas a través del cuadro de seguimiento.</t>
  </si>
  <si>
    <t>Orfeo consolidación alianza (vigencia anterior y actual)
Cuadro mensual de seguimiento alianzas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</si>
  <si>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</si>
  <si>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</si>
  <si>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</si>
  <si>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</si>
  <si>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</si>
  <si>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 Angie Paola Mesa Rojas</t>
  </si>
  <si>
    <t>Nombre:</t>
  </si>
  <si>
    <t xml:space="preserve">Cargo: Directora de Gestión del Conocimiento - (Líder técnica meta 1) </t>
  </si>
  <si>
    <t>Cargo: Subsecretaria del Cuidado y Políticas de Igualdad - Gerenta - Líder técnica meta 3</t>
  </si>
  <si>
    <t xml:space="preserve">Cargo: </t>
  </si>
  <si>
    <t>Planes decreto 612</t>
  </si>
  <si>
    <t>Unidad de medida</t>
  </si>
  <si>
    <t>1. Plan Institucional de Archivos de la Entidad (PINAR)</t>
  </si>
  <si>
    <t>Número</t>
  </si>
  <si>
    <t>2. Plan Anual de Adquisiciones</t>
  </si>
  <si>
    <t>Procentaje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</si>
  <si>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</si>
  <si>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</si>
  <si>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</si>
  <si>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</si>
  <si>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</si>
  <si>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</si>
  <si>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</si>
  <si>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</si>
  <si>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</si>
  <si>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</si>
  <si>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</si>
  <si>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</si>
  <si>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</si>
  <si>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</si>
  <si>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</si>
  <si>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</si>
  <si>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</si>
  <si>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</si>
  <si>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</si>
  <si>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</si>
  <si>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</si>
  <si>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</si>
  <si>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</si>
  <si>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</si>
  <si>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</si>
  <si>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</si>
  <si>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</si>
  <si>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</si>
  <si>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</si>
  <si>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</si>
  <si>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</si>
  <si>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</si>
  <si>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</si>
  <si>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</si>
  <si>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</si>
  <si>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</si>
  <si>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</si>
  <si>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</si>
  <si>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</si>
  <si>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</si>
  <si>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</si>
  <si>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</si>
  <si>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</si>
  <si>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</si>
  <si>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</si>
  <si>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</si>
  <si>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</si>
  <si>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</si>
  <si>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</si>
  <si>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</si>
  <si>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</si>
  <si>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</si>
  <si>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</si>
  <si>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</si>
  <si>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</si>
  <si>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</si>
  <si>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</si>
  <si>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Descripción</t>
  </si>
  <si>
    <t>Total PDD</t>
  </si>
  <si>
    <t>Reporte PDD
ene-mar</t>
  </si>
  <si>
    <t>Reporte PDD
abr-jun</t>
  </si>
  <si>
    <t>Reporte PDD
jul-sep</t>
  </si>
  <si>
    <t>Reporte PDD
oct-dic</t>
  </si>
  <si>
    <t>Programado</t>
  </si>
  <si>
    <t>Reporte PDD
ene</t>
  </si>
  <si>
    <t>Reporte PDD
feb</t>
  </si>
  <si>
    <t>Reporte PDD
mar</t>
  </si>
  <si>
    <t>Reporte PDD
abr</t>
  </si>
  <si>
    <t>Reporte PDD
may</t>
  </si>
  <si>
    <t>Reporte PDD
jun</t>
  </si>
  <si>
    <t>Reporte PDD
jul</t>
  </si>
  <si>
    <t>Reporte PDD
ago</t>
  </si>
  <si>
    <t>Reporte PDD
sep</t>
  </si>
  <si>
    <t>Reporte PDD
oct</t>
  </si>
  <si>
    <t>Reporte PDD
nov</t>
  </si>
  <si>
    <t>Reporte PDD
dic</t>
  </si>
  <si>
    <t>Meta 1</t>
  </si>
  <si>
    <t>Meta 2</t>
  </si>
  <si>
    <t>Meta 3</t>
  </si>
  <si>
    <t>Promedio</t>
  </si>
  <si>
    <t>Redondeo</t>
  </si>
  <si>
    <t>Ejecutado</t>
  </si>
  <si>
    <t>Prog PDD</t>
  </si>
  <si>
    <t>Página 4 de 4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</si>
  <si>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</si>
  <si>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</si>
  <si>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</si>
  <si>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</si>
  <si>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</si>
  <si>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</si>
  <si>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</si>
  <si>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</si>
  <si>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>UNIDAD DE MEDIDA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</si>
  <si>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</si>
  <si>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</si>
  <si>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</si>
  <si>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</si>
  <si>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</si>
  <si>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</si>
  <si>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</si>
  <si>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</si>
  <si>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</si>
  <si>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</si>
  <si>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</si>
  <si>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</si>
  <si>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</si>
  <si>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</si>
  <si>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</si>
  <si>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</si>
  <si>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</si>
  <si>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</si>
  <si>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</si>
  <si>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</si>
  <si>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</si>
  <si>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</si>
  <si>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</si>
  <si>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</si>
  <si>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</si>
  <si>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</si>
  <si>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</si>
  <si>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</si>
  <si>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</si>
  <si>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</si>
  <si>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</si>
  <si>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</si>
  <si>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</si>
  <si>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</si>
  <si>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</si>
  <si>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</si>
  <si>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</si>
  <si>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</si>
  <si>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</si>
  <si>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</si>
  <si>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</si>
  <si>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</si>
  <si>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</si>
  <si>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</si>
  <si>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</si>
  <si>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</si>
  <si>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</si>
  <si>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</si>
  <si>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</si>
  <si>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</si>
  <si>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</si>
  <si>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</si>
  <si>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</si>
  <si>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</si>
  <si>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</si>
  <si>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</si>
  <si>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</si>
  <si>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</si>
  <si>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</si>
  <si>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</si>
  <si>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</si>
  <si>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</si>
  <si>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</si>
  <si>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</si>
  <si>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</si>
  <si>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</si>
  <si>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</si>
  <si>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</si>
  <si>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</si>
  <si>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</si>
  <si>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</si>
  <si>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</si>
  <si>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</si>
  <si>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</si>
  <si>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</si>
  <si>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</si>
  <si>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</si>
  <si>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</si>
  <si>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</si>
  <si>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</si>
  <si>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</si>
  <si>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</si>
  <si>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</si>
  <si>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</si>
  <si>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</si>
  <si>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</si>
  <si>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</si>
  <si>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</si>
  <si>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</si>
  <si>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</si>
  <si>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</si>
  <si>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</si>
  <si>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</si>
  <si>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</si>
  <si>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</si>
  <si>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</si>
  <si>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</si>
  <si>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</si>
  <si>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</si>
  <si>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</si>
  <si>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</si>
  <si>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</si>
  <si>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</si>
  <si>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</si>
  <si>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</si>
  <si>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</si>
  <si>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</si>
  <si>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</si>
  <si>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</si>
  <si>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</si>
  <si>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</si>
  <si>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</si>
  <si>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</si>
  <si>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</si>
  <si>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</si>
  <si>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</si>
  <si>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</si>
  <si>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</si>
  <si>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</si>
  <si>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</si>
  <si>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</si>
  <si>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</si>
  <si>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</si>
  <si>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</si>
  <si>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</si>
  <si>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</si>
  <si>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</si>
  <si>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</si>
  <si>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</si>
  <si>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</si>
  <si>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</si>
  <si>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</si>
  <si>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</si>
  <si>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</si>
  <si>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</si>
  <si>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</si>
  <si>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</si>
  <si>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</si>
  <si>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</si>
  <si>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</si>
  <si>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</si>
  <si>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</si>
  <si>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</si>
  <si>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</si>
  <si>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</si>
  <si>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</si>
  <si>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</si>
  <si>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</si>
  <si>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</si>
  <si>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</si>
  <si>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</si>
  <si>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</si>
  <si>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</si>
  <si>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</si>
  <si>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Las actividades se centraron en la etapa precontractual vigencia 2024  del proyecto de inversión.</t>
  </si>
  <si>
    <t>1) enero:  El valor girado en enero corresponde a: Cto.488-2023 Alfonso Alvarez: $1.667.841. Cto.495-2023 Laura Morales: $3.605.000. Cto.986-2023 Quinta Generación SAS: $5.776.320.</t>
  </si>
  <si>
    <t>feb.2024</t>
  </si>
  <si>
    <t>Valores reserva presupuestal. Meta 1.</t>
  </si>
  <si>
    <t>Se ajusta el valor de la reserva con la información presupuestal definitiva recibida en enero de 2024</t>
  </si>
  <si>
    <t>Valores programación y giros vigencia 2024. Meta 1.</t>
  </si>
  <si>
    <t>Se ajusta el valor de la vigencia con la información presupuestal definitiva recibida en enero de 2024</t>
  </si>
  <si>
    <t>Nombre: Rocio Durán Mahecha (Meta 1) - Yenny Barrera (Meta 1)
                Sandra Milena Díaz (Meta3) - Ángela Ávila (Meta 3)</t>
  </si>
  <si>
    <t>Cargo: Contratistas-DGC / Contratistas-SCPI</t>
  </si>
  <si>
    <t>Cargo: Jefe Oficina Asesora de Planeación</t>
  </si>
  <si>
    <t>01 a 31 de enero de 2024</t>
  </si>
  <si>
    <t>Nombre: Oriana María La Rotta Amaya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</si>
</sst>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\ #,##0;\-&quot;$&quot;\ #,##0"/>
    <numFmt numFmtId="41" formatCode="_-* #,##0_-;\-* #,##0_-;_-* &quot;-&quot;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&quot;$&quot;* #,##0.00_-;\-&quot;$&quot;* #,##0.00_-;_-&quot;$&quot;* &quot;-&quot;??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#,##0;[Red]#,##0"/>
    <numFmt numFmtId="174" formatCode="_-[$$-240A]\ * #,##0.00_-;\-[$$-240A]\ * #,##0.00_-;_-[$$-240A]\ * &quot;-&quot;??_-;_-@_-"/>
    <numFmt numFmtId="175" formatCode="&quot;$&quot;\ #,##0.00"/>
    <numFmt numFmtId="176" formatCode="0.0000"/>
    <numFmt numFmtId="177" formatCode="0.000"/>
    <numFmt numFmtId="178" formatCode="0.00000"/>
    <numFmt numFmtId="179" formatCode="#,##0.0000"/>
    <numFmt numFmtId="180" formatCode="#,##0.0"/>
    <numFmt numFmtId="181" formatCode="#,##0.000"/>
    <numFmt numFmtId="182" formatCode="0.0"/>
    <numFmt numFmtId="183" formatCode="[$$-240A]\ #,##0"/>
    <numFmt numFmtId="184" formatCode="&quot;$&quot;\ #,##0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sz val="8"/>
      <name val="Calibri"/>
      <family val="2"/>
    </font>
    <font>
      <b/>
      <sz val="8"/>
      <name val="Calibri"/>
      <family val="2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6699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79646"/>
        <bgColor rgb="FFF79646"/>
      </patternFill>
    </fill>
    <fill>
      <patternFill patternType="solid">
        <fgColor rgb="FF66FF66"/>
        <bgColor indexed="64"/>
      </patternFill>
    </fill>
    <fill>
      <patternFill patternType="solid">
        <fgColor rgb="FF4BACC6"/>
        <bgColor rgb="FF4BACC6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6" fillId="3" borderId="62" applyNumberFormat="0" applyAlignment="0" applyProtection="0"/>
    <xf numFmtId="49" fontId="18" fillId="0" borderId="0" applyFill="0" applyBorder="0" applyProtection="0">
      <alignment horizontal="left" vertical="center"/>
    </xf>
    <xf numFmtId="0" fontId="19" fillId="4" borderId="63" applyNumberFormat="0" applyFont="0" applyFill="0" applyAlignment="0"/>
    <xf numFmtId="0" fontId="19" fillId="4" borderId="64" applyNumberFormat="0" applyFont="0" applyFill="0" applyAlignment="0"/>
    <xf numFmtId="0" fontId="21" fillId="5" borderId="0" applyNumberFormat="0" applyProtection="0">
      <alignment horizontal="left" wrapText="1" indent="4"/>
    </xf>
    <xf numFmtId="0" fontId="22" fillId="5" borderId="0" applyNumberFormat="0" applyProtection="0">
      <alignment horizontal="left" wrapText="1" indent="4"/>
    </xf>
    <xf numFmtId="0" fontId="20" fillId="6" borderId="0" applyNumberFormat="0" applyBorder="0" applyAlignment="0" applyProtection="0"/>
    <xf numFmtId="16" fontId="23" fillId="0" borderId="0" applyFont="0" applyFill="0" applyBorder="0" applyAlignment="0">
      <alignment horizontal="left"/>
    </xf>
    <xf numFmtId="0" fontId="24" fillId="7" borderId="0" applyNumberFormat="0" applyBorder="0" applyProtection="0">
      <alignment horizontal="center" vertical="center"/>
    </xf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5" fillId="8" borderId="0" applyNumberFormat="0" applyBorder="0" applyAlignment="0" applyProtection="0"/>
    <xf numFmtId="0" fontId="2" fillId="0" borderId="0"/>
    <xf numFmtId="0" fontId="2" fillId="0" borderId="0"/>
    <xf numFmtId="0" fontId="19" fillId="0" borderId="0"/>
    <xf numFmtId="0" fontId="4" fillId="0" borderId="0"/>
    <xf numFmtId="0" fontId="3" fillId="0" borderId="0"/>
    <xf numFmtId="0" fontId="2" fillId="0" borderId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Fill="0" applyBorder="0">
      <alignment wrapText="1"/>
    </xf>
    <xf numFmtId="0" fontId="17" fillId="0" borderId="0"/>
    <xf numFmtId="0" fontId="26" fillId="5" borderId="0" applyNumberFormat="0" applyBorder="0" applyProtection="0">
      <alignment horizontal="left" indent="1"/>
    </xf>
  </cellStyleXfs>
  <cellXfs count="591">
    <xf numFmtId="0" fontId="0" fillId="0" borderId="0" xfId="0"/>
    <xf numFmtId="173" fontId="16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9" borderId="65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8" fillId="9" borderId="1" xfId="22" applyFont="1" applyFill="1" applyBorder="1" applyAlignment="1">
      <alignment vertical="center" wrapText="1"/>
    </xf>
    <xf numFmtId="0" fontId="7" fillId="9" borderId="0" xfId="22" applyFont="1" applyFill="1" applyAlignment="1">
      <alignment vertical="center" wrapText="1"/>
    </xf>
    <xf numFmtId="0" fontId="7" fillId="9" borderId="2" xfId="22" applyFont="1" applyFill="1" applyBorder="1" applyAlignment="1">
      <alignment vertical="center" wrapText="1"/>
    </xf>
    <xf numFmtId="0" fontId="8" fillId="0" borderId="0" xfId="22" applyFont="1" applyAlignment="1">
      <alignment horizontal="center" vertical="center" wrapText="1"/>
    </xf>
    <xf numFmtId="0" fontId="8" fillId="0" borderId="2" xfId="22" applyFont="1" applyBorder="1" applyAlignment="1">
      <alignment horizontal="center" vertical="center" wrapText="1"/>
    </xf>
    <xf numFmtId="0" fontId="8" fillId="9" borderId="1" xfId="22" applyFont="1" applyFill="1" applyBorder="1" applyAlignment="1">
      <alignment horizontal="center" vertical="center" wrapText="1"/>
    </xf>
    <xf numFmtId="0" fontId="8" fillId="9" borderId="66" xfId="22" applyFont="1" applyFill="1" applyBorder="1" applyAlignment="1">
      <alignment horizontal="center" vertical="center" wrapText="1"/>
    </xf>
    <xf numFmtId="0" fontId="10" fillId="9" borderId="0" xfId="22" applyFont="1" applyFill="1" applyAlignment="1">
      <alignment horizontal="center" vertical="center" wrapText="1"/>
    </xf>
    <xf numFmtId="0" fontId="8" fillId="9" borderId="0" xfId="22" applyFont="1" applyFill="1" applyAlignment="1">
      <alignment horizontal="center" vertical="center" wrapText="1"/>
    </xf>
    <xf numFmtId="0" fontId="10" fillId="0" borderId="0" xfId="22" applyFont="1" applyAlignment="1">
      <alignment horizontal="center" vertical="center" wrapText="1"/>
    </xf>
    <xf numFmtId="0" fontId="11" fillId="2" borderId="0" xfId="22" applyFont="1" applyFill="1" applyAlignment="1">
      <alignment vertical="center" wrapText="1"/>
    </xf>
    <xf numFmtId="0" fontId="28" fillId="9" borderId="1" xfId="0" applyFont="1" applyFill="1" applyBorder="1" applyAlignment="1">
      <alignment vertical="center"/>
    </xf>
    <xf numFmtId="0" fontId="28" fillId="9" borderId="0" xfId="0" applyFont="1" applyFill="1" applyAlignment="1">
      <alignment vertical="center"/>
    </xf>
    <xf numFmtId="0" fontId="28" fillId="9" borderId="2" xfId="0" applyFont="1" applyFill="1" applyBorder="1" applyAlignment="1">
      <alignment vertical="center"/>
    </xf>
    <xf numFmtId="173" fontId="0" fillId="0" borderId="0" xfId="0" applyNumberFormat="1" applyAlignment="1">
      <alignment vertical="center"/>
    </xf>
    <xf numFmtId="165" fontId="16" fillId="0" borderId="0" xfId="15" applyFont="1" applyAlignment="1">
      <alignment vertical="center"/>
    </xf>
    <xf numFmtId="0" fontId="8" fillId="0" borderId="4" xfId="22" applyFont="1" applyBorder="1" applyAlignment="1">
      <alignment horizontal="left" vertical="center" wrapText="1"/>
    </xf>
    <xf numFmtId="0" fontId="8" fillId="10" borderId="5" xfId="22" applyFont="1" applyFill="1" applyBorder="1" applyAlignment="1">
      <alignment horizontal="left" vertical="center" wrapText="1"/>
    </xf>
    <xf numFmtId="165" fontId="27" fillId="0" borderId="0" xfId="15" applyFont="1" applyAlignment="1">
      <alignment vertical="center"/>
    </xf>
    <xf numFmtId="0" fontId="27" fillId="0" borderId="0" xfId="0" applyFont="1" applyAlignment="1">
      <alignment vertical="center"/>
    </xf>
    <xf numFmtId="0" fontId="8" fillId="10" borderId="6" xfId="22" applyFont="1" applyFill="1" applyBorder="1" applyAlignment="1">
      <alignment horizontal="left" vertical="center" wrapText="1"/>
    </xf>
    <xf numFmtId="9" fontId="7" fillId="10" borderId="6" xfId="28" applyFont="1" applyFill="1" applyBorder="1" applyAlignment="1" applyProtection="1">
      <alignment horizontal="center" vertical="center" wrapText="1"/>
      <protection locked="0"/>
    </xf>
    <xf numFmtId="0" fontId="8" fillId="0" borderId="6" xfId="22" applyFont="1" applyBorder="1" applyAlignment="1">
      <alignment horizontal="left" vertical="center" wrapText="1"/>
    </xf>
    <xf numFmtId="9" fontId="7" fillId="0" borderId="6" xfId="29" applyFont="1" applyFill="1" applyBorder="1" applyAlignment="1" applyProtection="1">
      <alignment horizontal="center" vertical="center" wrapText="1"/>
      <protection locked="0"/>
    </xf>
    <xf numFmtId="9" fontId="7" fillId="10" borderId="5" xfId="28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30" fillId="10" borderId="7" xfId="0" applyFont="1" applyFill="1" applyBorder="1" applyAlignment="1">
      <alignment vertical="center"/>
    </xf>
    <xf numFmtId="0" fontId="30" fillId="10" borderId="8" xfId="0" applyFont="1" applyFill="1" applyBorder="1" applyAlignment="1">
      <alignment vertical="center"/>
    </xf>
    <xf numFmtId="0" fontId="30" fillId="10" borderId="9" xfId="0" applyFont="1" applyFill="1" applyBorder="1" applyAlignment="1">
      <alignment vertical="center"/>
    </xf>
    <xf numFmtId="0" fontId="30" fillId="10" borderId="10" xfId="0" applyFont="1" applyFill="1" applyBorder="1" applyAlignment="1">
      <alignment vertical="center"/>
    </xf>
    <xf numFmtId="0" fontId="30" fillId="10" borderId="11" xfId="0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/>
    </xf>
    <xf numFmtId="0" fontId="31" fillId="10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6" xfId="0" applyFont="1" applyBorder="1" applyAlignment="1">
      <alignment vertical="center"/>
    </xf>
    <xf numFmtId="0" fontId="31" fillId="10" borderId="6" xfId="0" applyFont="1" applyFill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41" fontId="28" fillId="0" borderId="6" xfId="12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10" borderId="6" xfId="0" applyFont="1" applyFill="1" applyBorder="1" applyAlignment="1">
      <alignment vertical="center"/>
    </xf>
    <xf numFmtId="41" fontId="28" fillId="0" borderId="12" xfId="12" applyFont="1" applyFill="1" applyBorder="1" applyAlignment="1">
      <alignment vertical="center"/>
    </xf>
    <xf numFmtId="49" fontId="28" fillId="0" borderId="12" xfId="12" applyNumberFormat="1" applyFont="1" applyFill="1" applyBorder="1" applyAlignment="1">
      <alignment vertical="center"/>
    </xf>
    <xf numFmtId="49" fontId="28" fillId="0" borderId="6" xfId="12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22" applyFont="1" applyBorder="1" applyAlignment="1">
      <alignment vertical="center" wrapText="1"/>
    </xf>
    <xf numFmtId="0" fontId="8" fillId="0" borderId="0" xfId="22" applyFont="1" applyAlignment="1">
      <alignment vertical="center" wrapText="1"/>
    </xf>
    <xf numFmtId="0" fontId="9" fillId="0" borderId="0" xfId="22" applyFont="1" applyAlignment="1">
      <alignment vertical="center" wrapText="1"/>
    </xf>
    <xf numFmtId="0" fontId="7" fillId="0" borderId="0" xfId="22" applyFont="1" applyAlignment="1">
      <alignment vertical="center" wrapText="1"/>
    </xf>
    <xf numFmtId="0" fontId="7" fillId="0" borderId="2" xfId="22" applyFont="1" applyBorder="1" applyAlignment="1">
      <alignment vertical="center" wrapText="1"/>
    </xf>
    <xf numFmtId="172" fontId="16" fillId="0" borderId="6" xfId="10" applyNumberFormat="1" applyFont="1" applyBorder="1" applyAlignment="1">
      <alignment vertical="center"/>
    </xf>
    <xf numFmtId="172" fontId="16" fillId="0" borderId="12" xfId="10" applyNumberFormat="1" applyFont="1" applyBorder="1" applyAlignment="1">
      <alignment vertical="center"/>
    </xf>
    <xf numFmtId="172" fontId="16" fillId="0" borderId="15" xfId="10" applyNumberFormat="1" applyFont="1" applyBorder="1" applyAlignment="1">
      <alignment vertical="center"/>
    </xf>
    <xf numFmtId="9" fontId="16" fillId="0" borderId="16" xfId="28" applyFont="1" applyBorder="1" applyAlignment="1">
      <alignment vertical="center"/>
    </xf>
    <xf numFmtId="9" fontId="16" fillId="0" borderId="12" xfId="28" applyFont="1" applyBorder="1" applyAlignment="1">
      <alignment vertical="center"/>
    </xf>
    <xf numFmtId="9" fontId="28" fillId="0" borderId="0" xfId="28" applyFont="1" applyAlignment="1">
      <alignment vertical="center"/>
    </xf>
    <xf numFmtId="0" fontId="8" fillId="13" borderId="6" xfId="22" applyFont="1" applyFill="1" applyBorder="1" applyAlignment="1">
      <alignment horizontal="center" vertical="center" wrapText="1"/>
    </xf>
    <xf numFmtId="0" fontId="8" fillId="9" borderId="67" xfId="22" applyFont="1" applyFill="1" applyBorder="1" applyAlignment="1">
      <alignment vertical="center" wrapText="1"/>
    </xf>
    <xf numFmtId="0" fontId="8" fillId="9" borderId="68" xfId="22" applyFont="1" applyFill="1" applyBorder="1" applyAlignment="1">
      <alignment vertical="center" wrapText="1"/>
    </xf>
    <xf numFmtId="0" fontId="8" fillId="0" borderId="5" xfId="22" applyFont="1" applyBorder="1" applyAlignment="1">
      <alignment horizontal="center" vertical="center" wrapText="1"/>
    </xf>
    <xf numFmtId="0" fontId="8" fillId="13" borderId="18" xfId="22" applyFont="1" applyFill="1" applyBorder="1" applyAlignment="1">
      <alignment horizontal="center" vertical="center" wrapText="1"/>
    </xf>
    <xf numFmtId="0" fontId="8" fillId="13" borderId="19" xfId="22" applyFont="1" applyFill="1" applyBorder="1" applyAlignment="1">
      <alignment horizontal="center" vertical="center" wrapText="1"/>
    </xf>
    <xf numFmtId="172" fontId="16" fillId="0" borderId="22" xfId="10" applyNumberFormat="1" applyFont="1" applyBorder="1" applyAlignment="1">
      <alignment vertical="center"/>
    </xf>
    <xf numFmtId="172" fontId="16" fillId="0" borderId="16" xfId="10" applyNumberFormat="1" applyFont="1" applyBorder="1" applyAlignment="1">
      <alignment vertical="center"/>
    </xf>
    <xf numFmtId="0" fontId="7" fillId="0" borderId="23" xfId="22" applyFont="1" applyBorder="1" applyAlignment="1">
      <alignment horizontal="left" vertical="center" wrapText="1"/>
    </xf>
    <xf numFmtId="168" fontId="8" fillId="0" borderId="5" xfId="11" applyFont="1" applyFill="1" applyBorder="1" applyAlignment="1" applyProtection="1">
      <alignment horizontal="center" vertical="center" wrapText="1"/>
    </xf>
    <xf numFmtId="9" fontId="8" fillId="0" borderId="6" xfId="22" applyNumberFormat="1" applyFont="1" applyBorder="1" applyAlignment="1">
      <alignment horizontal="center" vertical="center" wrapText="1"/>
    </xf>
    <xf numFmtId="9" fontId="8" fillId="0" borderId="5" xfId="22" applyNumberFormat="1" applyFont="1" applyBorder="1" applyAlignment="1">
      <alignment horizontal="center" vertical="center" wrapText="1"/>
    </xf>
    <xf numFmtId="0" fontId="8" fillId="13" borderId="24" xfId="22" applyFont="1" applyFill="1" applyBorder="1" applyAlignment="1">
      <alignment horizontal="center" vertical="center" wrapText="1"/>
    </xf>
    <xf numFmtId="0" fontId="8" fillId="13" borderId="25" xfId="22" applyFont="1" applyFill="1" applyBorder="1" applyAlignment="1">
      <alignment horizontal="center" vertical="center" wrapText="1"/>
    </xf>
    <xf numFmtId="0" fontId="8" fillId="13" borderId="26" xfId="22" applyFont="1" applyFill="1" applyBorder="1" applyAlignment="1">
      <alignment horizontal="center" vertical="center" wrapText="1"/>
    </xf>
    <xf numFmtId="172" fontId="16" fillId="0" borderId="5" xfId="10" applyNumberFormat="1" applyFont="1" applyBorder="1" applyAlignment="1">
      <alignment vertical="center"/>
    </xf>
    <xf numFmtId="172" fontId="16" fillId="0" borderId="27" xfId="10" applyNumberFormat="1" applyFont="1" applyBorder="1" applyAlignment="1">
      <alignment vertical="center"/>
    </xf>
    <xf numFmtId="9" fontId="16" fillId="0" borderId="28" xfId="28" applyFont="1" applyBorder="1" applyAlignment="1">
      <alignment vertical="center"/>
    </xf>
    <xf numFmtId="0" fontId="7" fillId="0" borderId="1" xfId="22" applyFont="1" applyBorder="1" applyAlignment="1">
      <alignment horizontal="left" vertical="center" wrapText="1"/>
    </xf>
    <xf numFmtId="3" fontId="8" fillId="0" borderId="0" xfId="22" applyNumberFormat="1" applyFont="1" applyAlignment="1">
      <alignment horizontal="center" vertical="center" wrapText="1"/>
    </xf>
    <xf numFmtId="168" fontId="8" fillId="0" borderId="0" xfId="11" applyFont="1" applyFill="1" applyBorder="1" applyAlignment="1" applyProtection="1">
      <alignment horizontal="center" vertical="center" wrapText="1"/>
    </xf>
    <xf numFmtId="0" fontId="29" fillId="0" borderId="0" xfId="22" applyFont="1" applyAlignment="1">
      <alignment horizontal="center" vertical="center" wrapText="1"/>
    </xf>
    <xf numFmtId="0" fontId="29" fillId="0" borderId="2" xfId="22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8" fillId="13" borderId="23" xfId="22" applyFont="1" applyFill="1" applyBorder="1" applyAlignment="1">
      <alignment horizontal="center" vertical="center" wrapText="1"/>
    </xf>
    <xf numFmtId="0" fontId="8" fillId="13" borderId="5" xfId="22" applyFont="1" applyFill="1" applyBorder="1" applyAlignment="1">
      <alignment horizontal="center" vertical="center" wrapText="1"/>
    </xf>
    <xf numFmtId="0" fontId="8" fillId="13" borderId="20" xfId="22" applyFont="1" applyFill="1" applyBorder="1" applyAlignment="1">
      <alignment vertical="center" wrapText="1"/>
    </xf>
    <xf numFmtId="0" fontId="8" fillId="13" borderId="13" xfId="22" applyFont="1" applyFill="1" applyBorder="1" applyAlignment="1">
      <alignment vertical="center" wrapText="1"/>
    </xf>
    <xf numFmtId="0" fontId="8" fillId="13" borderId="23" xfId="22" applyFont="1" applyFill="1" applyBorder="1" applyAlignment="1">
      <alignment vertical="center" wrapText="1"/>
    </xf>
    <xf numFmtId="0" fontId="8" fillId="13" borderId="31" xfId="22" applyFont="1" applyFill="1" applyBorder="1" applyAlignment="1">
      <alignment horizontal="center" vertical="center" wrapText="1"/>
    </xf>
    <xf numFmtId="0" fontId="8" fillId="12" borderId="0" xfId="22" applyFont="1" applyFill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center" vertical="center"/>
    </xf>
    <xf numFmtId="0" fontId="7" fillId="0" borderId="13" xfId="22" applyFont="1" applyBorder="1" applyAlignment="1">
      <alignment horizontal="justify" vertical="center" wrapText="1"/>
    </xf>
    <xf numFmtId="0" fontId="37" fillId="9" borderId="13" xfId="0" applyFont="1" applyFill="1" applyBorder="1" applyAlignment="1">
      <alignment horizontal="justify" vertical="center" wrapText="1"/>
    </xf>
    <xf numFmtId="0" fontId="37" fillId="9" borderId="6" xfId="0" applyFont="1" applyFill="1" applyBorder="1" applyAlignment="1">
      <alignment horizontal="justify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/>
    </xf>
    <xf numFmtId="0" fontId="37" fillId="9" borderId="12" xfId="0" applyFont="1" applyFill="1" applyBorder="1" applyAlignment="1">
      <alignment horizontal="center" vertical="center" wrapText="1"/>
    </xf>
    <xf numFmtId="0" fontId="38" fillId="9" borderId="6" xfId="0" applyFont="1" applyFill="1" applyBorder="1" applyAlignment="1">
      <alignment horizontal="center" vertical="center" wrapText="1"/>
    </xf>
    <xf numFmtId="3" fontId="38" fillId="9" borderId="39" xfId="28" applyNumberFormat="1" applyFont="1" applyFill="1" applyBorder="1" applyAlignment="1">
      <alignment vertical="center" wrapText="1"/>
    </xf>
    <xf numFmtId="3" fontId="38" fillId="9" borderId="6" xfId="28" applyNumberFormat="1" applyFont="1" applyFill="1" applyBorder="1" applyAlignment="1">
      <alignment vertical="center" wrapText="1"/>
    </xf>
    <xf numFmtId="168" fontId="38" fillId="9" borderId="6" xfId="11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justify" vertical="center" wrapText="1"/>
    </xf>
    <xf numFmtId="0" fontId="37" fillId="0" borderId="6" xfId="0" applyFont="1" applyBorder="1" applyAlignment="1">
      <alignment horizontal="justify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40" fillId="9" borderId="6" xfId="0" applyFont="1" applyFill="1" applyBorder="1" applyAlignment="1">
      <alignment horizontal="center" vertical="center" wrapText="1"/>
    </xf>
    <xf numFmtId="0" fontId="41" fillId="9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8" fillId="0" borderId="6" xfId="0" applyFont="1" applyBorder="1" applyAlignment="1">
      <alignment horizontal="center" vertical="center"/>
    </xf>
    <xf numFmtId="168" fontId="38" fillId="0" borderId="6" xfId="11" applyFont="1" applyBorder="1" applyAlignment="1">
      <alignment horizontal="center" vertical="center" wrapText="1"/>
    </xf>
    <xf numFmtId="0" fontId="38" fillId="0" borderId="6" xfId="11" applyNumberFormat="1" applyFont="1" applyBorder="1" applyAlignment="1">
      <alignment horizontal="right" vertical="center" wrapText="1"/>
    </xf>
    <xf numFmtId="0" fontId="38" fillId="0" borderId="6" xfId="0" applyFont="1" applyBorder="1" applyAlignment="1">
      <alignment vertical="center"/>
    </xf>
    <xf numFmtId="0" fontId="41" fillId="0" borderId="3" xfId="0" applyFont="1" applyBorder="1" applyAlignment="1">
      <alignment horizontal="center" vertical="center" wrapText="1"/>
    </xf>
    <xf numFmtId="0" fontId="44" fillId="14" borderId="75" xfId="0" applyFont="1" applyFill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 wrapText="1"/>
    </xf>
    <xf numFmtId="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77" fontId="48" fillId="15" borderId="0" xfId="0" applyNumberFormat="1" applyFont="1" applyFill="1" applyAlignment="1">
      <alignment horizontal="center" vertical="center"/>
    </xf>
    <xf numFmtId="0" fontId="44" fillId="16" borderId="75" xfId="0" applyFont="1" applyFill="1" applyBorder="1" applyAlignment="1">
      <alignment horizontal="center" vertical="center" wrapText="1"/>
    </xf>
    <xf numFmtId="177" fontId="47" fillId="16" borderId="0" xfId="0" applyNumberFormat="1" applyFont="1" applyFill="1" applyAlignment="1">
      <alignment horizontal="center" vertical="center"/>
    </xf>
    <xf numFmtId="177" fontId="48" fillId="16" borderId="0" xfId="0" applyNumberFormat="1" applyFont="1" applyFill="1" applyAlignment="1">
      <alignment horizontal="center" vertical="center"/>
    </xf>
    <xf numFmtId="0" fontId="47" fillId="17" borderId="0" xfId="0" applyFont="1" applyFill="1" applyAlignment="1">
      <alignment horizontal="center" vertical="center"/>
    </xf>
    <xf numFmtId="178" fontId="48" fillId="17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4" fillId="18" borderId="0" xfId="0" applyFont="1" applyFill="1" applyAlignment="1">
      <alignment vertical="center"/>
    </xf>
    <xf numFmtId="176" fontId="46" fillId="18" borderId="0" xfId="0" applyNumberFormat="1" applyFont="1" applyFill="1" applyAlignment="1">
      <alignment horizontal="center" vertical="center"/>
    </xf>
    <xf numFmtId="177" fontId="46" fillId="18" borderId="0" xfId="0" applyNumberFormat="1" applyFont="1" applyFill="1" applyAlignment="1">
      <alignment horizontal="center" vertical="center"/>
    </xf>
    <xf numFmtId="0" fontId="49" fillId="0" borderId="0" xfId="0" applyFont="1" applyAlignment="1">
      <alignment vertical="center"/>
    </xf>
    <xf numFmtId="178" fontId="44" fillId="17" borderId="0" xfId="0" applyNumberFormat="1" applyFont="1" applyFill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6" xfId="0" applyFont="1" applyBorder="1" applyAlignment="1">
      <alignment horizontal="justify" vertical="center" wrapText="1"/>
    </xf>
    <xf numFmtId="168" fontId="37" fillId="0" borderId="6" xfId="11" applyFont="1" applyBorder="1" applyAlignment="1" applyProtection="1">
      <alignment horizontal="center" vertical="center" wrapText="1"/>
    </xf>
    <xf numFmtId="3" fontId="37" fillId="0" borderId="6" xfId="0" applyNumberFormat="1" applyFont="1" applyBorder="1" applyAlignment="1">
      <alignment horizontal="center" vertical="center"/>
    </xf>
    <xf numFmtId="3" fontId="37" fillId="0" borderId="16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9" fontId="37" fillId="0" borderId="6" xfId="28" applyFont="1" applyBorder="1" applyAlignment="1" applyProtection="1">
      <alignment horizontal="center" vertical="center" wrapText="1"/>
    </xf>
    <xf numFmtId="9" fontId="37" fillId="0" borderId="6" xfId="28" applyFont="1" applyBorder="1" applyAlignment="1" applyProtection="1">
      <alignment horizontal="center" vertical="center"/>
    </xf>
    <xf numFmtId="168" fontId="37" fillId="0" borderId="12" xfId="11" applyFont="1" applyBorder="1" applyAlignment="1" applyProtection="1">
      <alignment horizontal="left" vertical="center" wrapText="1"/>
    </xf>
    <xf numFmtId="168" fontId="38" fillId="9" borderId="12" xfId="11" applyFont="1" applyFill="1" applyBorder="1" applyAlignment="1">
      <alignment vertical="center" wrapText="1"/>
    </xf>
    <xf numFmtId="0" fontId="39" fillId="0" borderId="12" xfId="0" applyFont="1" applyBorder="1" applyAlignment="1">
      <alignment vertical="center" wrapText="1"/>
    </xf>
    <xf numFmtId="9" fontId="37" fillId="0" borderId="13" xfId="28" applyFont="1" applyBorder="1" applyAlignment="1" applyProtection="1">
      <alignment horizontal="center" vertical="center"/>
    </xf>
    <xf numFmtId="0" fontId="41" fillId="0" borderId="58" xfId="0" applyFont="1" applyBorder="1" applyAlignment="1">
      <alignment horizontal="center" vertical="center" wrapText="1"/>
    </xf>
    <xf numFmtId="0" fontId="41" fillId="9" borderId="76" xfId="0" applyFont="1" applyFill="1" applyBorder="1" applyAlignment="1">
      <alignment horizontal="center" vertical="center" wrapText="1"/>
    </xf>
    <xf numFmtId="0" fontId="30" fillId="10" borderId="0" xfId="0" applyFont="1" applyFill="1" applyAlignment="1">
      <alignment horizontal="center" vertical="center"/>
    </xf>
    <xf numFmtId="0" fontId="37" fillId="0" borderId="39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justify" vertical="center" wrapText="1"/>
    </xf>
    <xf numFmtId="0" fontId="37" fillId="0" borderId="77" xfId="0" applyFont="1" applyBorder="1" applyAlignment="1">
      <alignment horizontal="justify" vertical="center" wrapText="1"/>
    </xf>
    <xf numFmtId="0" fontId="37" fillId="0" borderId="14" xfId="0" applyFont="1" applyBorder="1" applyAlignment="1">
      <alignment horizontal="justify" vertical="center" wrapText="1"/>
    </xf>
    <xf numFmtId="0" fontId="37" fillId="0" borderId="4" xfId="0" applyFont="1" applyBorder="1" applyAlignment="1">
      <alignment horizontal="center" vertical="center" wrapText="1"/>
    </xf>
    <xf numFmtId="0" fontId="38" fillId="9" borderId="4" xfId="0" applyFont="1" applyFill="1" applyBorder="1" applyAlignment="1">
      <alignment horizontal="center" vertical="center" wrapText="1"/>
    </xf>
    <xf numFmtId="3" fontId="37" fillId="0" borderId="4" xfId="28" applyNumberFormat="1" applyFont="1" applyBorder="1" applyAlignment="1" applyProtection="1">
      <alignment horizontal="center" vertical="center" wrapText="1"/>
    </xf>
    <xf numFmtId="168" fontId="37" fillId="0" borderId="4" xfId="11" applyFont="1" applyBorder="1" applyAlignment="1" applyProtection="1">
      <alignment horizontal="center" vertical="center" wrapText="1"/>
    </xf>
    <xf numFmtId="168" fontId="37" fillId="0" borderId="15" xfId="11" applyFont="1" applyBorder="1" applyAlignment="1" applyProtection="1">
      <alignment horizontal="left" vertical="center" wrapText="1"/>
    </xf>
    <xf numFmtId="3" fontId="37" fillId="0" borderId="14" xfId="0" applyNumberFormat="1" applyFont="1" applyBorder="1" applyAlignment="1">
      <alignment horizontal="center" vertical="center"/>
    </xf>
    <xf numFmtId="3" fontId="37" fillId="0" borderId="4" xfId="0" applyNumberFormat="1" applyFont="1" applyBorder="1" applyAlignment="1">
      <alignment horizontal="center" vertical="center"/>
    </xf>
    <xf numFmtId="3" fontId="37" fillId="0" borderId="77" xfId="0" applyNumberFormat="1" applyFont="1" applyBorder="1" applyAlignment="1">
      <alignment horizontal="center" vertical="center"/>
    </xf>
    <xf numFmtId="3" fontId="37" fillId="0" borderId="11" xfId="28" applyNumberFormat="1" applyFont="1" applyBorder="1" applyAlignment="1" applyProtection="1">
      <alignment horizontal="center" vertical="center" wrapText="1"/>
    </xf>
    <xf numFmtId="0" fontId="30" fillId="10" borderId="0" xfId="0" applyFont="1" applyFill="1" applyAlignment="1">
      <alignment vertical="center"/>
    </xf>
    <xf numFmtId="0" fontId="30" fillId="10" borderId="23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center" vertical="center" wrapText="1"/>
    </xf>
    <xf numFmtId="0" fontId="40" fillId="9" borderId="13" xfId="0" applyFont="1" applyFill="1" applyBorder="1" applyAlignment="1">
      <alignment horizontal="center" vertical="center" wrapText="1"/>
    </xf>
    <xf numFmtId="0" fontId="44" fillId="14" borderId="0" xfId="0" applyFont="1" applyFill="1" applyAlignment="1">
      <alignment horizontal="center" vertical="center" wrapText="1"/>
    </xf>
    <xf numFmtId="179" fontId="8" fillId="0" borderId="3" xfId="22" applyNumberFormat="1" applyFont="1" applyBorder="1" applyAlignment="1">
      <alignment horizontal="center" vertical="center" wrapText="1"/>
    </xf>
    <xf numFmtId="179" fontId="8" fillId="0" borderId="3" xfId="10" applyNumberFormat="1" applyFont="1" applyFill="1" applyBorder="1" applyAlignment="1" applyProtection="1">
      <alignment horizontal="center" vertical="center" wrapText="1"/>
    </xf>
    <xf numFmtId="179" fontId="8" fillId="10" borderId="5" xfId="28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85" xfId="0" applyFont="1" applyBorder="1" applyAlignment="1">
      <alignment horizontal="center" vertical="center"/>
    </xf>
    <xf numFmtId="0" fontId="51" fillId="0" borderId="86" xfId="0" applyFont="1" applyBorder="1" applyAlignment="1">
      <alignment horizontal="center" vertical="center"/>
    </xf>
    <xf numFmtId="0" fontId="50" fillId="0" borderId="87" xfId="0" applyFont="1" applyBorder="1" applyAlignment="1">
      <alignment horizontal="center" vertical="center"/>
    </xf>
    <xf numFmtId="0" fontId="51" fillId="19" borderId="88" xfId="0" applyFont="1" applyFill="1" applyBorder="1" applyAlignment="1">
      <alignment horizontal="center" vertical="center"/>
    </xf>
    <xf numFmtId="3" fontId="51" fillId="0" borderId="0" xfId="0" applyNumberFormat="1" applyFont="1" applyAlignment="1">
      <alignment horizontal="center" vertical="center"/>
    </xf>
    <xf numFmtId="3" fontId="50" fillId="0" borderId="0" xfId="0" applyNumberFormat="1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0" fontId="50" fillId="0" borderId="0" xfId="0" applyNumberFormat="1" applyFont="1" applyAlignment="1">
      <alignment horizontal="center" vertical="center"/>
    </xf>
    <xf numFmtId="0" fontId="50" fillId="0" borderId="89" xfId="0" applyFont="1" applyBorder="1" applyAlignment="1">
      <alignment horizontal="center" vertical="center"/>
    </xf>
    <xf numFmtId="0" fontId="51" fillId="0" borderId="90" xfId="0" applyFont="1" applyBorder="1" applyAlignment="1">
      <alignment horizontal="center" vertical="center"/>
    </xf>
    <xf numFmtId="0" fontId="50" fillId="0" borderId="91" xfId="0" applyFont="1" applyBorder="1" applyAlignment="1">
      <alignment horizontal="center" vertical="center"/>
    </xf>
    <xf numFmtId="0" fontId="51" fillId="19" borderId="92" xfId="0" applyFont="1" applyFill="1" applyBorder="1" applyAlignment="1">
      <alignment horizontal="center" vertical="center"/>
    </xf>
    <xf numFmtId="177" fontId="31" fillId="20" borderId="0" xfId="0" applyNumberFormat="1" applyFont="1" applyFill="1" applyAlignment="1">
      <alignment horizontal="center" vertical="center"/>
    </xf>
    <xf numFmtId="181" fontId="50" fillId="21" borderId="0" xfId="0" applyNumberFormat="1" applyFont="1" applyFill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69" fontId="16" fillId="0" borderId="27" xfId="10" applyFont="1" applyBorder="1" applyAlignment="1">
      <alignment vertical="center"/>
    </xf>
    <xf numFmtId="0" fontId="38" fillId="0" borderId="4" xfId="28" applyNumberFormat="1" applyFont="1" applyBorder="1" applyAlignment="1">
      <alignment horizontal="justify" vertical="center" wrapText="1"/>
    </xf>
    <xf numFmtId="0" fontId="42" fillId="0" borderId="4" xfId="28" applyNumberFormat="1" applyFont="1" applyBorder="1" applyAlignment="1">
      <alignment horizontal="justify" vertical="center" wrapText="1"/>
    </xf>
    <xf numFmtId="0" fontId="43" fillId="0" borderId="77" xfId="0" applyFont="1" applyBorder="1" applyAlignment="1">
      <alignment horizontal="justify" vertical="center" wrapText="1"/>
    </xf>
    <xf numFmtId="0" fontId="38" fillId="0" borderId="6" xfId="28" applyNumberFormat="1" applyFont="1" applyBorder="1" applyAlignment="1">
      <alignment horizontal="justify" vertical="center" wrapText="1"/>
    </xf>
    <xf numFmtId="0" fontId="42" fillId="0" borderId="6" xfId="28" applyNumberFormat="1" applyFont="1" applyBorder="1" applyAlignment="1">
      <alignment horizontal="justify" vertical="center" wrapText="1"/>
    </xf>
    <xf numFmtId="0" fontId="43" fillId="0" borderId="16" xfId="0" applyFont="1" applyBorder="1" applyAlignment="1">
      <alignment horizontal="justify" vertical="center" wrapText="1"/>
    </xf>
    <xf numFmtId="9" fontId="38" fillId="0" borderId="6" xfId="28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1" fontId="38" fillId="0" borderId="13" xfId="0" applyNumberFormat="1" applyFont="1" applyBorder="1" applyAlignment="1">
      <alignment horizontal="center" vertical="center"/>
    </xf>
    <xf numFmtId="182" fontId="38" fillId="0" borderId="6" xfId="0" applyNumberFormat="1" applyFont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9" fontId="38" fillId="0" borderId="4" xfId="28" applyFont="1" applyBorder="1" applyAlignment="1">
      <alignment horizontal="center" vertical="center"/>
    </xf>
    <xf numFmtId="9" fontId="38" fillId="0" borderId="6" xfId="28" applyFont="1" applyBorder="1" applyAlignment="1">
      <alignment horizontal="center" vertical="center"/>
    </xf>
    <xf numFmtId="179" fontId="7" fillId="10" borderId="5" xfId="30" applyNumberFormat="1" applyFont="1" applyFill="1" applyBorder="1" applyAlignment="1" applyProtection="1">
      <alignment horizontal="center" vertical="center" wrapText="1"/>
    </xf>
    <xf numFmtId="0" fontId="55" fillId="0" borderId="0" xfId="0" applyFont="1" applyAlignment="1">
      <alignment vertical="center"/>
    </xf>
    <xf numFmtId="0" fontId="54" fillId="10" borderId="6" xfId="0" applyFont="1" applyFill="1" applyBorder="1" applyAlignment="1">
      <alignment horizontal="left" vertical="center" wrapText="1"/>
    </xf>
    <xf numFmtId="0" fontId="54" fillId="10" borderId="6" xfId="0" applyFont="1" applyFill="1" applyBorder="1" applyAlignment="1">
      <alignment vertical="center" wrapText="1"/>
    </xf>
    <xf numFmtId="0" fontId="54" fillId="10" borderId="12" xfId="0" applyFont="1" applyFill="1" applyBorder="1" applyAlignment="1">
      <alignment horizontal="center" vertical="center" wrapText="1"/>
    </xf>
    <xf numFmtId="0" fontId="54" fillId="10" borderId="38" xfId="0" applyFont="1" applyFill="1" applyBorder="1" applyAlignment="1">
      <alignment horizontal="center" vertical="center" wrapText="1"/>
    </xf>
    <xf numFmtId="0" fontId="57" fillId="9" borderId="0" xfId="0" applyFont="1" applyFill="1" applyAlignment="1">
      <alignment vertical="center"/>
    </xf>
    <xf numFmtId="0" fontId="57" fillId="9" borderId="0" xfId="0" applyFont="1" applyFill="1" applyAlignment="1">
      <alignment horizontal="center" vertical="center"/>
    </xf>
    <xf numFmtId="0" fontId="54" fillId="10" borderId="3" xfId="0" applyFont="1" applyFill="1" applyBorder="1" applyAlignment="1">
      <alignment horizontal="center" vertical="center" wrapText="1"/>
    </xf>
    <xf numFmtId="0" fontId="58" fillId="10" borderId="17" xfId="0" applyFont="1" applyFill="1" applyBorder="1" applyAlignment="1">
      <alignment horizontal="center" vertical="center" wrapText="1"/>
    </xf>
    <xf numFmtId="0" fontId="58" fillId="10" borderId="4" xfId="0" applyFont="1" applyFill="1" applyBorder="1" applyAlignment="1">
      <alignment horizontal="center" vertical="center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58" fillId="10" borderId="3" xfId="0" applyFont="1" applyFill="1" applyBorder="1" applyAlignment="1">
      <alignment horizontal="center" vertical="center" wrapText="1"/>
    </xf>
    <xf numFmtId="49" fontId="58" fillId="10" borderId="3" xfId="0" applyNumberFormat="1" applyFont="1" applyFill="1" applyBorder="1" applyAlignment="1">
      <alignment horizontal="center" vertical="center" wrapText="1"/>
    </xf>
    <xf numFmtId="0" fontId="57" fillId="0" borderId="6" xfId="0" applyFont="1" applyBorder="1" applyAlignment="1">
      <alignment vertical="center"/>
    </xf>
    <xf numFmtId="0" fontId="54" fillId="0" borderId="3" xfId="22" applyFont="1" applyBorder="1" applyAlignment="1">
      <alignment horizontal="center" vertical="center" wrapText="1"/>
    </xf>
    <xf numFmtId="175" fontId="57" fillId="0" borderId="6" xfId="14" applyNumberFormat="1" applyFont="1" applyBorder="1" applyAlignment="1">
      <alignment vertical="center"/>
    </xf>
    <xf numFmtId="0" fontId="57" fillId="12" borderId="6" xfId="0" applyFont="1" applyFill="1" applyBorder="1" applyAlignment="1">
      <alignment horizontal="center" vertical="center"/>
    </xf>
    <xf numFmtId="174" fontId="56" fillId="11" borderId="6" xfId="15" applyNumberFormat="1" applyFont="1" applyFill="1" applyBorder="1" applyAlignment="1">
      <alignment horizontal="center" vertical="center"/>
    </xf>
    <xf numFmtId="174" fontId="56" fillId="0" borderId="6" xfId="15" applyNumberFormat="1" applyFont="1" applyFill="1" applyBorder="1" applyAlignment="1">
      <alignment horizontal="center" vertical="center"/>
    </xf>
    <xf numFmtId="0" fontId="56" fillId="0" borderId="6" xfId="0" applyFont="1" applyBorder="1" applyAlignment="1">
      <alignment vertical="center"/>
    </xf>
    <xf numFmtId="0" fontId="56" fillId="0" borderId="6" xfId="0" applyFont="1" applyBorder="1" applyAlignment="1">
      <alignment vertical="center" wrapText="1"/>
    </xf>
    <xf numFmtId="0" fontId="56" fillId="11" borderId="6" xfId="0" applyFont="1" applyFill="1" applyBorder="1" applyAlignment="1">
      <alignment horizontal="left" vertical="center"/>
    </xf>
    <xf numFmtId="0" fontId="56" fillId="11" borderId="6" xfId="0" applyFont="1" applyFill="1" applyBorder="1" applyAlignment="1">
      <alignment horizontal="center" vertical="center"/>
    </xf>
    <xf numFmtId="175" fontId="56" fillId="11" borderId="6" xfId="14" applyNumberFormat="1" applyFont="1" applyFill="1" applyBorder="1" applyAlignment="1">
      <alignment horizontal="center" vertical="center"/>
    </xf>
    <xf numFmtId="0" fontId="56" fillId="12" borderId="6" xfId="0" applyFont="1" applyFill="1" applyBorder="1" applyAlignment="1">
      <alignment horizontal="center" vertical="center"/>
    </xf>
    <xf numFmtId="174" fontId="56" fillId="11" borderId="6" xfId="0" applyNumberFormat="1" applyFont="1" applyFill="1" applyBorder="1" applyAlignment="1">
      <alignment horizontal="center" vertical="center"/>
    </xf>
    <xf numFmtId="0" fontId="54" fillId="10" borderId="75" xfId="0" applyFont="1" applyFill="1" applyBorder="1" applyAlignment="1">
      <alignment horizontal="center" vertical="center" wrapText="1"/>
    </xf>
    <xf numFmtId="0" fontId="54" fillId="10" borderId="8" xfId="0" applyFont="1" applyFill="1" applyBorder="1" applyAlignment="1">
      <alignment horizontal="center" vertical="center" wrapText="1"/>
    </xf>
    <xf numFmtId="0" fontId="57" fillId="0" borderId="4" xfId="0" applyFont="1" applyBorder="1" applyAlignment="1">
      <alignment vertical="center"/>
    </xf>
    <xf numFmtId="175" fontId="57" fillId="0" borderId="4" xfId="14" applyNumberFormat="1" applyFont="1" applyBorder="1" applyAlignment="1">
      <alignment vertical="center"/>
    </xf>
    <xf numFmtId="183" fontId="55" fillId="0" borderId="0" xfId="0" applyNumberFormat="1" applyFont="1" applyAlignment="1">
      <alignment vertical="center"/>
    </xf>
    <xf numFmtId="184" fontId="52" fillId="0" borderId="75" xfId="0" applyNumberFormat="1" applyFont="1" applyBorder="1" applyAlignment="1">
      <alignment vertical="center"/>
    </xf>
    <xf numFmtId="184" fontId="16" fillId="0" borderId="75" xfId="10" applyNumberFormat="1" applyFont="1" applyBorder="1" applyAlignment="1">
      <alignment vertical="center"/>
    </xf>
    <xf numFmtId="184" fontId="16" fillId="0" borderId="11" xfId="10" applyNumberFormat="1" applyFont="1" applyBorder="1" applyAlignment="1">
      <alignment vertical="center"/>
    </xf>
    <xf numFmtId="184" fontId="16" fillId="0" borderId="4" xfId="10" applyNumberFormat="1" applyFont="1" applyBorder="1" applyAlignment="1">
      <alignment vertical="center"/>
    </xf>
    <xf numFmtId="184" fontId="16" fillId="0" borderId="75" xfId="10" applyNumberFormat="1" applyFont="1" applyFill="1" applyBorder="1" applyAlignment="1">
      <alignment vertical="center"/>
    </xf>
    <xf numFmtId="184" fontId="16" fillId="0" borderId="39" xfId="10" applyNumberFormat="1" applyFont="1" applyBorder="1" applyAlignment="1">
      <alignment vertical="center"/>
    </xf>
    <xf numFmtId="184" fontId="16" fillId="0" borderId="6" xfId="10" applyNumberFormat="1" applyFont="1" applyBorder="1" applyAlignment="1">
      <alignment vertical="center"/>
    </xf>
    <xf numFmtId="184" fontId="16" fillId="0" borderId="75" xfId="14" applyNumberFormat="1" applyFont="1" applyBorder="1" applyAlignment="1">
      <alignment vertical="center"/>
    </xf>
    <xf numFmtId="184" fontId="16" fillId="0" borderId="19" xfId="10" applyNumberFormat="1" applyFont="1" applyBorder="1" applyAlignment="1">
      <alignment vertical="center"/>
    </xf>
    <xf numFmtId="184" fontId="16" fillId="0" borderId="5" xfId="10" applyNumberFormat="1" applyFont="1" applyBorder="1" applyAlignment="1">
      <alignment vertical="center"/>
    </xf>
    <xf numFmtId="184" fontId="16" fillId="0" borderId="20" xfId="10" applyNumberFormat="1" applyFont="1" applyBorder="1" applyAlignment="1">
      <alignment vertical="center"/>
    </xf>
    <xf numFmtId="184" fontId="16" fillId="0" borderId="21" xfId="10" applyNumberFormat="1" applyFont="1" applyFill="1" applyBorder="1" applyAlignment="1">
      <alignment vertical="center"/>
    </xf>
    <xf numFmtId="184" fontId="16" fillId="0" borderId="13" xfId="10" applyNumberFormat="1" applyFont="1" applyBorder="1" applyAlignment="1">
      <alignment vertical="center"/>
    </xf>
    <xf numFmtId="184" fontId="16" fillId="0" borderId="6" xfId="10" applyNumberFormat="1" applyFont="1" applyFill="1" applyBorder="1" applyAlignment="1">
      <alignment vertical="center"/>
    </xf>
    <xf numFmtId="184" fontId="16" fillId="0" borderId="23" xfId="10" applyNumberFormat="1" applyFont="1" applyBorder="1" applyAlignment="1">
      <alignment vertical="center"/>
    </xf>
    <xf numFmtId="3" fontId="8" fillId="0" borderId="3" xfId="22" applyNumberFormat="1" applyFont="1" applyBorder="1" applyAlignment="1">
      <alignment horizontal="center" vertical="center" wrapText="1"/>
    </xf>
    <xf numFmtId="3" fontId="8" fillId="0" borderId="3" xfId="10" applyNumberFormat="1" applyFont="1" applyFill="1" applyBorder="1" applyAlignment="1" applyProtection="1">
      <alignment horizontal="center" vertical="center" wrapText="1"/>
    </xf>
    <xf numFmtId="3" fontId="29" fillId="10" borderId="5" xfId="30" applyNumberFormat="1" applyFont="1" applyFill="1" applyBorder="1" applyAlignment="1" applyProtection="1">
      <alignment vertical="center" wrapText="1"/>
    </xf>
    <xf numFmtId="3" fontId="8" fillId="10" borderId="5" xfId="28" applyNumberFormat="1" applyFont="1" applyFill="1" applyBorder="1" applyAlignment="1" applyProtection="1">
      <alignment vertical="center" wrapText="1"/>
    </xf>
    <xf numFmtId="3" fontId="8" fillId="10" borderId="5" xfId="28" applyNumberFormat="1" applyFont="1" applyFill="1" applyBorder="1" applyAlignment="1" applyProtection="1">
      <alignment horizontal="center" vertical="center" wrapText="1"/>
    </xf>
    <xf numFmtId="0" fontId="8" fillId="13" borderId="93" xfId="22" applyFont="1" applyFill="1" applyBorder="1" applyAlignment="1">
      <alignment horizontal="center" vertical="center" wrapText="1"/>
    </xf>
    <xf numFmtId="184" fontId="52" fillId="0" borderId="73" xfId="0" applyNumberFormat="1" applyFont="1" applyBorder="1" applyAlignment="1">
      <alignment vertical="center"/>
    </xf>
    <xf numFmtId="184" fontId="16" fillId="0" borderId="73" xfId="10" applyNumberFormat="1" applyFont="1" applyFill="1" applyBorder="1" applyAlignment="1">
      <alignment vertical="center"/>
    </xf>
    <xf numFmtId="184" fontId="16" fillId="0" borderId="73" xfId="14" applyNumberFormat="1" applyFont="1" applyBorder="1" applyAlignment="1">
      <alignment vertical="center"/>
    </xf>
    <xf numFmtId="0" fontId="8" fillId="0" borderId="55" xfId="22" applyFont="1" applyBorder="1" applyAlignment="1">
      <alignment vertical="center" wrapText="1"/>
    </xf>
    <xf numFmtId="0" fontId="8" fillId="13" borderId="94" xfId="22" applyFont="1" applyFill="1" applyBorder="1" applyAlignment="1">
      <alignment vertical="center" wrapText="1"/>
    </xf>
    <xf numFmtId="0" fontId="8" fillId="13" borderId="95" xfId="22" applyFont="1" applyFill="1" applyBorder="1" applyAlignment="1">
      <alignment vertical="center" wrapText="1"/>
    </xf>
    <xf numFmtId="0" fontId="8" fillId="13" borderId="96" xfId="22" applyFont="1" applyFill="1" applyBorder="1" applyAlignment="1">
      <alignment vertical="center" wrapText="1"/>
    </xf>
    <xf numFmtId="184" fontId="16" fillId="0" borderId="46" xfId="10" applyNumberFormat="1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5" fontId="16" fillId="0" borderId="14" xfId="10" applyNumberFormat="1" applyFont="1" applyBorder="1" applyAlignment="1">
      <alignment vertical="center"/>
    </xf>
    <xf numFmtId="5" fontId="16" fillId="0" borderId="4" xfId="10" applyNumberFormat="1" applyFont="1" applyBorder="1" applyAlignment="1">
      <alignment vertical="center"/>
    </xf>
    <xf numFmtId="5" fontId="16" fillId="0" borderId="13" xfId="10" applyNumberFormat="1" applyFont="1" applyBorder="1" applyAlignment="1">
      <alignment vertical="center"/>
    </xf>
    <xf numFmtId="5" fontId="16" fillId="0" borderId="6" xfId="10" applyNumberFormat="1" applyFont="1" applyBorder="1" applyAlignment="1">
      <alignment vertical="center"/>
    </xf>
    <xf numFmtId="5" fontId="16" fillId="0" borderId="23" xfId="10" applyNumberFormat="1" applyFont="1" applyBorder="1" applyAlignment="1">
      <alignment vertical="center"/>
    </xf>
    <xf numFmtId="5" fontId="16" fillId="0" borderId="5" xfId="10" applyNumberFormat="1" applyFont="1" applyBorder="1" applyAlignment="1">
      <alignment vertical="center"/>
    </xf>
    <xf numFmtId="5" fontId="16" fillId="0" borderId="20" xfId="10" applyNumberFormat="1" applyFont="1" applyBorder="1" applyAlignment="1">
      <alignment vertical="center"/>
    </xf>
    <xf numFmtId="5" fontId="16" fillId="0" borderId="21" xfId="10" applyNumberFormat="1" applyFont="1" applyBorder="1" applyAlignment="1">
      <alignment vertical="center"/>
    </xf>
    <xf numFmtId="9" fontId="30" fillId="10" borderId="28" xfId="28" applyFont="1" applyFill="1" applyBorder="1" applyAlignment="1">
      <alignment horizontal="center" vertical="center" wrapText="1"/>
    </xf>
    <xf numFmtId="0" fontId="7" fillId="0" borderId="35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 wrapText="1"/>
    </xf>
    <xf numFmtId="0" fontId="7" fillId="0" borderId="47" xfId="22" applyFont="1" applyBorder="1" applyAlignment="1">
      <alignment horizontal="center" vertical="center" wrapText="1"/>
    </xf>
    <xf numFmtId="0" fontId="8" fillId="0" borderId="24" xfId="22" applyFont="1" applyBorder="1" applyAlignment="1">
      <alignment horizontal="center" vertical="center"/>
    </xf>
    <xf numFmtId="0" fontId="8" fillId="0" borderId="25" xfId="22" applyFont="1" applyBorder="1" applyAlignment="1">
      <alignment horizontal="center" vertical="center"/>
    </xf>
    <xf numFmtId="0" fontId="8" fillId="0" borderId="26" xfId="22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8" fillId="0" borderId="20" xfId="22" applyFont="1" applyBorder="1" applyAlignment="1">
      <alignment horizontal="center" vertical="center" wrapText="1"/>
    </xf>
    <xf numFmtId="0" fontId="8" fillId="0" borderId="21" xfId="22" applyFont="1" applyBorder="1" applyAlignment="1">
      <alignment horizontal="center" vertical="center" wrapText="1"/>
    </xf>
    <xf numFmtId="0" fontId="8" fillId="0" borderId="22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8" fillId="0" borderId="5" xfId="22" applyFont="1" applyBorder="1" applyAlignment="1">
      <alignment horizontal="center" vertical="center" wrapText="1"/>
    </xf>
    <xf numFmtId="0" fontId="8" fillId="0" borderId="28" xfId="22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8" fillId="13" borderId="35" xfId="22" applyFont="1" applyFill="1" applyBorder="1" applyAlignment="1">
      <alignment horizontal="left" vertical="center" wrapText="1"/>
    </xf>
    <xf numFmtId="0" fontId="8" fillId="13" borderId="37" xfId="22" applyFont="1" applyFill="1" applyBorder="1" applyAlignment="1">
      <alignment horizontal="left" vertical="center" wrapText="1"/>
    </xf>
    <xf numFmtId="0" fontId="8" fillId="13" borderId="1" xfId="22" applyFont="1" applyFill="1" applyBorder="1" applyAlignment="1">
      <alignment horizontal="left" vertical="center" wrapText="1"/>
    </xf>
    <xf numFmtId="0" fontId="8" fillId="13" borderId="2" xfId="22" applyFont="1" applyFill="1" applyBorder="1" applyAlignment="1">
      <alignment horizontal="left" vertical="center" wrapText="1"/>
    </xf>
    <xf numFmtId="0" fontId="8" fillId="13" borderId="47" xfId="22" applyFont="1" applyFill="1" applyBorder="1" applyAlignment="1">
      <alignment horizontal="left" vertical="center" wrapText="1"/>
    </xf>
    <xf numFmtId="0" fontId="8" fillId="13" borderId="48" xfId="22" applyFont="1" applyFill="1" applyBorder="1" applyAlignment="1">
      <alignment horizontal="left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36" xfId="22" applyFont="1" applyBorder="1" applyAlignment="1">
      <alignment horizontal="center" vertical="center" wrapText="1"/>
    </xf>
    <xf numFmtId="0" fontId="8" fillId="0" borderId="37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0" xfId="22" applyFont="1" applyAlignment="1">
      <alignment horizontal="center" vertical="center" wrapText="1"/>
    </xf>
    <xf numFmtId="0" fontId="8" fillId="0" borderId="2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8" fillId="0" borderId="45" xfId="22" applyFont="1" applyBorder="1" applyAlignment="1">
      <alignment horizontal="center" vertical="center" wrapText="1"/>
    </xf>
    <xf numFmtId="0" fontId="8" fillId="0" borderId="48" xfId="22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8" fillId="13" borderId="36" xfId="22" applyFont="1" applyFill="1" applyBorder="1" applyAlignment="1">
      <alignment horizontal="left" vertical="center" wrapText="1"/>
    </xf>
    <xf numFmtId="0" fontId="8" fillId="13" borderId="0" xfId="22" applyFont="1" applyFill="1" applyAlignment="1">
      <alignment horizontal="left" vertical="center" wrapText="1"/>
    </xf>
    <xf numFmtId="0" fontId="8" fillId="13" borderId="45" xfId="22" applyFont="1" applyFill="1" applyBorder="1" applyAlignment="1">
      <alignment horizontal="left" vertical="center" wrapText="1"/>
    </xf>
    <xf numFmtId="15" fontId="33" fillId="0" borderId="35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8" fillId="0" borderId="32" xfId="22" applyFont="1" applyBorder="1" applyAlignment="1">
      <alignment horizontal="center" vertical="center" wrapText="1"/>
    </xf>
    <xf numFmtId="0" fontId="8" fillId="0" borderId="33" xfId="22" applyFont="1" applyBorder="1" applyAlignment="1">
      <alignment horizontal="center" vertical="center" wrapText="1"/>
    </xf>
    <xf numFmtId="0" fontId="8" fillId="0" borderId="34" xfId="22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7" fillId="0" borderId="5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13" borderId="32" xfId="22" applyFont="1" applyFill="1" applyBorder="1" applyAlignment="1">
      <alignment horizontal="left" vertical="center" wrapText="1"/>
    </xf>
    <xf numFmtId="0" fontId="8" fillId="13" borderId="34" xfId="22" applyFont="1" applyFill="1" applyBorder="1" applyAlignment="1">
      <alignment horizontal="left" vertical="center" wrapText="1"/>
    </xf>
    <xf numFmtId="0" fontId="10" fillId="0" borderId="32" xfId="22" applyFont="1" applyBorder="1" applyAlignment="1">
      <alignment horizontal="center" vertical="center" wrapText="1"/>
    </xf>
    <xf numFmtId="0" fontId="10" fillId="0" borderId="33" xfId="22" applyFont="1" applyBorder="1" applyAlignment="1">
      <alignment horizontal="center" vertical="center" wrapText="1"/>
    </xf>
    <xf numFmtId="0" fontId="10" fillId="0" borderId="34" xfId="22" applyFont="1" applyBorder="1" applyAlignment="1">
      <alignment horizontal="center" vertical="center" wrapText="1"/>
    </xf>
    <xf numFmtId="0" fontId="8" fillId="13" borderId="32" xfId="22" applyFont="1" applyFill="1" applyBorder="1" applyAlignment="1">
      <alignment horizontal="center" vertical="center" wrapText="1"/>
    </xf>
    <xf numFmtId="0" fontId="8" fillId="13" borderId="33" xfId="22" applyFont="1" applyFill="1" applyBorder="1" applyAlignment="1">
      <alignment horizontal="center" vertical="center" wrapText="1"/>
    </xf>
    <xf numFmtId="0" fontId="8" fillId="13" borderId="34" xfId="22" applyFont="1" applyFill="1" applyBorder="1" applyAlignment="1">
      <alignment horizontal="center" vertical="center" wrapText="1"/>
    </xf>
    <xf numFmtId="0" fontId="8" fillId="9" borderId="45" xfId="22" applyFont="1" applyFill="1" applyBorder="1" applyAlignment="1">
      <alignment horizontal="left" vertical="center" wrapText="1"/>
    </xf>
    <xf numFmtId="0" fontId="8" fillId="13" borderId="47" xfId="22" applyFont="1" applyFill="1" applyBorder="1" applyAlignment="1">
      <alignment horizontal="center" vertical="center" wrapText="1"/>
    </xf>
    <xf numFmtId="0" fontId="8" fillId="13" borderId="45" xfId="22" applyFont="1" applyFill="1" applyBorder="1" applyAlignment="1">
      <alignment horizontal="center" vertical="center" wrapText="1"/>
    </xf>
    <xf numFmtId="0" fontId="8" fillId="13" borderId="48" xfId="22" applyFont="1" applyFill="1" applyBorder="1" applyAlignment="1">
      <alignment horizontal="center" vertical="center" wrapText="1"/>
    </xf>
    <xf numFmtId="0" fontId="8" fillId="9" borderId="20" xfId="22" applyFont="1" applyFill="1" applyBorder="1" applyAlignment="1">
      <alignment horizontal="center" vertical="center" wrapText="1"/>
    </xf>
    <xf numFmtId="0" fontId="8" fillId="9" borderId="21" xfId="22" applyFont="1" applyFill="1" applyBorder="1" applyAlignment="1">
      <alignment horizontal="center" vertical="center" wrapText="1"/>
    </xf>
    <xf numFmtId="0" fontId="8" fillId="9" borderId="22" xfId="22" applyFont="1" applyFill="1" applyBorder="1" applyAlignment="1">
      <alignment horizontal="center" vertical="center" wrapText="1"/>
    </xf>
    <xf numFmtId="0" fontId="8" fillId="13" borderId="13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0" fontId="8" fillId="13" borderId="16" xfId="22" applyFont="1" applyFill="1" applyBorder="1" applyAlignment="1">
      <alignment horizontal="center" vertical="center" wrapText="1"/>
    </xf>
    <xf numFmtId="3" fontId="8" fillId="0" borderId="5" xfId="22" applyNumberFormat="1" applyFont="1" applyBorder="1" applyAlignment="1">
      <alignment horizontal="center" vertical="center" wrapText="1"/>
    </xf>
    <xf numFmtId="0" fontId="28" fillId="0" borderId="5" xfId="22" applyFont="1" applyBorder="1" applyAlignment="1">
      <alignment horizontal="center" vertical="center" wrapText="1"/>
    </xf>
    <xf numFmtId="0" fontId="28" fillId="0" borderId="5" xfId="22" applyFont="1" applyBorder="1" applyAlignment="1">
      <alignment horizontal="left" vertical="center" wrapText="1"/>
    </xf>
    <xf numFmtId="0" fontId="28" fillId="0" borderId="28" xfId="22" applyFont="1" applyBorder="1" applyAlignment="1">
      <alignment horizontal="left" vertical="center" wrapText="1"/>
    </xf>
    <xf numFmtId="0" fontId="7" fillId="13" borderId="6" xfId="22" applyFont="1" applyFill="1" applyBorder="1" applyAlignment="1">
      <alignment horizontal="center" vertical="center" wrapText="1"/>
    </xf>
    <xf numFmtId="0" fontId="8" fillId="13" borderId="12" xfId="22" applyFont="1" applyFill="1" applyBorder="1" applyAlignment="1">
      <alignment horizontal="center" vertical="center" wrapText="1"/>
    </xf>
    <xf numFmtId="0" fontId="8" fillId="13" borderId="38" xfId="22" applyFont="1" applyFill="1" applyBorder="1" applyAlignment="1">
      <alignment horizontal="center" vertical="center" wrapText="1"/>
    </xf>
    <xf numFmtId="0" fontId="8" fillId="13" borderId="39" xfId="22" applyFont="1" applyFill="1" applyBorder="1" applyAlignment="1">
      <alignment horizontal="center" vertical="center" wrapText="1"/>
    </xf>
    <xf numFmtId="9" fontId="28" fillId="0" borderId="6" xfId="30" applyFont="1" applyFill="1" applyBorder="1" applyAlignment="1" applyProtection="1">
      <alignment horizontal="center" vertical="center" wrapText="1"/>
    </xf>
    <xf numFmtId="9" fontId="28" fillId="0" borderId="16" xfId="30" applyFont="1" applyFill="1" applyBorder="1" applyAlignment="1" applyProtection="1">
      <alignment horizontal="center" vertical="center" wrapText="1"/>
    </xf>
    <xf numFmtId="9" fontId="28" fillId="0" borderId="5" xfId="30" applyFont="1" applyFill="1" applyBorder="1" applyAlignment="1" applyProtection="1">
      <alignment horizontal="center" vertical="center" wrapText="1"/>
    </xf>
    <xf numFmtId="9" fontId="28" fillId="0" borderId="28" xfId="30" applyFont="1" applyFill="1" applyBorder="1" applyAlignment="1" applyProtection="1">
      <alignment horizontal="center" vertical="center" wrapText="1"/>
    </xf>
    <xf numFmtId="0" fontId="8" fillId="13" borderId="20" xfId="22" applyFont="1" applyFill="1" applyBorder="1" applyAlignment="1">
      <alignment horizontal="center" vertical="center" wrapText="1"/>
    </xf>
    <xf numFmtId="0" fontId="8" fillId="13" borderId="21" xfId="22" applyFont="1" applyFill="1" applyBorder="1" applyAlignment="1">
      <alignment horizontal="center" vertical="center" wrapText="1"/>
    </xf>
    <xf numFmtId="0" fontId="8" fillId="13" borderId="40" xfId="22" applyFont="1" applyFill="1" applyBorder="1" applyAlignment="1">
      <alignment horizontal="center" vertical="center" wrapText="1"/>
    </xf>
    <xf numFmtId="0" fontId="8" fillId="13" borderId="4" xfId="22" applyFont="1" applyFill="1" applyBorder="1" applyAlignment="1">
      <alignment horizontal="center" vertical="center" wrapText="1"/>
    </xf>
    <xf numFmtId="0" fontId="8" fillId="13" borderId="41" xfId="22" applyFont="1" applyFill="1" applyBorder="1" applyAlignment="1">
      <alignment horizontal="center" vertical="center" wrapText="1"/>
    </xf>
    <xf numFmtId="0" fontId="8" fillId="13" borderId="42" xfId="22" applyFont="1" applyFill="1" applyBorder="1" applyAlignment="1">
      <alignment horizontal="center" vertical="center" wrapText="1"/>
    </xf>
    <xf numFmtId="0" fontId="8" fillId="13" borderId="43" xfId="22" applyFont="1" applyFill="1" applyBorder="1" applyAlignment="1">
      <alignment horizontal="center" vertical="center" wrapText="1"/>
    </xf>
    <xf numFmtId="0" fontId="8" fillId="13" borderId="22" xfId="22" applyFont="1" applyFill="1" applyBorder="1" applyAlignment="1">
      <alignment horizontal="center" vertical="center" wrapText="1"/>
    </xf>
    <xf numFmtId="0" fontId="8" fillId="13" borderId="52" xfId="22" applyFont="1" applyFill="1" applyBorder="1" applyAlignment="1">
      <alignment horizontal="center" vertical="center" wrapText="1"/>
    </xf>
    <xf numFmtId="0" fontId="8" fillId="0" borderId="58" xfId="22" applyFont="1" applyBorder="1" applyAlignment="1">
      <alignment horizontal="center" vertical="center" wrapText="1"/>
    </xf>
    <xf numFmtId="0" fontId="8" fillId="0" borderId="18" xfId="22" applyFont="1" applyBorder="1" applyAlignment="1">
      <alignment horizontal="center" vertical="center" wrapText="1"/>
    </xf>
    <xf numFmtId="9" fontId="8" fillId="0" borderId="3" xfId="22" applyNumberFormat="1" applyFont="1" applyBorder="1" applyAlignment="1">
      <alignment horizontal="center" vertical="center" wrapText="1"/>
    </xf>
    <xf numFmtId="0" fontId="8" fillId="0" borderId="19" xfId="22" applyFont="1" applyBorder="1" applyAlignment="1">
      <alignment horizontal="center" vertical="center" wrapText="1"/>
    </xf>
    <xf numFmtId="9" fontId="28" fillId="0" borderId="29" xfId="30" applyFont="1" applyFill="1" applyBorder="1" applyAlignment="1" applyProtection="1">
      <alignment horizontal="left" vertical="center" wrapText="1"/>
    </xf>
    <xf numFmtId="9" fontId="28" fillId="0" borderId="7" xfId="30" applyFont="1" applyFill="1" applyBorder="1" applyAlignment="1" applyProtection="1">
      <alignment horizontal="left" vertical="center" wrapText="1"/>
    </xf>
    <xf numFmtId="9" fontId="28" fillId="0" borderId="8" xfId="30" applyFont="1" applyFill="1" applyBorder="1" applyAlignment="1" applyProtection="1">
      <alignment horizontal="left" vertical="center" wrapText="1"/>
    </xf>
    <xf numFmtId="9" fontId="28" fillId="0" borderId="44" xfId="30" applyFont="1" applyFill="1" applyBorder="1" applyAlignment="1" applyProtection="1">
      <alignment horizontal="left" vertical="center" wrapText="1"/>
    </xf>
    <xf numFmtId="9" fontId="28" fillId="0" borderId="45" xfId="30" applyFont="1" applyFill="1" applyBorder="1" applyAlignment="1" applyProtection="1">
      <alignment horizontal="left" vertical="center" wrapText="1"/>
    </xf>
    <xf numFmtId="9" fontId="28" fillId="0" borderId="46" xfId="30" applyFont="1" applyFill="1" applyBorder="1" applyAlignment="1" applyProtection="1">
      <alignment horizontal="left" vertical="center" wrapText="1"/>
    </xf>
    <xf numFmtId="0" fontId="7" fillId="0" borderId="69" xfId="22" applyFont="1" applyBorder="1" applyAlignment="1">
      <alignment horizontal="justify" vertical="center" wrapText="1"/>
    </xf>
    <xf numFmtId="0" fontId="7" fillId="0" borderId="14" xfId="22" applyFont="1" applyBorder="1" applyAlignment="1">
      <alignment horizontal="justify" vertical="center" wrapText="1"/>
    </xf>
    <xf numFmtId="9" fontId="7" fillId="0" borderId="6" xfId="28" applyFont="1" applyBorder="1" applyAlignment="1">
      <alignment horizontal="center" vertical="center" wrapText="1"/>
    </xf>
    <xf numFmtId="9" fontId="28" fillId="0" borderId="29" xfId="22" applyNumberFormat="1" applyFont="1" applyBorder="1" applyAlignment="1">
      <alignment horizontal="center" vertical="center" wrapText="1"/>
    </xf>
    <xf numFmtId="9" fontId="28" fillId="0" borderId="7" xfId="22" applyNumberFormat="1" applyFont="1" applyBorder="1" applyAlignment="1">
      <alignment horizontal="center" vertical="center" wrapText="1"/>
    </xf>
    <xf numFmtId="9" fontId="28" fillId="0" borderId="8" xfId="22" applyNumberFormat="1" applyFont="1" applyBorder="1" applyAlignment="1">
      <alignment horizontal="center" vertical="center" wrapText="1"/>
    </xf>
    <xf numFmtId="9" fontId="28" fillId="0" borderId="15" xfId="22" applyNumberFormat="1" applyFont="1" applyBorder="1" applyAlignment="1">
      <alignment horizontal="center" vertical="center" wrapText="1"/>
    </xf>
    <xf numFmtId="9" fontId="28" fillId="0" borderId="10" xfId="22" applyNumberFormat="1" applyFont="1" applyBorder="1" applyAlignment="1">
      <alignment horizontal="center" vertical="center" wrapText="1"/>
    </xf>
    <xf numFmtId="9" fontId="28" fillId="0" borderId="11" xfId="22" applyNumberFormat="1" applyFont="1" applyBorder="1" applyAlignment="1">
      <alignment horizontal="center" vertical="center" wrapText="1"/>
    </xf>
    <xf numFmtId="9" fontId="28" fillId="0" borderId="59" xfId="22" applyNumberFormat="1" applyFont="1" applyBorder="1" applyAlignment="1">
      <alignment horizontal="center" vertical="center" wrapText="1"/>
    </xf>
    <xf numFmtId="9" fontId="28" fillId="0" borderId="60" xfId="22" applyNumberFormat="1" applyFont="1" applyBorder="1" applyAlignment="1">
      <alignment horizontal="center" vertical="center" wrapText="1"/>
    </xf>
    <xf numFmtId="0" fontId="7" fillId="0" borderId="58" xfId="22" applyFont="1" applyBorder="1" applyAlignment="1">
      <alignment horizontal="justify" vertical="center" wrapText="1"/>
    </xf>
    <xf numFmtId="2" fontId="7" fillId="0" borderId="13" xfId="22" applyNumberFormat="1" applyFont="1" applyBorder="1" applyAlignment="1">
      <alignment horizontal="left" vertical="center" wrapText="1"/>
    </xf>
    <xf numFmtId="2" fontId="7" fillId="0" borderId="13" xfId="22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9" fontId="7" fillId="0" borderId="5" xfId="28" applyFont="1" applyBorder="1" applyAlignment="1">
      <alignment horizontal="center" vertical="center" wrapText="1"/>
    </xf>
    <xf numFmtId="0" fontId="8" fillId="0" borderId="24" xfId="22" applyFont="1" applyBorder="1" applyAlignment="1">
      <alignment horizontal="center" vertical="center" wrapText="1"/>
    </xf>
    <xf numFmtId="0" fontId="8" fillId="0" borderId="25" xfId="22" applyFont="1" applyBorder="1" applyAlignment="1">
      <alignment horizontal="center" vertical="center" wrapText="1"/>
    </xf>
    <xf numFmtId="0" fontId="8" fillId="0" borderId="26" xfId="22" applyFont="1" applyBorder="1" applyAlignment="1">
      <alignment horizontal="center" vertical="center" wrapText="1"/>
    </xf>
    <xf numFmtId="0" fontId="7" fillId="0" borderId="5" xfId="22" applyFont="1" applyBorder="1" applyAlignment="1">
      <alignment horizontal="center" vertical="center" wrapText="1"/>
    </xf>
    <xf numFmtId="0" fontId="7" fillId="0" borderId="5" xfId="22" applyFont="1" applyBorder="1" applyAlignment="1">
      <alignment horizontal="left" vertical="center" wrapText="1"/>
    </xf>
    <xf numFmtId="0" fontId="7" fillId="0" borderId="28" xfId="22" applyFont="1" applyBorder="1" applyAlignment="1">
      <alignment horizontal="left" vertical="center" wrapText="1"/>
    </xf>
    <xf numFmtId="0" fontId="7" fillId="0" borderId="29" xfId="30" applyNumberFormat="1" applyFont="1" applyFill="1" applyBorder="1" applyAlignment="1" applyProtection="1">
      <alignment horizontal="justify" vertical="center" wrapText="1"/>
    </xf>
    <xf numFmtId="0" fontId="7" fillId="0" borderId="7" xfId="30" applyNumberFormat="1" applyFont="1" applyFill="1" applyBorder="1" applyAlignment="1" applyProtection="1">
      <alignment horizontal="justify" vertical="center" wrapText="1"/>
    </xf>
    <xf numFmtId="0" fontId="7" fillId="0" borderId="44" xfId="30" applyNumberFormat="1" applyFont="1" applyFill="1" applyBorder="1" applyAlignment="1" applyProtection="1">
      <alignment horizontal="justify" vertical="center" wrapText="1"/>
    </xf>
    <xf numFmtId="0" fontId="7" fillId="0" borderId="45" xfId="30" applyNumberFormat="1" applyFont="1" applyFill="1" applyBorder="1" applyAlignment="1" applyProtection="1">
      <alignment horizontal="justify" vertical="center" wrapText="1"/>
    </xf>
    <xf numFmtId="0" fontId="7" fillId="0" borderId="18" xfId="22" applyFont="1" applyBorder="1" applyAlignment="1">
      <alignment horizontal="justify" vertical="center" wrapText="1"/>
    </xf>
    <xf numFmtId="9" fontId="7" fillId="0" borderId="3" xfId="22" applyNumberFormat="1" applyFont="1" applyBorder="1" applyAlignment="1">
      <alignment horizontal="center" vertical="center" wrapText="1"/>
    </xf>
    <xf numFmtId="0" fontId="7" fillId="0" borderId="19" xfId="22" applyFont="1" applyBorder="1" applyAlignment="1">
      <alignment horizontal="center" vertical="center" wrapText="1"/>
    </xf>
    <xf numFmtId="0" fontId="7" fillId="0" borderId="8" xfId="30" applyNumberFormat="1" applyFont="1" applyFill="1" applyBorder="1" applyAlignment="1" applyProtection="1">
      <alignment horizontal="justify" vertical="center" wrapText="1"/>
    </xf>
    <xf numFmtId="0" fontId="7" fillId="0" borderId="46" xfId="30" applyNumberFormat="1" applyFont="1" applyFill="1" applyBorder="1" applyAlignment="1" applyProtection="1">
      <alignment horizontal="justify" vertical="center" wrapText="1"/>
    </xf>
    <xf numFmtId="2" fontId="7" fillId="0" borderId="6" xfId="22" applyNumberFormat="1" applyFont="1" applyBorder="1" applyAlignment="1">
      <alignment horizontal="justify" vertical="center" wrapText="1"/>
    </xf>
    <xf numFmtId="9" fontId="7" fillId="0" borderId="6" xfId="28" applyFont="1" applyFill="1" applyBorder="1" applyAlignment="1" applyProtection="1">
      <alignment horizontal="center" vertical="center" wrapText="1"/>
    </xf>
    <xf numFmtId="9" fontId="7" fillId="0" borderId="29" xfId="22" applyNumberFormat="1" applyFont="1" applyBorder="1" applyAlignment="1">
      <alignment horizontal="justify" vertical="center" wrapText="1"/>
    </xf>
    <xf numFmtId="9" fontId="7" fillId="0" borderId="7" xfId="22" applyNumberFormat="1" applyFont="1" applyBorder="1" applyAlignment="1">
      <alignment horizontal="justify" vertical="center" wrapText="1"/>
    </xf>
    <xf numFmtId="9" fontId="7" fillId="0" borderId="8" xfId="22" applyNumberFormat="1" applyFont="1" applyBorder="1" applyAlignment="1">
      <alignment horizontal="justify" vertical="center" wrapText="1"/>
    </xf>
    <xf numFmtId="9" fontId="7" fillId="0" borderId="15" xfId="22" applyNumberFormat="1" applyFont="1" applyBorder="1" applyAlignment="1">
      <alignment horizontal="justify" vertical="center" wrapText="1"/>
    </xf>
    <xf numFmtId="9" fontId="7" fillId="0" borderId="10" xfId="22" applyNumberFormat="1" applyFont="1" applyBorder="1" applyAlignment="1">
      <alignment horizontal="justify" vertical="center" wrapText="1"/>
    </xf>
    <xf numFmtId="9" fontId="7" fillId="0" borderId="11" xfId="22" applyNumberFormat="1" applyFont="1" applyBorder="1" applyAlignment="1">
      <alignment horizontal="justify" vertical="center" wrapText="1"/>
    </xf>
    <xf numFmtId="9" fontId="7" fillId="0" borderId="59" xfId="22" applyNumberFormat="1" applyFont="1" applyBorder="1" applyAlignment="1">
      <alignment horizontal="justify" vertical="center" wrapText="1"/>
    </xf>
    <xf numFmtId="9" fontId="7" fillId="0" borderId="60" xfId="22" applyNumberFormat="1" applyFont="1" applyBorder="1" applyAlignment="1">
      <alignment horizontal="justify" vertical="center" wrapText="1"/>
    </xf>
    <xf numFmtId="0" fontId="44" fillId="14" borderId="0" xfId="0" applyFont="1" applyFill="1" applyAlignment="1">
      <alignment horizontal="center" vertical="center" wrapText="1"/>
    </xf>
    <xf numFmtId="0" fontId="45" fillId="0" borderId="0" xfId="0" applyFont="1"/>
    <xf numFmtId="0" fontId="44" fillId="14" borderId="70" xfId="0" applyFont="1" applyFill="1" applyBorder="1" applyAlignment="1">
      <alignment horizontal="center" vertical="center" wrapText="1"/>
    </xf>
    <xf numFmtId="0" fontId="45" fillId="0" borderId="74" xfId="0" applyFont="1" applyBorder="1"/>
    <xf numFmtId="9" fontId="46" fillId="0" borderId="70" xfId="0" applyNumberFormat="1" applyFont="1" applyBorder="1" applyAlignment="1">
      <alignment horizontal="center" vertical="center" wrapText="1"/>
    </xf>
    <xf numFmtId="0" fontId="44" fillId="14" borderId="71" xfId="0" applyFont="1" applyFill="1" applyBorder="1" applyAlignment="1">
      <alignment horizontal="center" vertical="center" wrapText="1"/>
    </xf>
    <xf numFmtId="0" fontId="45" fillId="0" borderId="72" xfId="0" applyFont="1" applyBorder="1"/>
    <xf numFmtId="0" fontId="45" fillId="0" borderId="73" xfId="0" applyFont="1" applyBorder="1"/>
    <xf numFmtId="0" fontId="30" fillId="10" borderId="3" xfId="0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0" fontId="30" fillId="10" borderId="29" xfId="0" applyFont="1" applyFill="1" applyBorder="1" applyAlignment="1">
      <alignment horizontal="center" vertical="center" wrapText="1"/>
    </xf>
    <xf numFmtId="0" fontId="30" fillId="10" borderId="44" xfId="0" applyFont="1" applyFill="1" applyBorder="1" applyAlignment="1">
      <alignment horizontal="center" vertical="center" wrapText="1"/>
    </xf>
    <xf numFmtId="0" fontId="30" fillId="10" borderId="49" xfId="0" applyFont="1" applyFill="1" applyBorder="1" applyAlignment="1">
      <alignment horizontal="center" vertical="center"/>
    </xf>
    <xf numFmtId="0" fontId="30" fillId="10" borderId="42" xfId="0" applyFont="1" applyFill="1" applyBorder="1" applyAlignment="1">
      <alignment horizontal="center" vertical="center"/>
    </xf>
    <xf numFmtId="0" fontId="30" fillId="10" borderId="50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30" fillId="0" borderId="51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30" fillId="0" borderId="8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3" xfId="0" applyFont="1" applyBorder="1" applyAlignment="1">
      <alignment horizontal="justify" vertical="center" wrapText="1"/>
    </xf>
    <xf numFmtId="0" fontId="30" fillId="0" borderId="76" xfId="0" applyFont="1" applyBorder="1" applyAlignment="1">
      <alignment horizontal="justify" vertical="center" wrapText="1"/>
    </xf>
    <xf numFmtId="0" fontId="30" fillId="10" borderId="43" xfId="0" applyFont="1" applyFill="1" applyBorder="1" applyAlignment="1">
      <alignment horizontal="center" vertical="center"/>
    </xf>
    <xf numFmtId="0" fontId="30" fillId="10" borderId="78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/>
    </xf>
    <xf numFmtId="0" fontId="30" fillId="10" borderId="79" xfId="0" applyFont="1" applyFill="1" applyBorder="1" applyAlignment="1">
      <alignment horizontal="center" vertical="center"/>
    </xf>
    <xf numFmtId="0" fontId="30" fillId="10" borderId="30" xfId="0" applyFont="1" applyFill="1" applyBorder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0" fontId="30" fillId="10" borderId="9" xfId="0" applyFont="1" applyFill="1" applyBorder="1" applyAlignment="1">
      <alignment horizontal="center" vertical="center"/>
    </xf>
    <xf numFmtId="0" fontId="30" fillId="10" borderId="40" xfId="0" applyFont="1" applyFill="1" applyBorder="1" applyAlignment="1">
      <alignment horizontal="justify" vertical="center" wrapText="1"/>
    </xf>
    <xf numFmtId="0" fontId="30" fillId="10" borderId="17" xfId="0" applyFont="1" applyFill="1" applyBorder="1" applyAlignment="1">
      <alignment horizontal="justify" vertical="center" wrapText="1"/>
    </xf>
    <xf numFmtId="0" fontId="30" fillId="10" borderId="9" xfId="0" applyFont="1" applyFill="1" applyBorder="1" applyAlignment="1">
      <alignment horizontal="justify" vertical="center" wrapText="1"/>
    </xf>
    <xf numFmtId="0" fontId="30" fillId="10" borderId="46" xfId="0" applyFont="1" applyFill="1" applyBorder="1" applyAlignment="1">
      <alignment horizontal="justify" vertical="center" wrapText="1"/>
    </xf>
    <xf numFmtId="0" fontId="30" fillId="10" borderId="51" xfId="0" applyFont="1" applyFill="1" applyBorder="1" applyAlignment="1">
      <alignment horizontal="left" vertical="center"/>
    </xf>
    <xf numFmtId="0" fontId="30" fillId="10" borderId="38" xfId="0" applyFont="1" applyFill="1" applyBorder="1" applyAlignment="1">
      <alignment horizontal="left" vertical="center"/>
    </xf>
    <xf numFmtId="0" fontId="30" fillId="10" borderId="39" xfId="0" applyFont="1" applyFill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30" fillId="10" borderId="51" xfId="0" applyFont="1" applyFill="1" applyBorder="1" applyAlignment="1">
      <alignment horizontal="center" vertical="center" wrapText="1"/>
    </xf>
    <xf numFmtId="0" fontId="30" fillId="10" borderId="38" xfId="0" applyFont="1" applyFill="1" applyBorder="1" applyAlignment="1">
      <alignment horizontal="center" vertical="center" wrapText="1"/>
    </xf>
    <xf numFmtId="0" fontId="30" fillId="10" borderId="39" xfId="0" applyFont="1" applyFill="1" applyBorder="1" applyAlignment="1">
      <alignment horizontal="center" vertical="center" wrapText="1"/>
    </xf>
    <xf numFmtId="0" fontId="30" fillId="10" borderId="49" xfId="0" applyFont="1" applyFill="1" applyBorder="1" applyAlignment="1">
      <alignment horizontal="center" vertical="center" wrapText="1"/>
    </xf>
    <xf numFmtId="0" fontId="30" fillId="10" borderId="50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  <xf numFmtId="0" fontId="30" fillId="10" borderId="29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10" borderId="82" xfId="0" applyFont="1" applyFill="1" applyBorder="1" applyAlignment="1">
      <alignment horizontal="left" vertical="center"/>
    </xf>
    <xf numFmtId="0" fontId="30" fillId="10" borderId="10" xfId="0" applyFont="1" applyFill="1" applyBorder="1" applyAlignment="1">
      <alignment horizontal="left" vertical="center"/>
    </xf>
    <xf numFmtId="0" fontId="30" fillId="10" borderId="11" xfId="0" applyFont="1" applyFill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8" fillId="12" borderId="6" xfId="22" applyFont="1" applyFill="1" applyBorder="1" applyAlignment="1">
      <alignment horizontal="center" vertical="center" wrapText="1"/>
    </xf>
    <xf numFmtId="0" fontId="8" fillId="12" borderId="5" xfId="22" applyFont="1" applyFill="1" applyBorder="1" applyAlignment="1">
      <alignment horizontal="center" vertical="center" wrapText="1"/>
    </xf>
    <xf numFmtId="0" fontId="8" fillId="9" borderId="6" xfId="22" applyFont="1" applyFill="1" applyBorder="1" applyAlignment="1">
      <alignment horizontal="left" vertical="center" wrapText="1"/>
    </xf>
    <xf numFmtId="0" fontId="8" fillId="9" borderId="16" xfId="22" applyFont="1" applyFill="1" applyBorder="1" applyAlignment="1">
      <alignment horizontal="left" vertical="center" wrapText="1"/>
    </xf>
    <xf numFmtId="0" fontId="8" fillId="9" borderId="5" xfId="22" applyFont="1" applyFill="1" applyBorder="1" applyAlignment="1">
      <alignment horizontal="left" vertical="center" wrapText="1"/>
    </xf>
    <xf numFmtId="0" fontId="8" fillId="9" borderId="28" xfId="22" applyFont="1" applyFill="1" applyBorder="1" applyAlignment="1">
      <alignment horizontal="left" vertical="center" wrapText="1"/>
    </xf>
    <xf numFmtId="0" fontId="30" fillId="10" borderId="80" xfId="0" applyFont="1" applyFill="1" applyBorder="1" applyAlignment="1">
      <alignment horizontal="justify" vertical="center" wrapText="1"/>
    </xf>
    <xf numFmtId="0" fontId="30" fillId="10" borderId="81" xfId="0" applyFont="1" applyFill="1" applyBorder="1" applyAlignment="1">
      <alignment horizontal="justify" vertical="center" wrapText="1"/>
    </xf>
    <xf numFmtId="0" fontId="30" fillId="10" borderId="31" xfId="0" applyFont="1" applyFill="1" applyBorder="1" applyAlignment="1">
      <alignment horizontal="justify" vertical="center" wrapText="1"/>
    </xf>
    <xf numFmtId="0" fontId="30" fillId="10" borderId="19" xfId="0" applyFont="1" applyFill="1" applyBorder="1" applyAlignment="1">
      <alignment horizontal="justify" vertical="center" wrapText="1"/>
    </xf>
    <xf numFmtId="0" fontId="28" fillId="0" borderId="51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30" fillId="12" borderId="13" xfId="22" applyFont="1" applyFill="1" applyBorder="1" applyAlignment="1">
      <alignment horizontal="center" vertical="center" wrapText="1"/>
    </xf>
    <xf numFmtId="0" fontId="30" fillId="12" borderId="6" xfId="22" applyFont="1" applyFill="1" applyBorder="1" applyAlignment="1">
      <alignment horizontal="center" vertical="center" wrapText="1"/>
    </xf>
    <xf numFmtId="0" fontId="30" fillId="12" borderId="23" xfId="22" applyFont="1" applyFill="1" applyBorder="1" applyAlignment="1">
      <alignment horizontal="center" vertical="center" wrapText="1"/>
    </xf>
    <xf numFmtId="0" fontId="30" fillId="12" borderId="5" xfId="22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15" fontId="36" fillId="0" borderId="6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0" fillId="10" borderId="8" xfId="0" applyFont="1" applyFill="1" applyBorder="1" applyAlignment="1">
      <alignment horizontal="center" vertical="center"/>
    </xf>
    <xf numFmtId="0" fontId="30" fillId="10" borderId="11" xfId="0" applyFont="1" applyFill="1" applyBorder="1" applyAlignment="1">
      <alignment horizontal="center" vertical="center"/>
    </xf>
    <xf numFmtId="0" fontId="8" fillId="9" borderId="27" xfId="22" applyFont="1" applyFill="1" applyBorder="1" applyAlignment="1">
      <alignment horizontal="left" vertical="center" wrapText="1"/>
    </xf>
    <xf numFmtId="0" fontId="8" fillId="9" borderId="61" xfId="22" applyFont="1" applyFill="1" applyBorder="1" applyAlignment="1">
      <alignment horizontal="left" vertical="center" wrapText="1"/>
    </xf>
    <xf numFmtId="0" fontId="8" fillId="9" borderId="83" xfId="22" applyFont="1" applyFill="1" applyBorder="1" applyAlignment="1">
      <alignment horizontal="left" vertical="center" wrapText="1"/>
    </xf>
    <xf numFmtId="0" fontId="8" fillId="9" borderId="12" xfId="22" applyFont="1" applyFill="1" applyBorder="1" applyAlignment="1">
      <alignment horizontal="left" vertical="center" wrapText="1"/>
    </xf>
    <xf numFmtId="0" fontId="8" fillId="9" borderId="38" xfId="22" applyFont="1" applyFill="1" applyBorder="1" applyAlignment="1">
      <alignment horizontal="left" vertical="center" wrapText="1"/>
    </xf>
    <xf numFmtId="0" fontId="8" fillId="9" borderId="39" xfId="22" applyFont="1" applyFill="1" applyBorder="1" applyAlignment="1">
      <alignment horizontal="left" vertical="center" wrapText="1"/>
    </xf>
    <xf numFmtId="0" fontId="53" fillId="0" borderId="6" xfId="0" applyFont="1" applyBorder="1" applyAlignment="1">
      <alignment horizontal="center" vertical="center"/>
    </xf>
    <xf numFmtId="0" fontId="54" fillId="0" borderId="6" xfId="0" applyFont="1" applyBorder="1" applyAlignment="1">
      <alignment vertical="center" wrapText="1"/>
    </xf>
    <xf numFmtId="0" fontId="54" fillId="10" borderId="12" xfId="0" applyFont="1" applyFill="1" applyBorder="1" applyAlignment="1">
      <alignment horizontal="center" vertical="center" wrapText="1"/>
    </xf>
    <xf numFmtId="0" fontId="54" fillId="10" borderId="38" xfId="0" applyFont="1" applyFill="1" applyBorder="1" applyAlignment="1">
      <alignment horizontal="center" vertical="center" wrapText="1"/>
    </xf>
    <xf numFmtId="0" fontId="54" fillId="10" borderId="39" xfId="0" applyFont="1" applyFill="1" applyBorder="1" applyAlignment="1">
      <alignment horizontal="center" vertical="center" wrapText="1"/>
    </xf>
    <xf numFmtId="0" fontId="54" fillId="10" borderId="3" xfId="0" applyFont="1" applyFill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3" fillId="0" borderId="29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53" fillId="0" borderId="8" xfId="0" applyFont="1" applyBorder="1" applyAlignment="1">
      <alignment vertical="center" wrapText="1"/>
    </xf>
    <xf numFmtId="0" fontId="56" fillId="9" borderId="4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17" fontId="8" fillId="10" borderId="6" xfId="0" applyNumberFormat="1" applyFont="1" applyFill="1" applyBorder="1" applyAlignment="1">
      <alignment horizontal="left" vertical="center"/>
    </xf>
    <xf numFmtId="0" fontId="54" fillId="10" borderId="6" xfId="0" applyFont="1" applyFill="1" applyBorder="1" applyAlignment="1">
      <alignment horizontal="left" vertical="center"/>
    </xf>
    <xf numFmtId="0" fontId="54" fillId="10" borderId="7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8" fillId="13" borderId="49" xfId="22" applyFont="1" applyFill="1" applyBorder="1" applyAlignment="1">
      <alignment horizontal="center" vertical="center" wrapText="1"/>
    </xf>
    <xf numFmtId="0" fontId="8" fillId="13" borderId="50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7" fillId="0" borderId="20" xfId="22" applyFont="1" applyBorder="1" applyAlignment="1">
      <alignment horizontal="center" vertical="center" wrapText="1"/>
    </xf>
    <xf numFmtId="0" fontId="7" fillId="0" borderId="13" xfId="22" applyFont="1" applyBorder="1" applyAlignment="1">
      <alignment horizontal="center" vertical="center" wrapText="1"/>
    </xf>
    <xf numFmtId="0" fontId="7" fillId="0" borderId="23" xfId="22" applyFont="1" applyBorder="1" applyAlignment="1">
      <alignment horizontal="center" vertical="center" wrapText="1"/>
    </xf>
    <xf numFmtId="0" fontId="8" fillId="0" borderId="21" xfId="22" applyFont="1" applyBorder="1" applyAlignment="1">
      <alignment horizontal="center" vertical="center"/>
    </xf>
    <xf numFmtId="0" fontId="8" fillId="0" borderId="6" xfId="22" applyFont="1" applyBorder="1" applyAlignment="1">
      <alignment horizontal="center" vertical="center"/>
    </xf>
    <xf numFmtId="0" fontId="8" fillId="0" borderId="6" xfId="22" applyFont="1" applyBorder="1" applyAlignment="1">
      <alignment horizontal="center" vertical="center" wrapText="1"/>
    </xf>
    <xf numFmtId="0" fontId="8" fillId="13" borderId="5" xfId="22" applyFont="1" applyFill="1" applyBorder="1" applyAlignment="1">
      <alignment horizontal="center" vertical="center" wrapText="1"/>
    </xf>
    <xf numFmtId="0" fontId="8" fillId="13" borderId="28" xfId="2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textRotation="90"/>
    </xf>
    <xf numFmtId="41" fontId="28" fillId="0" borderId="29" xfId="12" applyFont="1" applyFill="1" applyBorder="1" applyAlignment="1">
      <alignment horizontal="left" vertical="center"/>
    </xf>
    <xf numFmtId="41" fontId="28" fillId="0" borderId="30" xfId="12" applyFont="1" applyFill="1" applyBorder="1" applyAlignment="1">
      <alignment horizontal="left" vertical="center"/>
    </xf>
    <xf numFmtId="41" fontId="28" fillId="0" borderId="15" xfId="12" applyFont="1" applyFill="1" applyBorder="1" applyAlignment="1">
      <alignment horizontal="left" vertical="center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colors>
    <mruColors>
      <color rgb="FFBCF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E0EE88A8-9353-4662-9026-417274886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5DB04E29-539F-4C8B-8AFB-01C25D0CB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CPI\2024%20Instrumentos.OAP\Re-Formulaci&#243;n.PA\00.%207673%20Formulaci&#243;n.PA%2027-dic-2023.xlsx" TargetMode="External"/><Relationship Id="rId1" Type="http://schemas.openxmlformats.org/officeDocument/2006/relationships/externalLinkPath" Target="file:///D:\2024%20SCPI\2024%20Instrumentos.OAP\Re-Formulaci&#243;n.PA\00.%207673%20Formulaci&#243;n.PA%2027-dic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%20SCPI\2023%20Instrumentos.Planeaci&#243;n\2023%20nov\11.%207673%20Seg.nov.2023%2007-dic-2023.xlsx" TargetMode="External"/><Relationship Id="rId1" Type="http://schemas.openxmlformats.org/officeDocument/2006/relationships/externalLinkPath" Target="file:///D:\2023%20SCPI\2023%20Instrumentos.Planeaci&#243;n\2023%20nov\11.%207673%20Seg.nov.2023%2007-di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1-DGC"/>
      <sheetName val="M3-SCPI"/>
      <sheetName val="Indicadores.PA"/>
      <sheetName val="Hoja1"/>
      <sheetName val="Territorialización PA"/>
      <sheetName val="Avance.PDD"/>
      <sheetName val="Control de Cambios"/>
      <sheetName val="LISTAS"/>
    </sheetNames>
    <sheetDataSet>
      <sheetData sheetId="0"/>
      <sheetData sheetId="1"/>
      <sheetData sheetId="2"/>
      <sheetData sheetId="3"/>
      <sheetData sheetId="4"/>
      <sheetData sheetId="5">
        <row r="4">
          <cell r="O4">
            <v>0</v>
          </cell>
          <cell r="P4">
            <v>0.6428571428571429</v>
          </cell>
          <cell r="Q4">
            <v>1.5714285714285714</v>
          </cell>
          <cell r="R4">
            <v>3.3571428571428572</v>
          </cell>
          <cell r="S4">
            <v>4.4285714285714288</v>
          </cell>
          <cell r="T4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a 1"/>
      <sheetName val="Meta 1..n"/>
      <sheetName val="Meta 2"/>
      <sheetName val="Meta 3"/>
      <sheetName val="Indicadores PA"/>
      <sheetName val="Territorialización PA"/>
      <sheetName val="Avance.PDD"/>
      <sheetName val="Ppto.2023"/>
      <sheetName val="7673.Reservas"/>
      <sheetName val="7673.Vig.ene"/>
      <sheetName val="Justif.Reserva"/>
      <sheetName val="Instructivo"/>
      <sheetName val="Generalidades"/>
      <sheetName val="Hoja13"/>
      <sheetName val="Hoja1"/>
    </sheetNames>
    <sheetDataSet>
      <sheetData sheetId="0"/>
      <sheetData sheetId="1"/>
      <sheetData sheetId="2"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DC7F-A052-46EE-B731-4A94BC189388}">
  <sheetPr>
    <tabColor theme="7" tint="0.39997558519241921"/>
  </sheetPr>
  <dimension ref="A1:AO49"/>
  <sheetViews>
    <sheetView showGridLines="0" view="pageBreakPreview" topLeftCell="A40" zoomScale="75" zoomScaleNormal="55" zoomScaleSheetLayoutView="75" workbookViewId="0">
      <selection activeCell="A30" sqref="A30"/>
    </sheetView>
  </sheetViews>
  <sheetFormatPr baseColWidth="10" defaultColWidth="10.81640625" defaultRowHeight="14.5" x14ac:dyDescent="0.35"/>
  <cols>
    <col min="1" max="1" width="73" style="2" bestFit="1" customWidth="1"/>
    <col min="2" max="2" width="13" style="2" customWidth="1"/>
    <col min="3" max="3" width="15.54296875" style="2" customWidth="1"/>
    <col min="4" max="4" width="17.453125" style="2" customWidth="1"/>
    <col min="5" max="6" width="14.81640625" style="2" customWidth="1"/>
    <col min="7" max="7" width="12.36328125" style="2" bestFit="1" customWidth="1"/>
    <col min="8" max="11" width="14.81640625" style="2" customWidth="1"/>
    <col min="12" max="14" width="17.1796875" style="2" customWidth="1"/>
    <col min="15" max="15" width="9.1796875" style="2" customWidth="1"/>
    <col min="16" max="16" width="28.26953125" style="2" bestFit="1" customWidth="1"/>
    <col min="17" max="17" width="13.26953125" style="2" customWidth="1"/>
    <col min="18" max="18" width="15.7265625" style="2" bestFit="1" customWidth="1"/>
    <col min="19" max="28" width="14.1796875" style="2" bestFit="1" customWidth="1"/>
    <col min="29" max="29" width="15.7265625" style="2" bestFit="1" customWidth="1"/>
    <col min="30" max="30" width="19.1796875" style="2" bestFit="1" customWidth="1"/>
    <col min="31" max="31" width="16.81640625" style="2" bestFit="1" customWidth="1"/>
    <col min="32" max="32" width="22.81640625" style="2" customWidth="1"/>
    <col min="33" max="33" width="18.453125" style="2" bestFit="1" customWidth="1"/>
    <col min="34" max="34" width="8.453125" style="2" customWidth="1"/>
    <col min="35" max="35" width="18.453125" style="2" bestFit="1" customWidth="1"/>
    <col min="36" max="36" width="5.54296875" style="2" customWidth="1"/>
    <col min="37" max="37" width="18.453125" style="2" bestFit="1" customWidth="1"/>
    <col min="38" max="38" width="4.54296875" style="2" customWidth="1"/>
    <col min="39" max="39" width="23" style="2" bestFit="1" customWidth="1"/>
    <col min="40" max="40" width="10.81640625" style="2"/>
    <col min="41" max="41" width="18.453125" style="2" bestFit="1" customWidth="1"/>
    <col min="42" max="42" width="16.1796875" style="2" customWidth="1"/>
    <col min="43" max="16384" width="10.81640625" style="2"/>
  </cols>
  <sheetData>
    <row r="1" spans="1:31" ht="32.25" customHeight="1" thickBot="1" x14ac:dyDescent="0.4">
      <c r="A1" s="309"/>
      <c r="B1" s="312" t="s">
        <v>0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4"/>
      <c r="AB1" s="315" t="s">
        <v>1</v>
      </c>
      <c r="AC1" s="316"/>
      <c r="AD1" s="316"/>
      <c r="AE1" s="317"/>
    </row>
    <row r="2" spans="1:31" ht="30.75" customHeight="1" thickBot="1" x14ac:dyDescent="0.4">
      <c r="A2" s="310"/>
      <c r="B2" s="312" t="s">
        <v>2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4"/>
      <c r="AB2" s="315" t="s">
        <v>3</v>
      </c>
      <c r="AC2" s="316"/>
      <c r="AD2" s="316"/>
      <c r="AE2" s="317"/>
    </row>
    <row r="3" spans="1:31" ht="24" customHeight="1" thickBot="1" x14ac:dyDescent="0.4">
      <c r="A3" s="310"/>
      <c r="B3" s="318" t="s">
        <v>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20"/>
      <c r="AB3" s="315" t="s">
        <v>5</v>
      </c>
      <c r="AC3" s="316"/>
      <c r="AD3" s="316"/>
      <c r="AE3" s="317"/>
    </row>
    <row r="4" spans="1:31" ht="21.75" customHeight="1" thickBot="1" x14ac:dyDescent="0.4">
      <c r="A4" s="311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3"/>
      <c r="AB4" s="324" t="s">
        <v>6</v>
      </c>
      <c r="AC4" s="325"/>
      <c r="AD4" s="325"/>
      <c r="AE4" s="326"/>
    </row>
    <row r="5" spans="1:31" ht="9" customHeight="1" thickBot="1" x14ac:dyDescent="0.4">
      <c r="A5" s="3"/>
      <c r="B5" s="69"/>
      <c r="C5" s="7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4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5">
      <c r="A7" s="327" t="s">
        <v>7</v>
      </c>
      <c r="B7" s="328"/>
      <c r="C7" s="342" t="s">
        <v>8</v>
      </c>
      <c r="D7" s="327" t="s">
        <v>9</v>
      </c>
      <c r="E7" s="345"/>
      <c r="F7" s="345"/>
      <c r="G7" s="345"/>
      <c r="H7" s="328"/>
      <c r="I7" s="348">
        <v>45329</v>
      </c>
      <c r="J7" s="349"/>
      <c r="K7" s="327" t="s">
        <v>10</v>
      </c>
      <c r="L7" s="328"/>
      <c r="M7" s="354" t="s">
        <v>11</v>
      </c>
      <c r="N7" s="355"/>
      <c r="O7" s="359"/>
      <c r="P7" s="360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5">
      <c r="A8" s="329"/>
      <c r="B8" s="330"/>
      <c r="C8" s="343"/>
      <c r="D8" s="329"/>
      <c r="E8" s="346"/>
      <c r="F8" s="346"/>
      <c r="G8" s="346"/>
      <c r="H8" s="330"/>
      <c r="I8" s="350"/>
      <c r="J8" s="351"/>
      <c r="K8" s="329"/>
      <c r="L8" s="330"/>
      <c r="M8" s="361" t="s">
        <v>12</v>
      </c>
      <c r="N8" s="362"/>
      <c r="O8" s="363"/>
      <c r="P8" s="36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4">
      <c r="A9" s="331"/>
      <c r="B9" s="332"/>
      <c r="C9" s="344"/>
      <c r="D9" s="331"/>
      <c r="E9" s="347"/>
      <c r="F9" s="347"/>
      <c r="G9" s="347"/>
      <c r="H9" s="332"/>
      <c r="I9" s="352"/>
      <c r="J9" s="353"/>
      <c r="K9" s="331"/>
      <c r="L9" s="332"/>
      <c r="M9" s="365" t="s">
        <v>13</v>
      </c>
      <c r="N9" s="366"/>
      <c r="O9" s="367" t="s">
        <v>14</v>
      </c>
      <c r="P9" s="368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4">
      <c r="A10" s="57"/>
      <c r="B10" s="58"/>
      <c r="C10" s="58"/>
      <c r="D10" s="9"/>
      <c r="E10" s="9"/>
      <c r="F10" s="9"/>
      <c r="G10" s="9"/>
      <c r="H10" s="9"/>
      <c r="I10" s="54"/>
      <c r="J10" s="54"/>
      <c r="K10" s="9"/>
      <c r="L10" s="9"/>
      <c r="M10" s="55"/>
      <c r="N10" s="55"/>
      <c r="O10" s="56"/>
      <c r="P10" s="56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58"/>
      <c r="AB10" s="58"/>
      <c r="AD10" s="60"/>
      <c r="AE10" s="61"/>
    </row>
    <row r="11" spans="1:31" ht="15" customHeight="1" x14ac:dyDescent="0.35">
      <c r="A11" s="327" t="s">
        <v>15</v>
      </c>
      <c r="B11" s="328"/>
      <c r="C11" s="333" t="s">
        <v>16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5"/>
    </row>
    <row r="12" spans="1:31" ht="15" customHeight="1" x14ac:dyDescent="0.35">
      <c r="A12" s="329"/>
      <c r="B12" s="330"/>
      <c r="C12" s="336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8"/>
    </row>
    <row r="13" spans="1:31" ht="15" customHeight="1" thickBot="1" x14ac:dyDescent="0.4">
      <c r="A13" s="331"/>
      <c r="B13" s="332"/>
      <c r="C13" s="339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1"/>
    </row>
    <row r="14" spans="1:31" ht="9" customHeight="1" thickBot="1" x14ac:dyDescent="0.4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4">
      <c r="A15" s="369" t="s">
        <v>17</v>
      </c>
      <c r="B15" s="370"/>
      <c r="C15" s="371" t="s">
        <v>18</v>
      </c>
      <c r="D15" s="372"/>
      <c r="E15" s="372"/>
      <c r="F15" s="372"/>
      <c r="G15" s="372"/>
      <c r="H15" s="372"/>
      <c r="I15" s="372"/>
      <c r="J15" s="372"/>
      <c r="K15" s="373"/>
      <c r="L15" s="374" t="s">
        <v>19</v>
      </c>
      <c r="M15" s="375"/>
      <c r="N15" s="375"/>
      <c r="O15" s="375"/>
      <c r="P15" s="375"/>
      <c r="Q15" s="376"/>
      <c r="R15" s="356" t="s">
        <v>20</v>
      </c>
      <c r="S15" s="357"/>
      <c r="T15" s="357"/>
      <c r="U15" s="357"/>
      <c r="V15" s="357"/>
      <c r="W15" s="357"/>
      <c r="X15" s="358"/>
      <c r="Y15" s="374" t="s">
        <v>21</v>
      </c>
      <c r="Z15" s="376"/>
      <c r="AA15" s="356" t="s">
        <v>22</v>
      </c>
      <c r="AB15" s="357"/>
      <c r="AC15" s="357"/>
      <c r="AD15" s="357"/>
      <c r="AE15" s="358"/>
    </row>
    <row r="16" spans="1:31" ht="9" customHeight="1" thickBot="1" x14ac:dyDescent="0.4">
      <c r="A16" s="6"/>
      <c r="B16" s="4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D16" s="7"/>
      <c r="AE16" s="8"/>
    </row>
    <row r="17" spans="1:32" s="16" customFormat="1" ht="37.5" customHeight="1" thickBot="1" x14ac:dyDescent="0.4">
      <c r="A17" s="369" t="s">
        <v>23</v>
      </c>
      <c r="B17" s="370"/>
      <c r="C17" s="356" t="s">
        <v>24</v>
      </c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8"/>
    </row>
    <row r="18" spans="1:32" ht="16.5" customHeight="1" thickBot="1" x14ac:dyDescent="0.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5" customHeight="1" thickBot="1" x14ac:dyDescent="0.4">
      <c r="A19" s="374" t="s">
        <v>25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6"/>
      <c r="AF19" s="20"/>
    </row>
    <row r="20" spans="1:32" ht="32.15" customHeight="1" thickBot="1" x14ac:dyDescent="0.4">
      <c r="A20" s="72" t="s">
        <v>26</v>
      </c>
      <c r="B20" s="378" t="s">
        <v>27</v>
      </c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80"/>
      <c r="P20" s="374" t="s">
        <v>28</v>
      </c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6"/>
      <c r="AF20" s="20"/>
    </row>
    <row r="21" spans="1:32" ht="32.15" customHeight="1" thickBot="1" x14ac:dyDescent="0.4">
      <c r="A21" s="289"/>
      <c r="B21" s="285" t="s">
        <v>8</v>
      </c>
      <c r="C21" s="81" t="s">
        <v>29</v>
      </c>
      <c r="D21" s="81" t="s">
        <v>30</v>
      </c>
      <c r="E21" s="81" t="s">
        <v>31</v>
      </c>
      <c r="F21" s="81" t="s">
        <v>32</v>
      </c>
      <c r="G21" s="81" t="s">
        <v>33</v>
      </c>
      <c r="H21" s="81" t="s">
        <v>34</v>
      </c>
      <c r="I21" s="81" t="s">
        <v>35</v>
      </c>
      <c r="J21" s="81" t="s">
        <v>36</v>
      </c>
      <c r="K21" s="81" t="s">
        <v>37</v>
      </c>
      <c r="L21" s="81" t="s">
        <v>38</v>
      </c>
      <c r="M21" s="81" t="s">
        <v>39</v>
      </c>
      <c r="N21" s="81" t="s">
        <v>40</v>
      </c>
      <c r="O21" s="82" t="s">
        <v>41</v>
      </c>
      <c r="P21" s="103"/>
      <c r="Q21" s="72" t="s">
        <v>8</v>
      </c>
      <c r="R21" s="73" t="s">
        <v>29</v>
      </c>
      <c r="S21" s="73" t="s">
        <v>30</v>
      </c>
      <c r="T21" s="73" t="s">
        <v>31</v>
      </c>
      <c r="U21" s="73" t="s">
        <v>32</v>
      </c>
      <c r="V21" s="73" t="s">
        <v>33</v>
      </c>
      <c r="W21" s="73" t="s">
        <v>34</v>
      </c>
      <c r="X21" s="73" t="s">
        <v>35</v>
      </c>
      <c r="Y21" s="73" t="s">
        <v>36</v>
      </c>
      <c r="Z21" s="73" t="s">
        <v>37</v>
      </c>
      <c r="AA21" s="73" t="s">
        <v>38</v>
      </c>
      <c r="AB21" s="73" t="s">
        <v>39</v>
      </c>
      <c r="AC21" s="73" t="s">
        <v>40</v>
      </c>
      <c r="AD21" s="102" t="s">
        <v>42</v>
      </c>
      <c r="AE21" s="102" t="s">
        <v>43</v>
      </c>
      <c r="AF21" s="1"/>
    </row>
    <row r="22" spans="1:32" ht="32.15" customHeight="1" x14ac:dyDescent="0.35">
      <c r="A22" s="290" t="s">
        <v>44</v>
      </c>
      <c r="B22" s="286">
        <v>11049161</v>
      </c>
      <c r="C22" s="265">
        <v>484643193.66666669</v>
      </c>
      <c r="D22" s="265">
        <v>75259281</v>
      </c>
      <c r="E22" s="265">
        <v>52189166</v>
      </c>
      <c r="F22" s="265">
        <v>19145000</v>
      </c>
      <c r="G22" s="265">
        <v>28592335.666666668</v>
      </c>
      <c r="H22" s="266"/>
      <c r="I22" s="266"/>
      <c r="J22" s="267"/>
      <c r="K22" s="268"/>
      <c r="L22" s="268"/>
      <c r="M22" s="268"/>
      <c r="N22" s="268">
        <f>SUM(B22:M22)</f>
        <v>670878137.33333337</v>
      </c>
      <c r="O22" s="64"/>
      <c r="P22" s="99" t="s">
        <v>45</v>
      </c>
      <c r="Q22" s="275">
        <v>68439000</v>
      </c>
      <c r="R22" s="276">
        <v>1078971000</v>
      </c>
      <c r="S22" s="276">
        <v>131390000</v>
      </c>
      <c r="T22" s="276"/>
      <c r="U22" s="276"/>
      <c r="V22" s="276">
        <v>819810000</v>
      </c>
      <c r="W22" s="276"/>
      <c r="X22" s="276"/>
      <c r="Y22" s="276">
        <v>4915000</v>
      </c>
      <c r="Z22" s="276"/>
      <c r="AA22" s="276"/>
      <c r="AB22" s="276"/>
      <c r="AC22" s="276">
        <f>SUM(Q22:AB22)</f>
        <v>2103525000</v>
      </c>
      <c r="AE22" s="74"/>
      <c r="AF22" s="1"/>
    </row>
    <row r="23" spans="1:32" ht="32.15" customHeight="1" x14ac:dyDescent="0.35">
      <c r="A23" s="291" t="s">
        <v>46</v>
      </c>
      <c r="B23" s="287">
        <v>0</v>
      </c>
      <c r="C23" s="269">
        <v>0</v>
      </c>
      <c r="D23" s="269">
        <v>0</v>
      </c>
      <c r="E23" s="269">
        <v>0</v>
      </c>
      <c r="F23" s="269">
        <v>12656000</v>
      </c>
      <c r="G23" s="269">
        <v>28472169</v>
      </c>
      <c r="H23" s="266"/>
      <c r="I23" s="266"/>
      <c r="J23" s="270"/>
      <c r="K23" s="271"/>
      <c r="L23" s="271"/>
      <c r="M23" s="271"/>
      <c r="N23" s="271">
        <f>SUM(B23:M23)</f>
        <v>41128169</v>
      </c>
      <c r="O23" s="66">
        <f>IFERROR(N23/(SUMIF(B23:M23,"&gt;0",B22:M22))," ")</f>
        <v>0.86155141307390504</v>
      </c>
      <c r="P23" s="100" t="s">
        <v>47</v>
      </c>
      <c r="Q23" s="277">
        <v>68439000</v>
      </c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>
        <f>SUM(Q23:AB23)</f>
        <v>68439000</v>
      </c>
      <c r="AD23" s="62">
        <f>AC23/SUM(Q22:V22)</f>
        <v>3.2611585763910399E-2</v>
      </c>
      <c r="AE23" s="65">
        <f>AC23/AC22</f>
        <v>3.2535387028915751E-2</v>
      </c>
      <c r="AF23" s="1"/>
    </row>
    <row r="24" spans="1:32" ht="32.15" customHeight="1" x14ac:dyDescent="0.35">
      <c r="A24" s="291" t="s">
        <v>48</v>
      </c>
      <c r="B24" s="288"/>
      <c r="C24" s="272"/>
      <c r="D24" s="272"/>
      <c r="E24" s="272"/>
      <c r="F24" s="272"/>
      <c r="G24" s="272"/>
      <c r="H24" s="266"/>
      <c r="I24" s="266"/>
      <c r="J24" s="270"/>
      <c r="K24" s="271"/>
      <c r="L24" s="271"/>
      <c r="M24" s="271"/>
      <c r="N24" s="271">
        <f>SUM(B24:M24)</f>
        <v>0</v>
      </c>
      <c r="O24" s="63"/>
      <c r="P24" s="100" t="s">
        <v>44</v>
      </c>
      <c r="Q24" s="277">
        <v>0</v>
      </c>
      <c r="R24" s="278">
        <v>0</v>
      </c>
      <c r="S24" s="278">
        <v>81002500</v>
      </c>
      <c r="T24" s="278">
        <v>182463200</v>
      </c>
      <c r="U24" s="278">
        <v>172463200</v>
      </c>
      <c r="V24" s="278">
        <v>285917200</v>
      </c>
      <c r="W24" s="278">
        <v>180927200</v>
      </c>
      <c r="X24" s="278">
        <v>172463200</v>
      </c>
      <c r="Y24" s="278">
        <v>164382700</v>
      </c>
      <c r="Z24" s="278">
        <v>150185200</v>
      </c>
      <c r="AA24" s="278">
        <v>150185200</v>
      </c>
      <c r="AB24" s="278">
        <v>563535400</v>
      </c>
      <c r="AC24" s="278">
        <f>SUM(Q24:AB24)</f>
        <v>2103525000</v>
      </c>
      <c r="AD24" s="62"/>
      <c r="AE24" s="75"/>
      <c r="AF24" s="1"/>
    </row>
    <row r="25" spans="1:32" ht="32.15" customHeight="1" thickBot="1" x14ac:dyDescent="0.4">
      <c r="A25" s="292" t="s">
        <v>49</v>
      </c>
      <c r="B25" s="293">
        <v>11049161</v>
      </c>
      <c r="C25" s="273"/>
      <c r="D25" s="273"/>
      <c r="E25" s="273"/>
      <c r="F25" s="273"/>
      <c r="G25" s="273"/>
      <c r="H25" s="273"/>
      <c r="I25" s="273"/>
      <c r="J25" s="274"/>
      <c r="K25" s="274"/>
      <c r="L25" s="274"/>
      <c r="M25" s="274"/>
      <c r="N25" s="274">
        <f>SUM(B25:M25)</f>
        <v>11049161</v>
      </c>
      <c r="O25" s="84" t="str">
        <f>IFERROR(N25/(SUMIF(B25:M25,"&gt;0",B24:M24))," ")</f>
        <v xml:space="preserve"> </v>
      </c>
      <c r="P25" s="101" t="s">
        <v>49</v>
      </c>
      <c r="Q25" s="279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>
        <f>SUM(Q25:AB25)</f>
        <v>0</v>
      </c>
      <c r="AD25" s="83">
        <f>AC25/SUM(Q24:V24)</f>
        <v>0</v>
      </c>
      <c r="AE25" s="85">
        <f>AC25/AC24</f>
        <v>0</v>
      </c>
      <c r="AF25" s="1"/>
    </row>
    <row r="26" spans="1:32" ht="16.5" customHeight="1" thickBot="1" x14ac:dyDescent="0.4"/>
    <row r="27" spans="1:32" ht="34" customHeight="1" x14ac:dyDescent="0.35">
      <c r="A27" s="381" t="s">
        <v>50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3"/>
    </row>
    <row r="28" spans="1:32" ht="15" customHeight="1" x14ac:dyDescent="0.35">
      <c r="A28" s="384" t="s">
        <v>51</v>
      </c>
      <c r="B28" s="385" t="s">
        <v>52</v>
      </c>
      <c r="C28" s="385"/>
      <c r="D28" s="385" t="s">
        <v>53</v>
      </c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 t="s">
        <v>40</v>
      </c>
      <c r="Q28" s="385" t="s">
        <v>54</v>
      </c>
      <c r="R28" s="385"/>
      <c r="S28" s="385"/>
      <c r="T28" s="385"/>
      <c r="U28" s="385"/>
      <c r="V28" s="385"/>
      <c r="W28" s="385"/>
      <c r="X28" s="385"/>
      <c r="Y28" s="385" t="s">
        <v>55</v>
      </c>
      <c r="Z28" s="385"/>
      <c r="AA28" s="385"/>
      <c r="AB28" s="385"/>
      <c r="AC28" s="385"/>
      <c r="AD28" s="385"/>
      <c r="AE28" s="386"/>
    </row>
    <row r="29" spans="1:32" ht="27" customHeight="1" x14ac:dyDescent="0.35">
      <c r="A29" s="384"/>
      <c r="B29" s="385"/>
      <c r="C29" s="385"/>
      <c r="D29" s="68" t="s">
        <v>8</v>
      </c>
      <c r="E29" s="68" t="s">
        <v>29</v>
      </c>
      <c r="F29" s="68" t="s">
        <v>30</v>
      </c>
      <c r="G29" s="68" t="s">
        <v>31</v>
      </c>
      <c r="H29" s="68" t="s">
        <v>32</v>
      </c>
      <c r="I29" s="68" t="s">
        <v>33</v>
      </c>
      <c r="J29" s="68" t="s">
        <v>34</v>
      </c>
      <c r="K29" s="68" t="s">
        <v>35</v>
      </c>
      <c r="L29" s="68" t="s">
        <v>36</v>
      </c>
      <c r="M29" s="68" t="s">
        <v>37</v>
      </c>
      <c r="N29" s="68" t="s">
        <v>38</v>
      </c>
      <c r="O29" s="68" t="s">
        <v>39</v>
      </c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6"/>
    </row>
    <row r="30" spans="1:32" ht="84" customHeight="1" thickBot="1" x14ac:dyDescent="0.4">
      <c r="A30" s="76" t="s">
        <v>24</v>
      </c>
      <c r="B30" s="387"/>
      <c r="C30" s="387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7">
        <f>SUM(D30:O30)</f>
        <v>0</v>
      </c>
      <c r="Q30" s="388" t="s">
        <v>96</v>
      </c>
      <c r="R30" s="388"/>
      <c r="S30" s="388"/>
      <c r="T30" s="388"/>
      <c r="U30" s="388"/>
      <c r="V30" s="388"/>
      <c r="W30" s="388"/>
      <c r="X30" s="388"/>
      <c r="Y30" s="389" t="s">
        <v>438</v>
      </c>
      <c r="Z30" s="389"/>
      <c r="AA30" s="389"/>
      <c r="AB30" s="389"/>
      <c r="AC30" s="389"/>
      <c r="AD30" s="389"/>
      <c r="AE30" s="390"/>
    </row>
    <row r="31" spans="1:32" ht="12" customHeight="1" thickBot="1" x14ac:dyDescent="0.4">
      <c r="A31" s="86"/>
      <c r="B31" s="87"/>
      <c r="C31" s="8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90"/>
    </row>
    <row r="32" spans="1:32" ht="45" customHeight="1" x14ac:dyDescent="0.35">
      <c r="A32" s="333" t="s">
        <v>56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5"/>
    </row>
    <row r="33" spans="1:41" ht="23.15" customHeight="1" x14ac:dyDescent="0.35">
      <c r="A33" s="384" t="s">
        <v>57</v>
      </c>
      <c r="B33" s="385" t="s">
        <v>58</v>
      </c>
      <c r="C33" s="385" t="s">
        <v>52</v>
      </c>
      <c r="D33" s="385" t="s">
        <v>59</v>
      </c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 t="s">
        <v>60</v>
      </c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6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5">
      <c r="A34" s="384"/>
      <c r="B34" s="385"/>
      <c r="C34" s="391"/>
      <c r="D34" s="68" t="s">
        <v>8</v>
      </c>
      <c r="E34" s="68" t="s">
        <v>29</v>
      </c>
      <c r="F34" s="68" t="s">
        <v>30</v>
      </c>
      <c r="G34" s="68" t="s">
        <v>31</v>
      </c>
      <c r="H34" s="68" t="s">
        <v>32</v>
      </c>
      <c r="I34" s="68" t="s">
        <v>33</v>
      </c>
      <c r="J34" s="68" t="s">
        <v>34</v>
      </c>
      <c r="K34" s="68" t="s">
        <v>35</v>
      </c>
      <c r="L34" s="68" t="s">
        <v>36</v>
      </c>
      <c r="M34" s="68" t="s">
        <v>37</v>
      </c>
      <c r="N34" s="68" t="s">
        <v>38</v>
      </c>
      <c r="O34" s="68" t="s">
        <v>39</v>
      </c>
      <c r="P34" s="68" t="s">
        <v>40</v>
      </c>
      <c r="Q34" s="392" t="s">
        <v>61</v>
      </c>
      <c r="R34" s="393"/>
      <c r="S34" s="393"/>
      <c r="T34" s="394"/>
      <c r="U34" s="385" t="s">
        <v>62</v>
      </c>
      <c r="V34" s="385"/>
      <c r="W34" s="385"/>
      <c r="X34" s="385"/>
      <c r="Y34" s="385" t="s">
        <v>63</v>
      </c>
      <c r="Z34" s="385"/>
      <c r="AA34" s="385"/>
      <c r="AB34" s="385"/>
      <c r="AC34" s="385" t="s">
        <v>64</v>
      </c>
      <c r="AD34" s="385"/>
      <c r="AE34" s="386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5">
      <c r="A35" s="408" t="s">
        <v>24</v>
      </c>
      <c r="B35" s="410">
        <v>0.65</v>
      </c>
      <c r="C35" s="22" t="s">
        <v>65</v>
      </c>
      <c r="D35" s="280">
        <v>0</v>
      </c>
      <c r="E35" s="280">
        <v>700</v>
      </c>
      <c r="F35" s="280">
        <v>700</v>
      </c>
      <c r="G35" s="280">
        <v>700</v>
      </c>
      <c r="H35" s="280">
        <v>1000</v>
      </c>
      <c r="I35" s="280">
        <v>0</v>
      </c>
      <c r="J35" s="280"/>
      <c r="K35" s="280"/>
      <c r="L35" s="280"/>
      <c r="M35" s="280"/>
      <c r="N35" s="280"/>
      <c r="O35" s="280"/>
      <c r="P35" s="281">
        <f>SUM(D35:O35)</f>
        <v>3100</v>
      </c>
      <c r="Q35" s="412" t="s">
        <v>437</v>
      </c>
      <c r="R35" s="413"/>
      <c r="S35" s="413"/>
      <c r="T35" s="414"/>
      <c r="U35" s="395" t="s">
        <v>96</v>
      </c>
      <c r="V35" s="395"/>
      <c r="W35" s="395"/>
      <c r="X35" s="395"/>
      <c r="Y35" s="395" t="s">
        <v>96</v>
      </c>
      <c r="Z35" s="395"/>
      <c r="AA35" s="395"/>
      <c r="AB35" s="395"/>
      <c r="AC35" s="395" t="s">
        <v>96</v>
      </c>
      <c r="AD35" s="395"/>
      <c r="AE35" s="396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4">
      <c r="A36" s="409"/>
      <c r="B36" s="411"/>
      <c r="C36" s="23" t="s">
        <v>66</v>
      </c>
      <c r="D36" s="282"/>
      <c r="E36" s="282"/>
      <c r="F36" s="282"/>
      <c r="G36" s="283"/>
      <c r="H36" s="283"/>
      <c r="I36" s="283"/>
      <c r="J36" s="283"/>
      <c r="K36" s="283"/>
      <c r="L36" s="283"/>
      <c r="M36" s="283"/>
      <c r="N36" s="283"/>
      <c r="O36" s="283"/>
      <c r="P36" s="284">
        <f>SUM(D36:O36)</f>
        <v>0</v>
      </c>
      <c r="Q36" s="415"/>
      <c r="R36" s="416"/>
      <c r="S36" s="416"/>
      <c r="T36" s="41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8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7.25" customHeight="1" thickBot="1" x14ac:dyDescent="0.4"/>
    <row r="38" spans="1:41" ht="45" customHeight="1" thickBot="1" x14ac:dyDescent="0.4">
      <c r="A38" s="333" t="s">
        <v>67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334"/>
      <c r="AE38" s="33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5" customHeight="1" x14ac:dyDescent="0.35">
      <c r="A39" s="399" t="s">
        <v>68</v>
      </c>
      <c r="B39" s="400" t="s">
        <v>69</v>
      </c>
      <c r="C39" s="401" t="s">
        <v>70</v>
      </c>
      <c r="D39" s="403" t="s">
        <v>71</v>
      </c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5"/>
      <c r="Q39" s="400" t="s">
        <v>72</v>
      </c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5" customHeight="1" x14ac:dyDescent="0.35">
      <c r="A40" s="384"/>
      <c r="B40" s="385"/>
      <c r="C40" s="402"/>
      <c r="D40" s="68" t="s">
        <v>73</v>
      </c>
      <c r="E40" s="68" t="s">
        <v>74</v>
      </c>
      <c r="F40" s="68" t="s">
        <v>75</v>
      </c>
      <c r="G40" s="68" t="s">
        <v>76</v>
      </c>
      <c r="H40" s="68" t="s">
        <v>77</v>
      </c>
      <c r="I40" s="68" t="s">
        <v>78</v>
      </c>
      <c r="J40" s="68" t="s">
        <v>79</v>
      </c>
      <c r="K40" s="68" t="s">
        <v>80</v>
      </c>
      <c r="L40" s="68" t="s">
        <v>81</v>
      </c>
      <c r="M40" s="68" t="s">
        <v>82</v>
      </c>
      <c r="N40" s="68" t="s">
        <v>83</v>
      </c>
      <c r="O40" s="68" t="s">
        <v>84</v>
      </c>
      <c r="P40" s="68" t="s">
        <v>85</v>
      </c>
      <c r="Q40" s="392" t="s">
        <v>86</v>
      </c>
      <c r="R40" s="393"/>
      <c r="S40" s="393"/>
      <c r="T40" s="393"/>
      <c r="U40" s="393"/>
      <c r="V40" s="393"/>
      <c r="W40" s="393"/>
      <c r="X40" s="394"/>
      <c r="Y40" s="392" t="s">
        <v>87</v>
      </c>
      <c r="Z40" s="393"/>
      <c r="AA40" s="393"/>
      <c r="AB40" s="393"/>
      <c r="AC40" s="393"/>
      <c r="AD40" s="393"/>
      <c r="AE40" s="407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41" ht="48" customHeight="1" x14ac:dyDescent="0.35">
      <c r="A41" s="418" t="s">
        <v>88</v>
      </c>
      <c r="B41" s="420">
        <v>0.2</v>
      </c>
      <c r="C41" s="28" t="s">
        <v>65</v>
      </c>
      <c r="D41" s="29">
        <v>0</v>
      </c>
      <c r="E41" s="29">
        <v>0.1</v>
      </c>
      <c r="F41" s="29">
        <v>0.35</v>
      </c>
      <c r="G41" s="29">
        <v>0.35</v>
      </c>
      <c r="H41" s="29">
        <v>0.2</v>
      </c>
      <c r="I41" s="29">
        <v>0</v>
      </c>
      <c r="J41" s="29"/>
      <c r="K41" s="29"/>
      <c r="L41" s="29"/>
      <c r="M41" s="29"/>
      <c r="N41" s="29"/>
      <c r="O41" s="29"/>
      <c r="P41" s="78">
        <f t="shared" ref="P41:P48" si="0">SUM(D41:O41)</f>
        <v>1</v>
      </c>
      <c r="Q41" s="421" t="s">
        <v>99</v>
      </c>
      <c r="R41" s="422"/>
      <c r="S41" s="422"/>
      <c r="T41" s="422"/>
      <c r="U41" s="422"/>
      <c r="V41" s="422"/>
      <c r="W41" s="422"/>
      <c r="X41" s="423"/>
      <c r="Y41" s="421" t="s">
        <v>96</v>
      </c>
      <c r="Z41" s="422"/>
      <c r="AA41" s="422"/>
      <c r="AB41" s="422"/>
      <c r="AC41" s="422"/>
      <c r="AD41" s="422"/>
      <c r="AE41" s="427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ht="54" customHeight="1" x14ac:dyDescent="0.35">
      <c r="A42" s="419"/>
      <c r="B42" s="420"/>
      <c r="C42" s="26" t="s">
        <v>66</v>
      </c>
      <c r="D42" s="27">
        <v>0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78">
        <f t="shared" si="0"/>
        <v>0</v>
      </c>
      <c r="Q42" s="424"/>
      <c r="R42" s="425"/>
      <c r="S42" s="425"/>
      <c r="T42" s="425"/>
      <c r="U42" s="425"/>
      <c r="V42" s="425"/>
      <c r="W42" s="425"/>
      <c r="X42" s="426"/>
      <c r="Y42" s="424"/>
      <c r="Z42" s="425"/>
      <c r="AA42" s="425"/>
      <c r="AB42" s="425"/>
      <c r="AC42" s="425"/>
      <c r="AD42" s="425"/>
      <c r="AE42" s="428"/>
    </row>
    <row r="43" spans="1:41" ht="57" customHeight="1" x14ac:dyDescent="0.35">
      <c r="A43" s="429" t="s">
        <v>89</v>
      </c>
      <c r="B43" s="420">
        <v>0.24</v>
      </c>
      <c r="C43" s="28" t="s">
        <v>65</v>
      </c>
      <c r="D43" s="29">
        <v>0</v>
      </c>
      <c r="E43" s="29">
        <v>0.25</v>
      </c>
      <c r="F43" s="29">
        <v>0.25</v>
      </c>
      <c r="G43" s="29">
        <v>0.25</v>
      </c>
      <c r="H43" s="29">
        <v>0.25</v>
      </c>
      <c r="I43" s="29">
        <v>0</v>
      </c>
      <c r="J43" s="29"/>
      <c r="K43" s="29"/>
      <c r="L43" s="29"/>
      <c r="M43" s="29"/>
      <c r="N43" s="29"/>
      <c r="O43" s="29"/>
      <c r="P43" s="78">
        <f t="shared" si="0"/>
        <v>1</v>
      </c>
      <c r="Q43" s="421" t="s">
        <v>99</v>
      </c>
      <c r="R43" s="422"/>
      <c r="S43" s="422"/>
      <c r="T43" s="422"/>
      <c r="U43" s="422"/>
      <c r="V43" s="422"/>
      <c r="W43" s="422"/>
      <c r="X43" s="423"/>
      <c r="Y43" s="421" t="s">
        <v>96</v>
      </c>
      <c r="Z43" s="422"/>
      <c r="AA43" s="422"/>
      <c r="AB43" s="422"/>
      <c r="AC43" s="422"/>
      <c r="AD43" s="422"/>
      <c r="AE43" s="427"/>
    </row>
    <row r="44" spans="1:41" ht="58.4" customHeight="1" x14ac:dyDescent="0.35">
      <c r="A44" s="419"/>
      <c r="B44" s="420"/>
      <c r="C44" s="26" t="s">
        <v>66</v>
      </c>
      <c r="D44" s="27">
        <v>0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78">
        <f t="shared" si="0"/>
        <v>0</v>
      </c>
      <c r="Q44" s="424"/>
      <c r="R44" s="425"/>
      <c r="S44" s="425"/>
      <c r="T44" s="425"/>
      <c r="U44" s="425"/>
      <c r="V44" s="425"/>
      <c r="W44" s="425"/>
      <c r="X44" s="426"/>
      <c r="Y44" s="424"/>
      <c r="Z44" s="425"/>
      <c r="AA44" s="425"/>
      <c r="AB44" s="425"/>
      <c r="AC44" s="425"/>
      <c r="AD44" s="425"/>
      <c r="AE44" s="428"/>
    </row>
    <row r="45" spans="1:41" ht="28.5" customHeight="1" x14ac:dyDescent="0.35">
      <c r="A45" s="430" t="s">
        <v>90</v>
      </c>
      <c r="B45" s="420">
        <v>0.09</v>
      </c>
      <c r="C45" s="28" t="s">
        <v>65</v>
      </c>
      <c r="D45" s="29">
        <v>0</v>
      </c>
      <c r="E45" s="29">
        <v>0</v>
      </c>
      <c r="F45" s="29">
        <v>0</v>
      </c>
      <c r="G45" s="29">
        <v>0</v>
      </c>
      <c r="H45" s="29">
        <v>1</v>
      </c>
      <c r="I45" s="29">
        <v>0</v>
      </c>
      <c r="J45" s="29"/>
      <c r="K45" s="29"/>
      <c r="L45" s="29"/>
      <c r="M45" s="29"/>
      <c r="N45" s="29"/>
      <c r="O45" s="29"/>
      <c r="P45" s="78">
        <f t="shared" si="0"/>
        <v>1</v>
      </c>
      <c r="Q45" s="421" t="s">
        <v>99</v>
      </c>
      <c r="R45" s="422"/>
      <c r="S45" s="422"/>
      <c r="T45" s="422"/>
      <c r="U45" s="422"/>
      <c r="V45" s="422"/>
      <c r="W45" s="422"/>
      <c r="X45" s="423"/>
      <c r="Y45" s="421" t="s">
        <v>96</v>
      </c>
      <c r="Z45" s="422"/>
      <c r="AA45" s="422"/>
      <c r="AB45" s="422"/>
      <c r="AC45" s="422"/>
      <c r="AD45" s="422"/>
      <c r="AE45" s="427"/>
    </row>
    <row r="46" spans="1:41" ht="60" customHeight="1" x14ac:dyDescent="0.35">
      <c r="A46" s="430"/>
      <c r="B46" s="420"/>
      <c r="C46" s="26" t="s">
        <v>66</v>
      </c>
      <c r="D46" s="27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78">
        <f t="shared" si="0"/>
        <v>0</v>
      </c>
      <c r="Q46" s="424"/>
      <c r="R46" s="425"/>
      <c r="S46" s="425"/>
      <c r="T46" s="425"/>
      <c r="U46" s="425"/>
      <c r="V46" s="425"/>
      <c r="W46" s="425"/>
      <c r="X46" s="426"/>
      <c r="Y46" s="424"/>
      <c r="Z46" s="425"/>
      <c r="AA46" s="425"/>
      <c r="AB46" s="425"/>
      <c r="AC46" s="425"/>
      <c r="AD46" s="425"/>
      <c r="AE46" s="428"/>
    </row>
    <row r="47" spans="1:41" ht="28.5" customHeight="1" x14ac:dyDescent="0.35">
      <c r="A47" s="431" t="s">
        <v>91</v>
      </c>
      <c r="B47" s="420">
        <v>0.12</v>
      </c>
      <c r="C47" s="28" t="s">
        <v>65</v>
      </c>
      <c r="D47" s="29">
        <v>0</v>
      </c>
      <c r="E47" s="29">
        <v>0.25</v>
      </c>
      <c r="F47" s="29">
        <v>0.25</v>
      </c>
      <c r="G47" s="29">
        <v>0.25</v>
      </c>
      <c r="H47" s="29">
        <v>0.25</v>
      </c>
      <c r="I47" s="29">
        <v>0</v>
      </c>
      <c r="J47" s="29"/>
      <c r="K47" s="29"/>
      <c r="L47" s="29"/>
      <c r="M47" s="29"/>
      <c r="N47" s="29"/>
      <c r="O47" s="29"/>
      <c r="P47" s="78">
        <f t="shared" si="0"/>
        <v>1</v>
      </c>
      <c r="Q47" s="421" t="s">
        <v>99</v>
      </c>
      <c r="R47" s="422"/>
      <c r="S47" s="422"/>
      <c r="T47" s="422"/>
      <c r="U47" s="422"/>
      <c r="V47" s="422"/>
      <c r="W47" s="422"/>
      <c r="X47" s="423"/>
      <c r="Y47" s="421" t="s">
        <v>96</v>
      </c>
      <c r="Z47" s="422"/>
      <c r="AA47" s="422"/>
      <c r="AB47" s="422"/>
      <c r="AC47" s="422"/>
      <c r="AD47" s="422"/>
      <c r="AE47" s="427"/>
    </row>
    <row r="48" spans="1:41" ht="52.4" customHeight="1" thickBot="1" x14ac:dyDescent="0.4">
      <c r="A48" s="432"/>
      <c r="B48" s="433"/>
      <c r="C48" s="23" t="s">
        <v>66</v>
      </c>
      <c r="D48" s="30">
        <v>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79">
        <f t="shared" si="0"/>
        <v>0</v>
      </c>
      <c r="Q48" s="424"/>
      <c r="R48" s="425"/>
      <c r="S48" s="425"/>
      <c r="T48" s="425"/>
      <c r="U48" s="425"/>
      <c r="V48" s="425"/>
      <c r="W48" s="425"/>
      <c r="X48" s="426"/>
      <c r="Y48" s="424"/>
      <c r="Z48" s="425"/>
      <c r="AA48" s="425"/>
      <c r="AB48" s="425"/>
      <c r="AC48" s="425"/>
      <c r="AD48" s="425"/>
      <c r="AE48" s="428"/>
    </row>
    <row r="49" spans="1:1" ht="15" customHeight="1" x14ac:dyDescent="0.35">
      <c r="A49" s="2" t="s">
        <v>92</v>
      </c>
    </row>
  </sheetData>
  <mergeCells count="83">
    <mergeCell ref="A45:A46"/>
    <mergeCell ref="B45:B46"/>
    <mergeCell ref="Q45:X46"/>
    <mergeCell ref="Y45:AE46"/>
    <mergeCell ref="A47:A48"/>
    <mergeCell ref="B47:B48"/>
    <mergeCell ref="Q47:X48"/>
    <mergeCell ref="Y47:AE48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CEAC7D9C-DBFE-4301-8058-AEE73ACA4241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3981EBC1-FAB7-488A-8200-4789FC4BF812}">
      <formula1>2000</formula1>
    </dataValidation>
    <dataValidation type="textLength" operator="lessThanOrEqual" allowBlank="1" showInputMessage="1" showErrorMessage="1" errorTitle="Máximo 2.000 caracteres" error="Máximo 2.000 caracteres" sqref="AC35 Q35 Y35 Q43 Q41 Q45 Q47" xr:uid="{3EDAE194-0427-44C6-9998-7695ADBAE0C9}">
      <formula1>2000</formula1>
    </dataValidation>
  </dataValidations>
  <printOptions horizontalCentered="1"/>
  <pageMargins left="0.39370078740157483" right="0.39370078740157483" top="0.39370078740157483" bottom="0.39370078740157483" header="0" footer="0"/>
  <pageSetup scale="2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A9C1-BE41-4568-A86A-07E34E681D0D}">
  <sheetPr>
    <tabColor theme="7" tint="0.39997558519241921"/>
  </sheetPr>
  <dimension ref="A1:AO65"/>
  <sheetViews>
    <sheetView showGridLines="0" view="pageBreakPreview" topLeftCell="E17" zoomScale="75" zoomScaleNormal="60" zoomScaleSheetLayoutView="75" workbookViewId="0">
      <selection activeCell="A30" sqref="A30"/>
    </sheetView>
  </sheetViews>
  <sheetFormatPr baseColWidth="10" defaultColWidth="10.81640625" defaultRowHeight="14.5" x14ac:dyDescent="0.35"/>
  <cols>
    <col min="1" max="1" width="38.453125" style="2" customWidth="1"/>
    <col min="2" max="2" width="13.54296875" style="2" customWidth="1"/>
    <col min="3" max="3" width="16.81640625" style="2" customWidth="1"/>
    <col min="4" max="6" width="9.1796875" style="2" customWidth="1"/>
    <col min="7" max="7" width="13.54296875" style="2" bestFit="1" customWidth="1"/>
    <col min="8" max="13" width="9.1796875" style="2" customWidth="1"/>
    <col min="14" max="14" width="13.1796875" style="2" bestFit="1" customWidth="1"/>
    <col min="15" max="15" width="9.1796875" style="2" customWidth="1"/>
    <col min="16" max="16" width="19.54296875" style="2" customWidth="1"/>
    <col min="17" max="27" width="18.1796875" style="2" customWidth="1"/>
    <col min="28" max="28" width="22.7265625" style="2" customWidth="1"/>
    <col min="29" max="29" width="19" style="2" customWidth="1"/>
    <col min="30" max="30" width="19.453125" style="2" customWidth="1"/>
    <col min="31" max="31" width="20.54296875" style="2" customWidth="1"/>
    <col min="32" max="32" width="22.81640625" style="2" customWidth="1"/>
    <col min="33" max="33" width="18.453125" style="2" bestFit="1" customWidth="1"/>
    <col min="34" max="34" width="8.453125" style="2" customWidth="1"/>
    <col min="35" max="35" width="18.453125" style="2" bestFit="1" customWidth="1"/>
    <col min="36" max="36" width="5.7265625" style="2" customWidth="1"/>
    <col min="37" max="37" width="18.453125" style="2" bestFit="1" customWidth="1"/>
    <col min="38" max="38" width="4.7265625" style="2" customWidth="1"/>
    <col min="39" max="39" width="23" style="2" bestFit="1" customWidth="1"/>
    <col min="40" max="40" width="10.81640625" style="2"/>
    <col min="41" max="41" width="18.453125" style="2" bestFit="1" customWidth="1"/>
    <col min="42" max="42" width="16.1796875" style="2" customWidth="1"/>
    <col min="43" max="16384" width="10.81640625" style="2"/>
  </cols>
  <sheetData>
    <row r="1" spans="1:31" ht="32.25" customHeight="1" thickBot="1" x14ac:dyDescent="0.4">
      <c r="A1" s="309"/>
      <c r="B1" s="312" t="s">
        <v>0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4"/>
      <c r="AB1" s="315" t="s">
        <v>1</v>
      </c>
      <c r="AC1" s="316"/>
      <c r="AD1" s="316"/>
      <c r="AE1" s="317"/>
    </row>
    <row r="2" spans="1:31" ht="30.75" customHeight="1" thickBot="1" x14ac:dyDescent="0.4">
      <c r="A2" s="310"/>
      <c r="B2" s="312" t="s">
        <v>2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4"/>
      <c r="AB2" s="315" t="s">
        <v>93</v>
      </c>
      <c r="AC2" s="316"/>
      <c r="AD2" s="316"/>
      <c r="AE2" s="317"/>
    </row>
    <row r="3" spans="1:31" ht="24" customHeight="1" thickBot="1" x14ac:dyDescent="0.4">
      <c r="A3" s="310"/>
      <c r="B3" s="318" t="s">
        <v>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20"/>
      <c r="AB3" s="315" t="s">
        <v>94</v>
      </c>
      <c r="AC3" s="316"/>
      <c r="AD3" s="316"/>
      <c r="AE3" s="317"/>
    </row>
    <row r="4" spans="1:31" ht="21.75" customHeight="1" thickBot="1" x14ac:dyDescent="0.4">
      <c r="A4" s="311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3"/>
      <c r="AB4" s="324" t="s">
        <v>6</v>
      </c>
      <c r="AC4" s="325"/>
      <c r="AD4" s="325"/>
      <c r="AE4" s="326"/>
    </row>
    <row r="5" spans="1:31" ht="9" customHeight="1" thickBot="1" x14ac:dyDescent="0.4">
      <c r="A5" s="3"/>
      <c r="B5" s="69"/>
      <c r="C5" s="7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4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5">
      <c r="A7" s="327" t="s">
        <v>7</v>
      </c>
      <c r="B7" s="328"/>
      <c r="C7" s="342" t="s">
        <v>8</v>
      </c>
      <c r="D7" s="327" t="s">
        <v>9</v>
      </c>
      <c r="E7" s="345"/>
      <c r="F7" s="345"/>
      <c r="G7" s="345"/>
      <c r="H7" s="328"/>
      <c r="I7" s="348">
        <v>45329</v>
      </c>
      <c r="J7" s="349"/>
      <c r="K7" s="327" t="s">
        <v>10</v>
      </c>
      <c r="L7" s="328"/>
      <c r="M7" s="354" t="s">
        <v>11</v>
      </c>
      <c r="N7" s="355"/>
      <c r="O7" s="359"/>
      <c r="P7" s="360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5">
      <c r="A8" s="329"/>
      <c r="B8" s="330"/>
      <c r="C8" s="343"/>
      <c r="D8" s="329"/>
      <c r="E8" s="346"/>
      <c r="F8" s="346"/>
      <c r="G8" s="346"/>
      <c r="H8" s="330"/>
      <c r="I8" s="350"/>
      <c r="J8" s="351"/>
      <c r="K8" s="329"/>
      <c r="L8" s="330"/>
      <c r="M8" s="361" t="s">
        <v>12</v>
      </c>
      <c r="N8" s="362"/>
      <c r="O8" s="363"/>
      <c r="P8" s="36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4">
      <c r="A9" s="331"/>
      <c r="B9" s="332"/>
      <c r="C9" s="344"/>
      <c r="D9" s="331"/>
      <c r="E9" s="347"/>
      <c r="F9" s="347"/>
      <c r="G9" s="347"/>
      <c r="H9" s="332"/>
      <c r="I9" s="352"/>
      <c r="J9" s="353"/>
      <c r="K9" s="331"/>
      <c r="L9" s="332"/>
      <c r="M9" s="365" t="s">
        <v>13</v>
      </c>
      <c r="N9" s="366"/>
      <c r="O9" s="367" t="s">
        <v>14</v>
      </c>
      <c r="P9" s="368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4">
      <c r="A10" s="57"/>
      <c r="B10" s="58"/>
      <c r="C10" s="58"/>
      <c r="D10" s="9"/>
      <c r="E10" s="9"/>
      <c r="F10" s="9"/>
      <c r="G10" s="9"/>
      <c r="H10" s="9"/>
      <c r="I10" s="54"/>
      <c r="J10" s="54"/>
      <c r="K10" s="9"/>
      <c r="L10" s="9"/>
      <c r="M10" s="55"/>
      <c r="N10" s="55"/>
      <c r="O10" s="56"/>
      <c r="P10" s="56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58"/>
      <c r="AB10" s="58"/>
      <c r="AD10" s="60"/>
      <c r="AE10" s="61"/>
    </row>
    <row r="11" spans="1:31" ht="15" customHeight="1" x14ac:dyDescent="0.35">
      <c r="A11" s="327" t="s">
        <v>15</v>
      </c>
      <c r="B11" s="328"/>
      <c r="C11" s="333" t="s">
        <v>16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5"/>
    </row>
    <row r="12" spans="1:31" ht="15" customHeight="1" x14ac:dyDescent="0.35">
      <c r="A12" s="329"/>
      <c r="B12" s="330"/>
      <c r="C12" s="336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8"/>
    </row>
    <row r="13" spans="1:31" ht="15" customHeight="1" thickBot="1" x14ac:dyDescent="0.4">
      <c r="A13" s="331"/>
      <c r="B13" s="332"/>
      <c r="C13" s="339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1"/>
    </row>
    <row r="14" spans="1:31" ht="9" customHeight="1" thickBot="1" x14ac:dyDescent="0.4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4">
      <c r="A15" s="369" t="s">
        <v>17</v>
      </c>
      <c r="B15" s="370"/>
      <c r="C15" s="371" t="s">
        <v>18</v>
      </c>
      <c r="D15" s="372"/>
      <c r="E15" s="372"/>
      <c r="F15" s="372"/>
      <c r="G15" s="372"/>
      <c r="H15" s="372"/>
      <c r="I15" s="372"/>
      <c r="J15" s="372"/>
      <c r="K15" s="373"/>
      <c r="L15" s="374" t="s">
        <v>19</v>
      </c>
      <c r="M15" s="375"/>
      <c r="N15" s="375"/>
      <c r="O15" s="375"/>
      <c r="P15" s="375"/>
      <c r="Q15" s="376"/>
      <c r="R15" s="434" t="s">
        <v>20</v>
      </c>
      <c r="S15" s="435"/>
      <c r="T15" s="435"/>
      <c r="U15" s="435"/>
      <c r="V15" s="435"/>
      <c r="W15" s="435"/>
      <c r="X15" s="436"/>
      <c r="Y15" s="374" t="s">
        <v>21</v>
      </c>
      <c r="Z15" s="376"/>
      <c r="AA15" s="356" t="s">
        <v>22</v>
      </c>
      <c r="AB15" s="357"/>
      <c r="AC15" s="357"/>
      <c r="AD15" s="357"/>
      <c r="AE15" s="358"/>
    </row>
    <row r="16" spans="1:31" ht="9" customHeight="1" thickBot="1" x14ac:dyDescent="0.4">
      <c r="A16" s="6"/>
      <c r="B16" s="4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D16" s="7"/>
      <c r="AE16" s="8"/>
    </row>
    <row r="17" spans="1:32" s="16" customFormat="1" ht="37.5" customHeight="1" thickBot="1" x14ac:dyDescent="0.4">
      <c r="A17" s="369" t="s">
        <v>23</v>
      </c>
      <c r="B17" s="370"/>
      <c r="C17" s="356" t="s">
        <v>95</v>
      </c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8"/>
    </row>
    <row r="18" spans="1:32" ht="16.5" customHeight="1" thickBot="1" x14ac:dyDescent="0.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5" customHeight="1" thickBot="1" x14ac:dyDescent="0.4">
      <c r="A19" s="374" t="s">
        <v>25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6"/>
      <c r="AF19" s="20"/>
    </row>
    <row r="20" spans="1:32" ht="32.15" customHeight="1" thickBot="1" x14ac:dyDescent="0.4">
      <c r="A20" s="72" t="s">
        <v>26</v>
      </c>
      <c r="B20" s="378" t="s">
        <v>27</v>
      </c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80"/>
      <c r="P20" s="374" t="s">
        <v>28</v>
      </c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6"/>
      <c r="AF20" s="20"/>
    </row>
    <row r="21" spans="1:32" ht="32.15" customHeight="1" thickBot="1" x14ac:dyDescent="0.4">
      <c r="A21" s="57"/>
      <c r="B21" s="80" t="s">
        <v>8</v>
      </c>
      <c r="C21" s="81" t="s">
        <v>29</v>
      </c>
      <c r="D21" s="81" t="s">
        <v>30</v>
      </c>
      <c r="E21" s="81" t="s">
        <v>31</v>
      </c>
      <c r="F21" s="81" t="s">
        <v>32</v>
      </c>
      <c r="G21" s="81" t="s">
        <v>33</v>
      </c>
      <c r="H21" s="81" t="s">
        <v>34</v>
      </c>
      <c r="I21" s="81" t="s">
        <v>35</v>
      </c>
      <c r="J21" s="81" t="s">
        <v>36</v>
      </c>
      <c r="K21" s="81" t="s">
        <v>37</v>
      </c>
      <c r="L21" s="81" t="s">
        <v>38</v>
      </c>
      <c r="M21" s="81" t="s">
        <v>39</v>
      </c>
      <c r="N21" s="81" t="s">
        <v>40</v>
      </c>
      <c r="O21" s="82" t="s">
        <v>41</v>
      </c>
      <c r="P21" s="103"/>
      <c r="Q21" s="72" t="s">
        <v>8</v>
      </c>
      <c r="R21" s="73" t="s">
        <v>29</v>
      </c>
      <c r="S21" s="73" t="s">
        <v>30</v>
      </c>
      <c r="T21" s="73" t="s">
        <v>31</v>
      </c>
      <c r="U21" s="73" t="s">
        <v>32</v>
      </c>
      <c r="V21" s="73" t="s">
        <v>33</v>
      </c>
      <c r="W21" s="73" t="s">
        <v>34</v>
      </c>
      <c r="X21" s="73" t="s">
        <v>35</v>
      </c>
      <c r="Y21" s="73" t="s">
        <v>36</v>
      </c>
      <c r="Z21" s="73" t="s">
        <v>37</v>
      </c>
      <c r="AA21" s="73" t="s">
        <v>38</v>
      </c>
      <c r="AB21" s="73" t="s">
        <v>39</v>
      </c>
      <c r="AC21" s="73" t="s">
        <v>40</v>
      </c>
      <c r="AD21" s="102" t="s">
        <v>42</v>
      </c>
      <c r="AE21" s="102" t="s">
        <v>43</v>
      </c>
      <c r="AF21" s="1"/>
    </row>
    <row r="22" spans="1:32" ht="32.15" customHeight="1" x14ac:dyDescent="0.35">
      <c r="A22" s="99" t="s">
        <v>44</v>
      </c>
      <c r="B22" s="300">
        <v>0</v>
      </c>
      <c r="C22" s="301">
        <v>32007000</v>
      </c>
      <c r="D22" s="301">
        <v>0</v>
      </c>
      <c r="E22" s="301">
        <v>0</v>
      </c>
      <c r="F22" s="301">
        <v>0</v>
      </c>
      <c r="G22" s="301">
        <v>18826842</v>
      </c>
      <c r="H22" s="301"/>
      <c r="I22" s="301"/>
      <c r="J22" s="301"/>
      <c r="K22" s="301"/>
      <c r="L22" s="301"/>
      <c r="M22" s="301"/>
      <c r="N22" s="301">
        <f>SUM(B22:M22)</f>
        <v>50833842</v>
      </c>
      <c r="O22" s="64"/>
      <c r="P22" s="99" t="s">
        <v>45</v>
      </c>
      <c r="Q22" s="306">
        <v>0</v>
      </c>
      <c r="R22" s="307">
        <v>377491666.66666663</v>
      </c>
      <c r="S22" s="307">
        <v>566237500</v>
      </c>
      <c r="T22" s="307">
        <v>188745833.33333331</v>
      </c>
      <c r="U22" s="307">
        <v>0</v>
      </c>
      <c r="V22" s="307"/>
      <c r="W22" s="307"/>
      <c r="X22" s="307"/>
      <c r="Y22" s="307"/>
      <c r="Z22" s="307"/>
      <c r="AA22" s="307"/>
      <c r="AB22" s="307"/>
      <c r="AC22" s="307">
        <f>SUM(Q22:AB22)</f>
        <v>1132475000</v>
      </c>
      <c r="AE22" s="74"/>
      <c r="AF22" s="1"/>
    </row>
    <row r="23" spans="1:32" ht="32.15" customHeight="1" x14ac:dyDescent="0.35">
      <c r="A23" s="100" t="s">
        <v>46</v>
      </c>
      <c r="B23" s="302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>
        <f>SUM(B23:M23)</f>
        <v>0</v>
      </c>
      <c r="O23" s="66" t="str">
        <f>IFERROR(N23/(SUMIF(B23:M23,"&gt;0",B22:M22))," ")</f>
        <v xml:space="preserve"> </v>
      </c>
      <c r="P23" s="100" t="s">
        <v>47</v>
      </c>
      <c r="Q23" s="302">
        <v>0</v>
      </c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>
        <f>SUM(Q23:AB23)</f>
        <v>0</v>
      </c>
      <c r="AD23" s="62">
        <f>AC23/SUM(Q22:V22)</f>
        <v>0</v>
      </c>
      <c r="AE23" s="65">
        <f>AC23/AC22</f>
        <v>0</v>
      </c>
      <c r="AF23" s="1"/>
    </row>
    <row r="24" spans="1:32" ht="32.15" customHeight="1" x14ac:dyDescent="0.35">
      <c r="A24" s="100" t="s">
        <v>48</v>
      </c>
      <c r="B24" s="300">
        <v>0</v>
      </c>
      <c r="C24" s="301">
        <v>32007000</v>
      </c>
      <c r="D24" s="301">
        <v>0</v>
      </c>
      <c r="E24" s="301">
        <v>0</v>
      </c>
      <c r="F24" s="301">
        <v>0</v>
      </c>
      <c r="G24" s="301">
        <v>18826842</v>
      </c>
      <c r="H24" s="303"/>
      <c r="I24" s="303"/>
      <c r="J24" s="303"/>
      <c r="K24" s="303"/>
      <c r="L24" s="303"/>
      <c r="M24" s="303"/>
      <c r="N24" s="303">
        <f>SUM(B24:M24)</f>
        <v>50833842</v>
      </c>
      <c r="O24" s="63"/>
      <c r="P24" s="100" t="s">
        <v>44</v>
      </c>
      <c r="Q24" s="302"/>
      <c r="R24" s="303">
        <v>0</v>
      </c>
      <c r="S24" s="303">
        <v>377491666.66666663</v>
      </c>
      <c r="T24" s="303">
        <v>566237500</v>
      </c>
      <c r="U24" s="303">
        <v>188745833.33333331</v>
      </c>
      <c r="V24" s="303"/>
      <c r="W24" s="303"/>
      <c r="X24" s="303"/>
      <c r="Y24" s="303"/>
      <c r="Z24" s="303"/>
      <c r="AA24" s="303"/>
      <c r="AB24" s="303"/>
      <c r="AC24" s="303">
        <f>SUM(Q24:AB24)</f>
        <v>1132475000</v>
      </c>
      <c r="AD24" s="62"/>
      <c r="AE24" s="75"/>
      <c r="AF24" s="1"/>
    </row>
    <row r="25" spans="1:32" ht="32.15" customHeight="1" thickBot="1" x14ac:dyDescent="0.4">
      <c r="A25" s="101" t="s">
        <v>49</v>
      </c>
      <c r="B25" s="304">
        <v>18816799</v>
      </c>
      <c r="C25" s="305">
        <v>0</v>
      </c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>
        <f>SUM(B25:M25)</f>
        <v>18816799</v>
      </c>
      <c r="O25" s="216" t="str">
        <f>IFERROR(N25/(SUMIF(B25:M25,"&gt;0",B24:M24))," ")</f>
        <v xml:space="preserve"> </v>
      </c>
      <c r="P25" s="101" t="s">
        <v>49</v>
      </c>
      <c r="Q25" s="304">
        <v>0</v>
      </c>
      <c r="R25" s="305">
        <v>0</v>
      </c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>
        <f>SUM(Q25:AB25)</f>
        <v>0</v>
      </c>
      <c r="AD25" s="83">
        <f>AC25/SUM(Q24:V24)</f>
        <v>0</v>
      </c>
      <c r="AE25" s="85">
        <f>AC25/AC24</f>
        <v>0</v>
      </c>
      <c r="AF25" s="1"/>
    </row>
    <row r="26" spans="1:32" customFormat="1" ht="16.5" customHeight="1" thickBot="1" x14ac:dyDescent="0.4"/>
    <row r="27" spans="1:32" ht="34" customHeight="1" x14ac:dyDescent="0.35">
      <c r="A27" s="381" t="s">
        <v>50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3"/>
    </row>
    <row r="28" spans="1:32" ht="15" customHeight="1" x14ac:dyDescent="0.35">
      <c r="A28" s="384" t="s">
        <v>51</v>
      </c>
      <c r="B28" s="385" t="s">
        <v>52</v>
      </c>
      <c r="C28" s="385"/>
      <c r="D28" s="385" t="s">
        <v>53</v>
      </c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 t="s">
        <v>40</v>
      </c>
      <c r="Q28" s="385" t="s">
        <v>54</v>
      </c>
      <c r="R28" s="385"/>
      <c r="S28" s="385"/>
      <c r="T28" s="385"/>
      <c r="U28" s="385"/>
      <c r="V28" s="385"/>
      <c r="W28" s="385"/>
      <c r="X28" s="385"/>
      <c r="Y28" s="385" t="s">
        <v>55</v>
      </c>
      <c r="Z28" s="385"/>
      <c r="AA28" s="385"/>
      <c r="AB28" s="385"/>
      <c r="AC28" s="385"/>
      <c r="AD28" s="385"/>
      <c r="AE28" s="386"/>
    </row>
    <row r="29" spans="1:32" ht="27" customHeight="1" x14ac:dyDescent="0.35">
      <c r="A29" s="384"/>
      <c r="B29" s="385"/>
      <c r="C29" s="385"/>
      <c r="D29" s="68" t="s">
        <v>8</v>
      </c>
      <c r="E29" s="68" t="s">
        <v>29</v>
      </c>
      <c r="F29" s="68" t="s">
        <v>30</v>
      </c>
      <c r="G29" s="68" t="s">
        <v>31</v>
      </c>
      <c r="H29" s="68" t="s">
        <v>32</v>
      </c>
      <c r="I29" s="68" t="s">
        <v>33</v>
      </c>
      <c r="J29" s="68" t="s">
        <v>34</v>
      </c>
      <c r="K29" s="68" t="s">
        <v>35</v>
      </c>
      <c r="L29" s="68" t="s">
        <v>36</v>
      </c>
      <c r="M29" s="68" t="s">
        <v>37</v>
      </c>
      <c r="N29" s="68" t="s">
        <v>38</v>
      </c>
      <c r="O29" s="68" t="s">
        <v>39</v>
      </c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6"/>
    </row>
    <row r="30" spans="1:32" ht="111" customHeight="1" thickBot="1" x14ac:dyDescent="0.4">
      <c r="A30" s="107" t="str">
        <f>C17</f>
        <v>Diseñar e implementar una (1) estrategia para el desarrollo de capacidades socioemocionales y técnicas de las mujeres en toda su diversidad para su emprendimiento y empleabilidad.</v>
      </c>
      <c r="B30" s="387"/>
      <c r="C30" s="387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7">
        <f>SUM(D30:O30)</f>
        <v>0</v>
      </c>
      <c r="Q30" s="437" t="s">
        <v>96</v>
      </c>
      <c r="R30" s="437"/>
      <c r="S30" s="437"/>
      <c r="T30" s="437"/>
      <c r="U30" s="437"/>
      <c r="V30" s="437"/>
      <c r="W30" s="437"/>
      <c r="X30" s="437"/>
      <c r="Y30" s="438" t="s">
        <v>97</v>
      </c>
      <c r="Z30" s="438"/>
      <c r="AA30" s="438"/>
      <c r="AB30" s="438"/>
      <c r="AC30" s="438"/>
      <c r="AD30" s="438"/>
      <c r="AE30" s="439"/>
    </row>
    <row r="31" spans="1:32" ht="12" customHeight="1" thickBot="1" x14ac:dyDescent="0.4">
      <c r="A31" s="86"/>
      <c r="B31" s="87"/>
      <c r="C31" s="8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90"/>
    </row>
    <row r="32" spans="1:32" ht="45" customHeight="1" x14ac:dyDescent="0.35">
      <c r="A32" s="333" t="s">
        <v>56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5"/>
    </row>
    <row r="33" spans="1:41" ht="23.15" customHeight="1" x14ac:dyDescent="0.35">
      <c r="A33" s="384" t="s">
        <v>57</v>
      </c>
      <c r="B33" s="385" t="s">
        <v>58</v>
      </c>
      <c r="C33" s="385" t="s">
        <v>52</v>
      </c>
      <c r="D33" s="385" t="s">
        <v>59</v>
      </c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 t="s">
        <v>60</v>
      </c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6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5">
      <c r="A34" s="384"/>
      <c r="B34" s="385"/>
      <c r="C34" s="391"/>
      <c r="D34" s="68" t="s">
        <v>8</v>
      </c>
      <c r="E34" s="68" t="s">
        <v>29</v>
      </c>
      <c r="F34" s="68" t="s">
        <v>30</v>
      </c>
      <c r="G34" s="68" t="s">
        <v>31</v>
      </c>
      <c r="H34" s="68" t="s">
        <v>32</v>
      </c>
      <c r="I34" s="68" t="s">
        <v>33</v>
      </c>
      <c r="J34" s="68" t="s">
        <v>34</v>
      </c>
      <c r="K34" s="68" t="s">
        <v>35</v>
      </c>
      <c r="L34" s="68" t="s">
        <v>36</v>
      </c>
      <c r="M34" s="68" t="s">
        <v>37</v>
      </c>
      <c r="N34" s="68" t="s">
        <v>38</v>
      </c>
      <c r="O34" s="68" t="s">
        <v>39</v>
      </c>
      <c r="P34" s="68" t="s">
        <v>40</v>
      </c>
      <c r="Q34" s="392" t="s">
        <v>61</v>
      </c>
      <c r="R34" s="393"/>
      <c r="S34" s="393"/>
      <c r="T34" s="394"/>
      <c r="U34" s="385" t="s">
        <v>62</v>
      </c>
      <c r="V34" s="385"/>
      <c r="W34" s="385"/>
      <c r="X34" s="385"/>
      <c r="Y34" s="385" t="s">
        <v>63</v>
      </c>
      <c r="Z34" s="385"/>
      <c r="AA34" s="385"/>
      <c r="AB34" s="385"/>
      <c r="AC34" s="385" t="s">
        <v>64</v>
      </c>
      <c r="AD34" s="385"/>
      <c r="AE34" s="386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71.25" customHeight="1" x14ac:dyDescent="0.35">
      <c r="A35" s="429" t="s">
        <v>95</v>
      </c>
      <c r="B35" s="445">
        <f>B41+B43</f>
        <v>0.35</v>
      </c>
      <c r="C35" s="22" t="s">
        <v>65</v>
      </c>
      <c r="D35" s="189">
        <f>D65</f>
        <v>0</v>
      </c>
      <c r="E35" s="189">
        <f t="shared" ref="E35:I35" si="0">E65</f>
        <v>2.8571428571428576E-3</v>
      </c>
      <c r="F35" s="189">
        <f t="shared" si="0"/>
        <v>3.7142857142857151E-2</v>
      </c>
      <c r="G35" s="189">
        <f t="shared" si="0"/>
        <v>8.2857142857142879E-2</v>
      </c>
      <c r="H35" s="189">
        <f t="shared" si="0"/>
        <v>7.7142857142857152E-2</v>
      </c>
      <c r="I35" s="189">
        <f t="shared" si="0"/>
        <v>0</v>
      </c>
      <c r="J35" s="189"/>
      <c r="K35" s="189"/>
      <c r="L35" s="189"/>
      <c r="M35" s="189"/>
      <c r="N35" s="189"/>
      <c r="O35" s="189"/>
      <c r="P35" s="190">
        <f>SUM(D35:O35)</f>
        <v>0.20000000000000004</v>
      </c>
      <c r="Q35" s="412" t="s">
        <v>437</v>
      </c>
      <c r="R35" s="413"/>
      <c r="S35" s="413"/>
      <c r="T35" s="414"/>
      <c r="U35" s="440" t="s">
        <v>99</v>
      </c>
      <c r="V35" s="441"/>
      <c r="W35" s="441"/>
      <c r="X35" s="447"/>
      <c r="Y35" s="440" t="s">
        <v>96</v>
      </c>
      <c r="Z35" s="441"/>
      <c r="AA35" s="441"/>
      <c r="AB35" s="447"/>
      <c r="AC35" s="440" t="s">
        <v>96</v>
      </c>
      <c r="AD35" s="441"/>
      <c r="AE35" s="44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73.5" customHeight="1" thickBot="1" x14ac:dyDescent="0.4">
      <c r="A36" s="444"/>
      <c r="B36" s="446"/>
      <c r="C36" s="23" t="s">
        <v>66</v>
      </c>
      <c r="D36" s="233">
        <f>D62</f>
        <v>0</v>
      </c>
      <c r="E36" s="233">
        <f t="shared" ref="E36:I36" si="1">E62</f>
        <v>0</v>
      </c>
      <c r="F36" s="233">
        <f t="shared" si="1"/>
        <v>0</v>
      </c>
      <c r="G36" s="233">
        <f t="shared" si="1"/>
        <v>0</v>
      </c>
      <c r="H36" s="233">
        <f t="shared" si="1"/>
        <v>0</v>
      </c>
      <c r="I36" s="233">
        <f t="shared" si="1"/>
        <v>0</v>
      </c>
      <c r="J36" s="191"/>
      <c r="K36" s="191"/>
      <c r="L36" s="191"/>
      <c r="M36" s="191"/>
      <c r="N36" s="191"/>
      <c r="O36" s="191"/>
      <c r="P36" s="191">
        <f>SUM(D36:O36)</f>
        <v>0</v>
      </c>
      <c r="Q36" s="415"/>
      <c r="R36" s="416"/>
      <c r="S36" s="416"/>
      <c r="T36" s="417"/>
      <c r="U36" s="442"/>
      <c r="V36" s="443"/>
      <c r="W36" s="443"/>
      <c r="X36" s="448"/>
      <c r="Y36" s="442"/>
      <c r="Z36" s="443"/>
      <c r="AA36" s="443"/>
      <c r="AB36" s="448"/>
      <c r="AC36" s="442"/>
      <c r="AD36" s="443"/>
      <c r="AE36" s="443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4"/>
    <row r="38" spans="1:41" ht="45" customHeight="1" thickBot="1" x14ac:dyDescent="0.4">
      <c r="A38" s="333" t="s">
        <v>67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334"/>
      <c r="AE38" s="33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5" customHeight="1" x14ac:dyDescent="0.35">
      <c r="A39" s="399" t="s">
        <v>68</v>
      </c>
      <c r="B39" s="400" t="s">
        <v>69</v>
      </c>
      <c r="C39" s="401" t="s">
        <v>70</v>
      </c>
      <c r="D39" s="403" t="s">
        <v>71</v>
      </c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5"/>
      <c r="Q39" s="400" t="s">
        <v>72</v>
      </c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5" customHeight="1" x14ac:dyDescent="0.35">
      <c r="A40" s="384"/>
      <c r="B40" s="385"/>
      <c r="C40" s="402"/>
      <c r="D40" s="68" t="s">
        <v>73</v>
      </c>
      <c r="E40" s="68" t="s">
        <v>74</v>
      </c>
      <c r="F40" s="68" t="s">
        <v>75</v>
      </c>
      <c r="G40" s="68" t="s">
        <v>76</v>
      </c>
      <c r="H40" s="68" t="s">
        <v>77</v>
      </c>
      <c r="I40" s="68" t="s">
        <v>78</v>
      </c>
      <c r="J40" s="68" t="s">
        <v>79</v>
      </c>
      <c r="K40" s="68" t="s">
        <v>80</v>
      </c>
      <c r="L40" s="68" t="s">
        <v>81</v>
      </c>
      <c r="M40" s="68" t="s">
        <v>82</v>
      </c>
      <c r="N40" s="68" t="s">
        <v>83</v>
      </c>
      <c r="O40" s="68" t="s">
        <v>84</v>
      </c>
      <c r="P40" s="68" t="s">
        <v>85</v>
      </c>
      <c r="Q40" s="392" t="s">
        <v>86</v>
      </c>
      <c r="R40" s="393"/>
      <c r="S40" s="393"/>
      <c r="T40" s="393"/>
      <c r="U40" s="393"/>
      <c r="V40" s="393"/>
      <c r="W40" s="393"/>
      <c r="X40" s="394"/>
      <c r="Y40" s="392" t="s">
        <v>87</v>
      </c>
      <c r="Z40" s="393"/>
      <c r="AA40" s="393"/>
      <c r="AB40" s="393"/>
      <c r="AC40" s="393"/>
      <c r="AD40" s="393"/>
      <c r="AE40" s="407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41" ht="76" customHeight="1" x14ac:dyDescent="0.35">
      <c r="A41" s="449" t="s">
        <v>100</v>
      </c>
      <c r="B41" s="450">
        <v>0.25</v>
      </c>
      <c r="C41" s="28" t="s">
        <v>65</v>
      </c>
      <c r="D41" s="29">
        <v>0</v>
      </c>
      <c r="E41" s="29">
        <v>0.02</v>
      </c>
      <c r="F41" s="29">
        <v>0.14000000000000001</v>
      </c>
      <c r="G41" s="29">
        <v>0.42</v>
      </c>
      <c r="H41" s="29">
        <v>0.42</v>
      </c>
      <c r="I41" s="29">
        <v>0</v>
      </c>
      <c r="J41" s="29"/>
      <c r="K41" s="29"/>
      <c r="L41" s="29"/>
      <c r="M41" s="29"/>
      <c r="N41" s="29"/>
      <c r="O41" s="29"/>
      <c r="P41" s="78">
        <f t="shared" ref="P41:P44" si="2">SUM(D41:O41)</f>
        <v>1</v>
      </c>
      <c r="Q41" s="451" t="s">
        <v>98</v>
      </c>
      <c r="R41" s="452"/>
      <c r="S41" s="452"/>
      <c r="T41" s="452"/>
      <c r="U41" s="452"/>
      <c r="V41" s="452"/>
      <c r="W41" s="452"/>
      <c r="X41" s="453"/>
      <c r="Y41" s="451" t="s">
        <v>96</v>
      </c>
      <c r="Z41" s="452"/>
      <c r="AA41" s="452"/>
      <c r="AB41" s="452"/>
      <c r="AC41" s="452"/>
      <c r="AD41" s="452"/>
      <c r="AE41" s="457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ht="76" customHeight="1" x14ac:dyDescent="0.35">
      <c r="A42" s="449"/>
      <c r="B42" s="450"/>
      <c r="C42" s="26" t="s">
        <v>66</v>
      </c>
      <c r="D42" s="27">
        <v>0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78">
        <f t="shared" si="2"/>
        <v>0</v>
      </c>
      <c r="Q42" s="454"/>
      <c r="R42" s="455"/>
      <c r="S42" s="455"/>
      <c r="T42" s="455"/>
      <c r="U42" s="455"/>
      <c r="V42" s="455"/>
      <c r="W42" s="455"/>
      <c r="X42" s="456"/>
      <c r="Y42" s="454"/>
      <c r="Z42" s="455"/>
      <c r="AA42" s="455"/>
      <c r="AB42" s="455"/>
      <c r="AC42" s="455"/>
      <c r="AD42" s="455"/>
      <c r="AE42" s="458"/>
    </row>
    <row r="43" spans="1:41" ht="76" customHeight="1" x14ac:dyDescent="0.35">
      <c r="A43" s="449" t="s">
        <v>101</v>
      </c>
      <c r="B43" s="450">
        <v>0.1</v>
      </c>
      <c r="C43" s="28" t="s">
        <v>65</v>
      </c>
      <c r="D43" s="29">
        <v>0</v>
      </c>
      <c r="E43" s="29">
        <v>0</v>
      </c>
      <c r="F43" s="29">
        <v>0.3</v>
      </c>
      <c r="G43" s="29">
        <v>0.4</v>
      </c>
      <c r="H43" s="29">
        <v>0.3</v>
      </c>
      <c r="I43" s="29">
        <v>0</v>
      </c>
      <c r="J43" s="29"/>
      <c r="K43" s="29"/>
      <c r="L43" s="29"/>
      <c r="M43" s="29"/>
      <c r="N43" s="29"/>
      <c r="O43" s="29"/>
      <c r="P43" s="78">
        <f t="shared" si="2"/>
        <v>1</v>
      </c>
      <c r="Q43" s="451" t="s">
        <v>98</v>
      </c>
      <c r="R43" s="452"/>
      <c r="S43" s="452"/>
      <c r="T43" s="452"/>
      <c r="U43" s="452"/>
      <c r="V43" s="452"/>
      <c r="W43" s="452"/>
      <c r="X43" s="453"/>
      <c r="Y43" s="451" t="s">
        <v>96</v>
      </c>
      <c r="Z43" s="452"/>
      <c r="AA43" s="452"/>
      <c r="AB43" s="452"/>
      <c r="AC43" s="452"/>
      <c r="AD43" s="452"/>
      <c r="AE43" s="457"/>
    </row>
    <row r="44" spans="1:41" ht="76" customHeight="1" x14ac:dyDescent="0.35">
      <c r="A44" s="449"/>
      <c r="B44" s="450"/>
      <c r="C44" s="26" t="s">
        <v>66</v>
      </c>
      <c r="D44" s="27">
        <v>0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78">
        <f t="shared" si="2"/>
        <v>0</v>
      </c>
      <c r="Q44" s="454"/>
      <c r="R44" s="455"/>
      <c r="S44" s="455"/>
      <c r="T44" s="455"/>
      <c r="U44" s="455"/>
      <c r="V44" s="455"/>
      <c r="W44" s="455"/>
      <c r="X44" s="456"/>
      <c r="Y44" s="454"/>
      <c r="Z44" s="455"/>
      <c r="AA44" s="455"/>
      <c r="AB44" s="455"/>
      <c r="AC44" s="455"/>
      <c r="AD44" s="455"/>
      <c r="AE44" s="458"/>
    </row>
    <row r="45" spans="1:41" ht="15" customHeight="1" x14ac:dyDescent="0.35">
      <c r="A45" s="2" t="s">
        <v>92</v>
      </c>
    </row>
    <row r="46" spans="1:41" x14ac:dyDescent="0.35">
      <c r="A46" s="188"/>
      <c r="B46" s="188"/>
      <c r="C46" s="459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</row>
    <row r="48" spans="1:41" hidden="1" x14ac:dyDescent="0.35"/>
    <row r="49" spans="1:16" hidden="1" x14ac:dyDescent="0.35">
      <c r="A49" s="461" t="s">
        <v>68</v>
      </c>
      <c r="B49" s="461" t="s">
        <v>69</v>
      </c>
      <c r="C49" s="464" t="s">
        <v>71</v>
      </c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6"/>
    </row>
    <row r="50" spans="1:16" ht="21" hidden="1" x14ac:dyDescent="0.35">
      <c r="A50" s="462"/>
      <c r="B50" s="462"/>
      <c r="C50" s="130" t="s">
        <v>70</v>
      </c>
      <c r="D50" s="130" t="s">
        <v>73</v>
      </c>
      <c r="E50" s="130" t="s">
        <v>74</v>
      </c>
      <c r="F50" s="130" t="s">
        <v>75</v>
      </c>
      <c r="G50" s="130" t="s">
        <v>76</v>
      </c>
      <c r="H50" s="130" t="s">
        <v>77</v>
      </c>
      <c r="I50" s="130" t="s">
        <v>78</v>
      </c>
      <c r="J50" s="130" t="s">
        <v>79</v>
      </c>
      <c r="K50" s="130" t="s">
        <v>80</v>
      </c>
      <c r="L50" s="130" t="s">
        <v>81</v>
      </c>
      <c r="M50" s="130" t="s">
        <v>82</v>
      </c>
      <c r="N50" s="130" t="s">
        <v>83</v>
      </c>
      <c r="O50" s="130" t="s">
        <v>84</v>
      </c>
      <c r="P50" s="130" t="s">
        <v>85</v>
      </c>
    </row>
    <row r="51" spans="1:16" hidden="1" x14ac:dyDescent="0.35">
      <c r="A51" s="463" t="str">
        <f>A41</f>
        <v>5. Implementar la ruta de divulgación y orientación para la formación y oferta de empleo y emprendimiento de mujeres diseñada en el marco de la estrategia de emprendimiento y empleabilidad.</v>
      </c>
      <c r="B51" s="463">
        <v>0.25</v>
      </c>
      <c r="C51" s="131" t="s">
        <v>65</v>
      </c>
      <c r="D51" s="133">
        <f>D41*$B$41/$P$41</f>
        <v>0</v>
      </c>
      <c r="E51" s="133">
        <f t="shared" ref="E51:I51" si="3">E41*$B$41/$P$41</f>
        <v>5.0000000000000001E-3</v>
      </c>
      <c r="F51" s="133">
        <f t="shared" si="3"/>
        <v>3.5000000000000003E-2</v>
      </c>
      <c r="G51" s="133">
        <f t="shared" si="3"/>
        <v>0.105</v>
      </c>
      <c r="H51" s="133">
        <f t="shared" si="3"/>
        <v>0.105</v>
      </c>
      <c r="I51" s="133">
        <f t="shared" si="3"/>
        <v>0</v>
      </c>
      <c r="J51" s="133"/>
      <c r="K51" s="133"/>
      <c r="L51" s="133"/>
      <c r="M51" s="133"/>
      <c r="N51" s="133"/>
      <c r="O51" s="133"/>
      <c r="P51" s="134">
        <f t="shared" ref="P51:P60" si="4">SUM(D51:O51)</f>
        <v>0.25</v>
      </c>
    </row>
    <row r="52" spans="1:16" hidden="1" x14ac:dyDescent="0.35">
      <c r="A52" s="462"/>
      <c r="B52" s="462"/>
      <c r="C52" s="135" t="s">
        <v>66</v>
      </c>
      <c r="D52" s="136">
        <f>D42*$B$41/$P$41</f>
        <v>0</v>
      </c>
      <c r="E52" s="136">
        <f t="shared" ref="E52:I52" si="5">E42*$B$41/$P$41</f>
        <v>0</v>
      </c>
      <c r="F52" s="136">
        <f t="shared" si="5"/>
        <v>0</v>
      </c>
      <c r="G52" s="136">
        <f t="shared" si="5"/>
        <v>0</v>
      </c>
      <c r="H52" s="136">
        <f t="shared" si="5"/>
        <v>0</v>
      </c>
      <c r="I52" s="136">
        <f t="shared" si="5"/>
        <v>0</v>
      </c>
      <c r="J52" s="136"/>
      <c r="K52" s="136"/>
      <c r="L52" s="136"/>
      <c r="M52" s="136"/>
      <c r="N52" s="136"/>
      <c r="O52" s="136"/>
      <c r="P52" s="137">
        <f t="shared" si="4"/>
        <v>0</v>
      </c>
    </row>
    <row r="53" spans="1:16" hidden="1" x14ac:dyDescent="0.35">
      <c r="A53" s="463" t="str">
        <f>+A43</f>
        <v xml:space="preserve">6. Promover acciones y alianzas que contribuyan a la generación de ingresos y empleo para las mujeres, en el marco de la estrategia de emprendimiento y empleabilidad. </v>
      </c>
      <c r="B53" s="463">
        <f>B43</f>
        <v>0.1</v>
      </c>
      <c r="C53" s="131" t="s">
        <v>65</v>
      </c>
      <c r="D53" s="132">
        <f>D43*$B$43/$P$43</f>
        <v>0</v>
      </c>
      <c r="E53" s="132">
        <f t="shared" ref="E53:I53" si="6">E43*$B$43/$P$43</f>
        <v>0</v>
      </c>
      <c r="F53" s="132">
        <f t="shared" si="6"/>
        <v>0.03</v>
      </c>
      <c r="G53" s="132">
        <f t="shared" si="6"/>
        <v>4.0000000000000008E-2</v>
      </c>
      <c r="H53" s="132">
        <f t="shared" si="6"/>
        <v>0.03</v>
      </c>
      <c r="I53" s="132">
        <f t="shared" si="6"/>
        <v>0</v>
      </c>
      <c r="J53" s="133"/>
      <c r="K53" s="133"/>
      <c r="L53" s="133"/>
      <c r="M53" s="133"/>
      <c r="N53" s="133"/>
      <c r="O53" s="133"/>
      <c r="P53" s="134">
        <f t="shared" si="4"/>
        <v>0.1</v>
      </c>
    </row>
    <row r="54" spans="1:16" hidden="1" x14ac:dyDescent="0.35">
      <c r="A54" s="462"/>
      <c r="B54" s="462"/>
      <c r="C54" s="135" t="s">
        <v>66</v>
      </c>
      <c r="D54" s="136">
        <f>D44*$B$43/$P$43</f>
        <v>0</v>
      </c>
      <c r="E54" s="136">
        <f t="shared" ref="E54:I54" si="7">E44*$B$43/$P$43</f>
        <v>0</v>
      </c>
      <c r="F54" s="136">
        <f t="shared" si="7"/>
        <v>0</v>
      </c>
      <c r="G54" s="136">
        <f t="shared" si="7"/>
        <v>0</v>
      </c>
      <c r="H54" s="136">
        <f t="shared" si="7"/>
        <v>0</v>
      </c>
      <c r="I54" s="136">
        <f t="shared" si="7"/>
        <v>0</v>
      </c>
      <c r="J54" s="136"/>
      <c r="K54" s="136"/>
      <c r="L54" s="136"/>
      <c r="M54" s="136"/>
      <c r="N54" s="136"/>
      <c r="O54" s="136"/>
      <c r="P54" s="137">
        <f t="shared" si="4"/>
        <v>0</v>
      </c>
    </row>
    <row r="55" spans="1:16" hidden="1" x14ac:dyDescent="0.35">
      <c r="A55" s="463"/>
      <c r="B55" s="463"/>
      <c r="C55" s="131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4">
        <f t="shared" si="4"/>
        <v>0</v>
      </c>
    </row>
    <row r="56" spans="1:16" hidden="1" x14ac:dyDescent="0.35">
      <c r="A56" s="462"/>
      <c r="B56" s="462"/>
      <c r="C56" s="135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7">
        <f t="shared" si="4"/>
        <v>0</v>
      </c>
    </row>
    <row r="57" spans="1:16" hidden="1" x14ac:dyDescent="0.35">
      <c r="A57" s="463"/>
      <c r="B57" s="463"/>
      <c r="C57" s="131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4">
        <f t="shared" si="4"/>
        <v>0</v>
      </c>
    </row>
    <row r="58" spans="1:16" hidden="1" x14ac:dyDescent="0.35">
      <c r="A58" s="462"/>
      <c r="B58" s="462"/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7">
        <f t="shared" si="4"/>
        <v>0</v>
      </c>
    </row>
    <row r="59" spans="1:16" hidden="1" x14ac:dyDescent="0.35">
      <c r="A59" s="463"/>
      <c r="B59" s="463"/>
      <c r="C59" s="131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4">
        <f t="shared" si="4"/>
        <v>0</v>
      </c>
    </row>
    <row r="60" spans="1:16" hidden="1" x14ac:dyDescent="0.35">
      <c r="A60" s="462"/>
      <c r="B60" s="462"/>
      <c r="C60" s="135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7">
        <f t="shared" si="4"/>
        <v>0</v>
      </c>
    </row>
    <row r="61" spans="1:16" hidden="1" x14ac:dyDescent="0.35">
      <c r="A61" s="133"/>
      <c r="B61" s="133"/>
      <c r="C61" s="138"/>
      <c r="D61" s="139">
        <f>D52+D54</f>
        <v>0</v>
      </c>
      <c r="E61" s="139">
        <f t="shared" ref="E61:I61" si="8">E52+E54</f>
        <v>0</v>
      </c>
      <c r="F61" s="139">
        <f t="shared" si="8"/>
        <v>0</v>
      </c>
      <c r="G61" s="139">
        <f t="shared" si="8"/>
        <v>0</v>
      </c>
      <c r="H61" s="139">
        <f t="shared" si="8"/>
        <v>0</v>
      </c>
      <c r="I61" s="139">
        <f t="shared" si="8"/>
        <v>0</v>
      </c>
      <c r="J61" s="139"/>
      <c r="K61" s="139"/>
      <c r="L61" s="139"/>
      <c r="M61" s="139"/>
      <c r="N61" s="139"/>
      <c r="O61" s="139"/>
      <c r="P61" s="139">
        <f>P52+P54+P56+P58+P60</f>
        <v>0</v>
      </c>
    </row>
    <row r="62" spans="1:16" hidden="1" x14ac:dyDescent="0.35">
      <c r="A62" s="140"/>
      <c r="B62" s="140"/>
      <c r="C62" s="141" t="s">
        <v>66</v>
      </c>
      <c r="D62" s="142">
        <f>D61*0.2/$B$35</f>
        <v>0</v>
      </c>
      <c r="E62" s="142">
        <f t="shared" ref="E62:I62" si="9">E61*0.2/$B$35</f>
        <v>0</v>
      </c>
      <c r="F62" s="142">
        <f t="shared" si="9"/>
        <v>0</v>
      </c>
      <c r="G62" s="142">
        <f t="shared" si="9"/>
        <v>0</v>
      </c>
      <c r="H62" s="142">
        <f t="shared" si="9"/>
        <v>0</v>
      </c>
      <c r="I62" s="142">
        <f t="shared" si="9"/>
        <v>0</v>
      </c>
      <c r="J62" s="142"/>
      <c r="K62" s="142"/>
      <c r="L62" s="142"/>
      <c r="M62" s="142"/>
      <c r="N62" s="142"/>
      <c r="O62" s="142"/>
      <c r="P62" s="143">
        <f>SUM(D62:O62)</f>
        <v>0</v>
      </c>
    </row>
    <row r="63" spans="1:16" hidden="1" x14ac:dyDescent="0.3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</row>
    <row r="64" spans="1:16" hidden="1" x14ac:dyDescent="0.35">
      <c r="A64" s="31"/>
      <c r="B64" s="31"/>
      <c r="C64" s="31"/>
      <c r="D64" s="145">
        <f>D51+D53</f>
        <v>0</v>
      </c>
      <c r="E64" s="145">
        <f t="shared" ref="E64:I64" si="10">E51+E53</f>
        <v>5.0000000000000001E-3</v>
      </c>
      <c r="F64" s="145">
        <f t="shared" si="10"/>
        <v>6.5000000000000002E-2</v>
      </c>
      <c r="G64" s="145">
        <f t="shared" si="10"/>
        <v>0.14500000000000002</v>
      </c>
      <c r="H64" s="145">
        <f t="shared" si="10"/>
        <v>0.13500000000000001</v>
      </c>
      <c r="I64" s="145">
        <f t="shared" si="10"/>
        <v>0</v>
      </c>
      <c r="J64" s="145"/>
      <c r="K64" s="145"/>
      <c r="L64" s="145"/>
      <c r="M64" s="145"/>
      <c r="N64" s="145"/>
      <c r="O64" s="145"/>
      <c r="P64" s="145">
        <f>SUM(D64:O64)</f>
        <v>0.35000000000000003</v>
      </c>
    </row>
    <row r="65" spans="1:16" hidden="1" x14ac:dyDescent="0.35">
      <c r="A65" s="140"/>
      <c r="B65" s="140"/>
      <c r="C65" s="141" t="s">
        <v>65</v>
      </c>
      <c r="D65" s="142">
        <f>D64*0.2/$B$35</f>
        <v>0</v>
      </c>
      <c r="E65" s="142">
        <f t="shared" ref="E65:I65" si="11">E64*0.2/$B$35</f>
        <v>2.8571428571428576E-3</v>
      </c>
      <c r="F65" s="142">
        <f t="shared" si="11"/>
        <v>3.7142857142857151E-2</v>
      </c>
      <c r="G65" s="142">
        <f t="shared" si="11"/>
        <v>8.2857142857142879E-2</v>
      </c>
      <c r="H65" s="142">
        <f t="shared" si="11"/>
        <v>7.7142857142857152E-2</v>
      </c>
      <c r="I65" s="142">
        <f t="shared" si="11"/>
        <v>0</v>
      </c>
      <c r="J65" s="142"/>
      <c r="K65" s="142"/>
      <c r="L65" s="142"/>
      <c r="M65" s="142"/>
      <c r="N65" s="142"/>
      <c r="O65" s="142"/>
      <c r="P65" s="143">
        <f>SUM(D65:O65)</f>
        <v>0.20000000000000004</v>
      </c>
    </row>
  </sheetData>
  <mergeCells count="89">
    <mergeCell ref="A53:A54"/>
    <mergeCell ref="B53:B54"/>
    <mergeCell ref="A59:A60"/>
    <mergeCell ref="B59:B60"/>
    <mergeCell ref="A55:A56"/>
    <mergeCell ref="B55:B56"/>
    <mergeCell ref="A57:A58"/>
    <mergeCell ref="B57:B58"/>
    <mergeCell ref="C46:P46"/>
    <mergeCell ref="A49:A50"/>
    <mergeCell ref="B49:B50"/>
    <mergeCell ref="A51:A52"/>
    <mergeCell ref="B51:B52"/>
    <mergeCell ref="C49:P49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4B67D68D-2717-4EB6-ADA0-51F3F8D739D9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E2B0E0F0-791E-4A7D-8769-AAC945B48B5D}">
      <formula1>2000</formula1>
    </dataValidation>
    <dataValidation type="textLength" operator="lessThanOrEqual" allowBlank="1" showInputMessage="1" showErrorMessage="1" errorTitle="Máximo 2.000 caracteres" error="Máximo 2.000 caracteres" sqref="AC35 Q41 Y35 Q43 Q35" xr:uid="{4D1B0B8A-0586-40D4-8455-0AB7F4E4F0D4}">
      <formula1>2000</formula1>
    </dataValidation>
  </dataValidations>
  <printOptions horizontalCentered="1"/>
  <pageMargins left="0.39370078740157483" right="0.39370078740157483" top="0.39370078740157483" bottom="0.39370078740157483" header="0" footer="0"/>
  <pageSetup scale="2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262A-2AC9-431B-828D-DBD30202BFE1}">
  <sheetPr>
    <tabColor theme="7" tint="0.39997558519241921"/>
  </sheetPr>
  <dimension ref="A1:BI23"/>
  <sheetViews>
    <sheetView tabSelected="1" view="pageBreakPreview" topLeftCell="K15" zoomScale="60" zoomScaleNormal="75" workbookViewId="0">
      <selection activeCell="O17" sqref="O17"/>
    </sheetView>
  </sheetViews>
  <sheetFormatPr baseColWidth="10" defaultColWidth="10.81640625" defaultRowHeight="14" x14ac:dyDescent="0.35"/>
  <cols>
    <col min="1" max="1" width="10.1796875" style="31" customWidth="1"/>
    <col min="2" max="2" width="10" style="31" customWidth="1"/>
    <col min="3" max="3" width="17.26953125" style="31" customWidth="1"/>
    <col min="4" max="4" width="8.26953125" style="31" customWidth="1"/>
    <col min="5" max="5" width="13.54296875" style="31" customWidth="1"/>
    <col min="6" max="6" width="8.26953125" style="31" customWidth="1"/>
    <col min="7" max="7" width="14.08984375" style="31" bestFit="1" customWidth="1"/>
    <col min="8" max="8" width="15.81640625" style="31" customWidth="1"/>
    <col min="9" max="10" width="29.26953125" style="31" customWidth="1"/>
    <col min="11" max="11" width="16.81640625" style="31" customWidth="1"/>
    <col min="12" max="12" width="20.54296875" style="31" customWidth="1"/>
    <col min="13" max="13" width="18.81640625" style="31" customWidth="1"/>
    <col min="14" max="14" width="15.26953125" style="31" customWidth="1"/>
    <col min="15" max="16" width="21.1796875" style="31" customWidth="1"/>
    <col min="17" max="21" width="9" style="31" customWidth="1"/>
    <col min="22" max="22" width="22.26953125" style="31" customWidth="1"/>
    <col min="23" max="23" width="22.453125" style="31" customWidth="1"/>
    <col min="24" max="30" width="7.453125" style="41" customWidth="1"/>
    <col min="31" max="34" width="7.453125" style="31" customWidth="1"/>
    <col min="35" max="35" width="5.81640625" style="31" customWidth="1"/>
    <col min="36" max="46" width="8.1796875" style="31" customWidth="1"/>
    <col min="47" max="47" width="5.81640625" style="31" customWidth="1"/>
    <col min="48" max="48" width="17.1796875" style="41" customWidth="1"/>
    <col min="49" max="49" width="15.81640625" style="67" customWidth="1"/>
    <col min="50" max="52" width="20.26953125" style="225" customWidth="1"/>
    <col min="53" max="54" width="24.453125" style="225" customWidth="1"/>
    <col min="55" max="16384" width="10.81640625" style="31"/>
  </cols>
  <sheetData>
    <row r="1" spans="1:61" ht="16" customHeight="1" x14ac:dyDescent="0.35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  <c r="AR1" s="475"/>
      <c r="AS1" s="475"/>
      <c r="AT1" s="475"/>
      <c r="AU1" s="475"/>
      <c r="AV1" s="475"/>
      <c r="AW1" s="475"/>
      <c r="AX1" s="475"/>
      <c r="AY1" s="475"/>
      <c r="AZ1" s="476"/>
      <c r="BA1" s="477" t="s">
        <v>1</v>
      </c>
      <c r="BB1" s="478"/>
    </row>
    <row r="2" spans="1:61" ht="16" customHeight="1" x14ac:dyDescent="0.35">
      <c r="A2" s="479" t="s">
        <v>2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1"/>
      <c r="BA2" s="482" t="s">
        <v>93</v>
      </c>
      <c r="BB2" s="483"/>
    </row>
    <row r="3" spans="1:61" ht="15" customHeight="1" x14ac:dyDescent="0.35">
      <c r="A3" s="484" t="s">
        <v>102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Q3" s="485"/>
      <c r="AR3" s="485"/>
      <c r="AS3" s="485"/>
      <c r="AT3" s="485"/>
      <c r="AU3" s="485"/>
      <c r="AV3" s="485"/>
      <c r="AW3" s="485"/>
      <c r="AX3" s="485"/>
      <c r="AY3" s="485"/>
      <c r="AZ3" s="486"/>
      <c r="BA3" s="482" t="s">
        <v>94</v>
      </c>
      <c r="BB3" s="483"/>
    </row>
    <row r="4" spans="1:61" ht="16" customHeight="1" thickBot="1" x14ac:dyDescent="0.4">
      <c r="A4" s="487"/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8"/>
      <c r="AO4" s="488"/>
      <c r="AP4" s="488"/>
      <c r="AQ4" s="488"/>
      <c r="AR4" s="488"/>
      <c r="AS4" s="488"/>
      <c r="AT4" s="488"/>
      <c r="AU4" s="488"/>
      <c r="AV4" s="488"/>
      <c r="AW4" s="488"/>
      <c r="AX4" s="488"/>
      <c r="AY4" s="488"/>
      <c r="AZ4" s="489"/>
      <c r="BA4" s="490" t="s">
        <v>103</v>
      </c>
      <c r="BB4" s="491"/>
    </row>
    <row r="5" spans="1:61" ht="30.75" customHeight="1" x14ac:dyDescent="0.35">
      <c r="A5" s="471" t="s">
        <v>104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92"/>
      <c r="AJ5" s="493" t="s">
        <v>13</v>
      </c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5"/>
      <c r="AX5" s="499" t="s">
        <v>105</v>
      </c>
      <c r="AY5" s="499" t="s">
        <v>106</v>
      </c>
      <c r="AZ5" s="499" t="s">
        <v>107</v>
      </c>
      <c r="BA5" s="499" t="s">
        <v>108</v>
      </c>
      <c r="BB5" s="533" t="s">
        <v>109</v>
      </c>
    </row>
    <row r="6" spans="1:61" ht="15" customHeight="1" x14ac:dyDescent="0.35">
      <c r="A6" s="543" t="s">
        <v>9</v>
      </c>
      <c r="B6" s="544"/>
      <c r="C6" s="544"/>
      <c r="D6" s="545">
        <v>45329</v>
      </c>
      <c r="E6" s="546"/>
      <c r="F6" s="516" t="s">
        <v>10</v>
      </c>
      <c r="G6" s="547"/>
      <c r="H6" s="520" t="s">
        <v>11</v>
      </c>
      <c r="I6" s="520"/>
      <c r="J6" s="37"/>
      <c r="K6" s="91"/>
      <c r="L6" s="516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105"/>
      <c r="Y6" s="105"/>
      <c r="Z6" s="105"/>
      <c r="AA6" s="105"/>
      <c r="AB6" s="105"/>
      <c r="AC6" s="105"/>
      <c r="AD6" s="105"/>
      <c r="AE6" s="32"/>
      <c r="AF6" s="32"/>
      <c r="AG6" s="32"/>
      <c r="AH6" s="32"/>
      <c r="AI6" s="33"/>
      <c r="AJ6" s="496"/>
      <c r="AK6" s="497"/>
      <c r="AL6" s="497"/>
      <c r="AM6" s="497"/>
      <c r="AN6" s="497"/>
      <c r="AO6" s="497"/>
      <c r="AP6" s="497"/>
      <c r="AQ6" s="497"/>
      <c r="AR6" s="497"/>
      <c r="AS6" s="497"/>
      <c r="AT6" s="497"/>
      <c r="AU6" s="497"/>
      <c r="AV6" s="497"/>
      <c r="AW6" s="498"/>
      <c r="AX6" s="500"/>
      <c r="AY6" s="500"/>
      <c r="AZ6" s="500"/>
      <c r="BA6" s="500"/>
      <c r="BB6" s="534"/>
    </row>
    <row r="7" spans="1:61" ht="15" customHeight="1" x14ac:dyDescent="0.35">
      <c r="A7" s="543"/>
      <c r="B7" s="544"/>
      <c r="C7" s="544"/>
      <c r="D7" s="546"/>
      <c r="E7" s="546"/>
      <c r="F7" s="496"/>
      <c r="G7" s="498"/>
      <c r="H7" s="520" t="s">
        <v>12</v>
      </c>
      <c r="I7" s="520"/>
      <c r="J7" s="37"/>
      <c r="K7" s="92"/>
      <c r="L7" s="496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161"/>
      <c r="Y7" s="161"/>
      <c r="Z7" s="161"/>
      <c r="AA7" s="161"/>
      <c r="AB7" s="161"/>
      <c r="AC7" s="161"/>
      <c r="AD7" s="161"/>
      <c r="AE7" s="181"/>
      <c r="AF7" s="181"/>
      <c r="AG7" s="181"/>
      <c r="AH7" s="181"/>
      <c r="AI7" s="34"/>
      <c r="AJ7" s="496"/>
      <c r="AK7" s="497"/>
      <c r="AL7" s="497"/>
      <c r="AM7" s="497"/>
      <c r="AN7" s="497"/>
      <c r="AO7" s="497"/>
      <c r="AP7" s="497"/>
      <c r="AQ7" s="497"/>
      <c r="AR7" s="497"/>
      <c r="AS7" s="497"/>
      <c r="AT7" s="497"/>
      <c r="AU7" s="497"/>
      <c r="AV7" s="497"/>
      <c r="AW7" s="498"/>
      <c r="AX7" s="500"/>
      <c r="AY7" s="500"/>
      <c r="AZ7" s="500"/>
      <c r="BA7" s="500"/>
      <c r="BB7" s="534"/>
    </row>
    <row r="8" spans="1:61" ht="15" customHeight="1" x14ac:dyDescent="0.35">
      <c r="A8" s="543"/>
      <c r="B8" s="544"/>
      <c r="C8" s="544"/>
      <c r="D8" s="546"/>
      <c r="E8" s="546"/>
      <c r="F8" s="518"/>
      <c r="G8" s="548"/>
      <c r="H8" s="520" t="s">
        <v>13</v>
      </c>
      <c r="I8" s="520"/>
      <c r="J8" s="37" t="s">
        <v>14</v>
      </c>
      <c r="K8" s="93"/>
      <c r="L8" s="518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106"/>
      <c r="Y8" s="106"/>
      <c r="Z8" s="106"/>
      <c r="AA8" s="106"/>
      <c r="AB8" s="106"/>
      <c r="AC8" s="106"/>
      <c r="AD8" s="106"/>
      <c r="AE8" s="35"/>
      <c r="AF8" s="35"/>
      <c r="AG8" s="35"/>
      <c r="AH8" s="35"/>
      <c r="AI8" s="36"/>
      <c r="AJ8" s="496"/>
      <c r="AK8" s="497"/>
      <c r="AL8" s="497"/>
      <c r="AM8" s="497"/>
      <c r="AN8" s="497"/>
      <c r="AO8" s="497"/>
      <c r="AP8" s="497"/>
      <c r="AQ8" s="497"/>
      <c r="AR8" s="497"/>
      <c r="AS8" s="497"/>
      <c r="AT8" s="497"/>
      <c r="AU8" s="497"/>
      <c r="AV8" s="497"/>
      <c r="AW8" s="498"/>
      <c r="AX8" s="500"/>
      <c r="AY8" s="500"/>
      <c r="AZ8" s="500"/>
      <c r="BA8" s="500"/>
      <c r="BB8" s="534"/>
    </row>
    <row r="9" spans="1:61" ht="36" customHeight="1" x14ac:dyDescent="0.35">
      <c r="A9" s="521" t="s">
        <v>110</v>
      </c>
      <c r="B9" s="522"/>
      <c r="C9" s="523"/>
      <c r="D9" s="524" t="s">
        <v>111</v>
      </c>
      <c r="E9" s="525"/>
      <c r="F9" s="525"/>
      <c r="G9" s="525"/>
      <c r="H9" s="525"/>
      <c r="I9" s="525"/>
      <c r="J9" s="525"/>
      <c r="K9" s="525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26"/>
      <c r="AJ9" s="496"/>
      <c r="AK9" s="497"/>
      <c r="AL9" s="497"/>
      <c r="AM9" s="497"/>
      <c r="AN9" s="497"/>
      <c r="AO9" s="497"/>
      <c r="AP9" s="497"/>
      <c r="AQ9" s="497"/>
      <c r="AR9" s="497"/>
      <c r="AS9" s="497"/>
      <c r="AT9" s="497"/>
      <c r="AU9" s="497"/>
      <c r="AV9" s="497"/>
      <c r="AW9" s="498"/>
      <c r="AX9" s="500"/>
      <c r="AY9" s="500"/>
      <c r="AZ9" s="500"/>
      <c r="BA9" s="500"/>
      <c r="BB9" s="534"/>
    </row>
    <row r="10" spans="1:61" ht="45.75" customHeight="1" thickBot="1" x14ac:dyDescent="0.4">
      <c r="A10" s="503" t="s">
        <v>112</v>
      </c>
      <c r="B10" s="504"/>
      <c r="C10" s="505"/>
      <c r="D10" s="506" t="s">
        <v>113</v>
      </c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8"/>
      <c r="Y10" s="508"/>
      <c r="Z10" s="508"/>
      <c r="AA10" s="508"/>
      <c r="AB10" s="508"/>
      <c r="AC10" s="508"/>
      <c r="AD10" s="508"/>
      <c r="AE10" s="508"/>
      <c r="AF10" s="508"/>
      <c r="AG10" s="508"/>
      <c r="AH10" s="508"/>
      <c r="AI10" s="509"/>
      <c r="AJ10" s="496"/>
      <c r="AK10" s="497"/>
      <c r="AL10" s="497"/>
      <c r="AM10" s="497"/>
      <c r="AN10" s="497"/>
      <c r="AO10" s="497"/>
      <c r="AP10" s="497"/>
      <c r="AQ10" s="497"/>
      <c r="AR10" s="497"/>
      <c r="AS10" s="497"/>
      <c r="AT10" s="497"/>
      <c r="AU10" s="497"/>
      <c r="AV10" s="497"/>
      <c r="AW10" s="498"/>
      <c r="AX10" s="500"/>
      <c r="AY10" s="500"/>
      <c r="AZ10" s="500"/>
      <c r="BA10" s="500"/>
      <c r="BB10" s="534"/>
    </row>
    <row r="11" spans="1:61" ht="40" customHeight="1" x14ac:dyDescent="0.35">
      <c r="A11" s="510" t="s">
        <v>114</v>
      </c>
      <c r="B11" s="511"/>
      <c r="C11" s="511"/>
      <c r="D11" s="511"/>
      <c r="E11" s="511"/>
      <c r="F11" s="511"/>
      <c r="G11" s="511"/>
      <c r="H11" s="512"/>
      <c r="I11" s="467" t="s">
        <v>115</v>
      </c>
      <c r="J11" s="467" t="s">
        <v>116</v>
      </c>
      <c r="K11" s="467" t="s">
        <v>117</v>
      </c>
      <c r="L11" s="467" t="s">
        <v>118</v>
      </c>
      <c r="M11" s="467" t="s">
        <v>119</v>
      </c>
      <c r="N11" s="467" t="s">
        <v>120</v>
      </c>
      <c r="O11" s="467" t="s">
        <v>121</v>
      </c>
      <c r="P11" s="467" t="s">
        <v>122</v>
      </c>
      <c r="Q11" s="515" t="s">
        <v>123</v>
      </c>
      <c r="R11" s="511"/>
      <c r="S11" s="511"/>
      <c r="T11" s="511"/>
      <c r="U11" s="512"/>
      <c r="V11" s="467" t="s">
        <v>124</v>
      </c>
      <c r="W11" s="469" t="s">
        <v>125</v>
      </c>
      <c r="X11" s="471" t="s">
        <v>126</v>
      </c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3"/>
      <c r="AJ11" s="471" t="s">
        <v>127</v>
      </c>
      <c r="AK11" s="472"/>
      <c r="AL11" s="472"/>
      <c r="AM11" s="472"/>
      <c r="AN11" s="472"/>
      <c r="AO11" s="472"/>
      <c r="AP11" s="472"/>
      <c r="AQ11" s="472"/>
      <c r="AR11" s="472"/>
      <c r="AS11" s="472"/>
      <c r="AT11" s="472"/>
      <c r="AU11" s="473"/>
      <c r="AV11" s="513" t="s">
        <v>40</v>
      </c>
      <c r="AW11" s="514"/>
      <c r="AX11" s="501"/>
      <c r="AY11" s="500"/>
      <c r="AZ11" s="500"/>
      <c r="BA11" s="500"/>
      <c r="BB11" s="534"/>
    </row>
    <row r="12" spans="1:61" ht="28.5" thickBot="1" x14ac:dyDescent="0.4">
      <c r="A12" s="182" t="s">
        <v>128</v>
      </c>
      <c r="B12" s="183" t="s">
        <v>129</v>
      </c>
      <c r="C12" s="183" t="s">
        <v>130</v>
      </c>
      <c r="D12" s="183" t="s">
        <v>131</v>
      </c>
      <c r="E12" s="183" t="s">
        <v>132</v>
      </c>
      <c r="F12" s="183" t="s">
        <v>133</v>
      </c>
      <c r="G12" s="183" t="s">
        <v>134</v>
      </c>
      <c r="H12" s="183" t="s">
        <v>135</v>
      </c>
      <c r="I12" s="468"/>
      <c r="J12" s="468"/>
      <c r="K12" s="468"/>
      <c r="L12" s="468"/>
      <c r="M12" s="468"/>
      <c r="N12" s="468"/>
      <c r="O12" s="468"/>
      <c r="P12" s="468"/>
      <c r="Q12" s="183">
        <v>2020</v>
      </c>
      <c r="R12" s="183">
        <v>2021</v>
      </c>
      <c r="S12" s="183">
        <v>2022</v>
      </c>
      <c r="T12" s="183">
        <v>2023</v>
      </c>
      <c r="U12" s="183">
        <v>2024</v>
      </c>
      <c r="V12" s="468"/>
      <c r="W12" s="470"/>
      <c r="X12" s="184" t="s">
        <v>8</v>
      </c>
      <c r="Y12" s="185" t="s">
        <v>29</v>
      </c>
      <c r="Z12" s="185" t="s">
        <v>30</v>
      </c>
      <c r="AA12" s="185" t="s">
        <v>31</v>
      </c>
      <c r="AB12" s="185" t="s">
        <v>32</v>
      </c>
      <c r="AC12" s="185" t="s">
        <v>33</v>
      </c>
      <c r="AD12" s="185" t="s">
        <v>34</v>
      </c>
      <c r="AE12" s="185" t="s">
        <v>35</v>
      </c>
      <c r="AF12" s="185" t="s">
        <v>36</v>
      </c>
      <c r="AG12" s="185" t="s">
        <v>37</v>
      </c>
      <c r="AH12" s="185" t="s">
        <v>38</v>
      </c>
      <c r="AI12" s="186" t="s">
        <v>39</v>
      </c>
      <c r="AJ12" s="184" t="s">
        <v>8</v>
      </c>
      <c r="AK12" s="185" t="s">
        <v>29</v>
      </c>
      <c r="AL12" s="185" t="s">
        <v>30</v>
      </c>
      <c r="AM12" s="185" t="s">
        <v>31</v>
      </c>
      <c r="AN12" s="185" t="s">
        <v>32</v>
      </c>
      <c r="AO12" s="185" t="s">
        <v>33</v>
      </c>
      <c r="AP12" s="185" t="s">
        <v>34</v>
      </c>
      <c r="AQ12" s="185" t="s">
        <v>35</v>
      </c>
      <c r="AR12" s="185" t="s">
        <v>36</v>
      </c>
      <c r="AS12" s="185" t="s">
        <v>37</v>
      </c>
      <c r="AT12" s="185" t="s">
        <v>38</v>
      </c>
      <c r="AU12" s="186" t="s">
        <v>39</v>
      </c>
      <c r="AV12" s="182" t="s">
        <v>136</v>
      </c>
      <c r="AW12" s="308" t="s">
        <v>137</v>
      </c>
      <c r="AX12" s="502"/>
      <c r="AY12" s="536"/>
      <c r="AZ12" s="536"/>
      <c r="BA12" s="536"/>
      <c r="BB12" s="535"/>
    </row>
    <row r="13" spans="1:61" s="151" customFormat="1" ht="62.15" customHeight="1" x14ac:dyDescent="0.35">
      <c r="A13" s="167">
        <v>9</v>
      </c>
      <c r="B13" s="168"/>
      <c r="C13" s="168"/>
      <c r="D13" s="168">
        <v>29</v>
      </c>
      <c r="E13" s="168"/>
      <c r="F13" s="168"/>
      <c r="G13" s="169"/>
      <c r="H13" s="170"/>
      <c r="I13" s="171" t="s">
        <v>138</v>
      </c>
      <c r="J13" s="169" t="s">
        <v>139</v>
      </c>
      <c r="K13" s="172" t="s">
        <v>140</v>
      </c>
      <c r="L13" s="168">
        <v>26100</v>
      </c>
      <c r="M13" s="172">
        <v>3100</v>
      </c>
      <c r="N13" s="172" t="s">
        <v>141</v>
      </c>
      <c r="O13" s="173" t="s">
        <v>142</v>
      </c>
      <c r="P13" s="173" t="s">
        <v>143</v>
      </c>
      <c r="Q13" s="174">
        <v>2000</v>
      </c>
      <c r="R13" s="174">
        <v>7000</v>
      </c>
      <c r="S13" s="174">
        <v>7000</v>
      </c>
      <c r="T13" s="174">
        <v>7000</v>
      </c>
      <c r="U13" s="174">
        <v>3100</v>
      </c>
      <c r="V13" s="175" t="s">
        <v>144</v>
      </c>
      <c r="W13" s="176" t="s">
        <v>145</v>
      </c>
      <c r="X13" s="177">
        <v>0</v>
      </c>
      <c r="Y13" s="178">
        <v>700</v>
      </c>
      <c r="Z13" s="178">
        <v>700</v>
      </c>
      <c r="AA13" s="178">
        <v>700</v>
      </c>
      <c r="AB13" s="178">
        <v>1000</v>
      </c>
      <c r="AC13" s="178">
        <v>0</v>
      </c>
      <c r="AD13" s="178"/>
      <c r="AE13" s="178"/>
      <c r="AF13" s="178"/>
      <c r="AG13" s="178"/>
      <c r="AH13" s="178"/>
      <c r="AI13" s="179"/>
      <c r="AJ13" s="177">
        <v>0</v>
      </c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9"/>
      <c r="AV13" s="180">
        <f>SUM(AJ13:AU13)</f>
        <v>0</v>
      </c>
      <c r="AW13" s="231">
        <f t="shared" ref="AW13:AW18" si="0">+AV13/U13</f>
        <v>0</v>
      </c>
      <c r="AX13" s="220" t="s">
        <v>98</v>
      </c>
      <c r="AY13" s="217"/>
      <c r="AZ13" s="218"/>
      <c r="BA13" s="217"/>
      <c r="BB13" s="219"/>
      <c r="BI13" s="152"/>
    </row>
    <row r="14" spans="1:61" s="151" customFormat="1" ht="62.15" customHeight="1" x14ac:dyDescent="0.35">
      <c r="A14" s="146"/>
      <c r="B14" s="120"/>
      <c r="C14" s="120"/>
      <c r="D14" s="120"/>
      <c r="E14" s="120"/>
      <c r="F14" s="120"/>
      <c r="G14" s="118" t="s">
        <v>146</v>
      </c>
      <c r="H14" s="147"/>
      <c r="I14" s="117" t="s">
        <v>24</v>
      </c>
      <c r="J14" s="118" t="s">
        <v>147</v>
      </c>
      <c r="K14" s="119" t="s">
        <v>148</v>
      </c>
      <c r="L14" s="120">
        <v>1</v>
      </c>
      <c r="M14" s="119" t="s">
        <v>149</v>
      </c>
      <c r="N14" s="119" t="s">
        <v>149</v>
      </c>
      <c r="O14" s="113" t="s">
        <v>150</v>
      </c>
      <c r="P14" s="113" t="s">
        <v>143</v>
      </c>
      <c r="Q14" s="114">
        <v>0</v>
      </c>
      <c r="R14" s="153">
        <v>1</v>
      </c>
      <c r="S14" s="153">
        <v>1</v>
      </c>
      <c r="T14" s="153">
        <v>1</v>
      </c>
      <c r="U14" s="153">
        <v>1</v>
      </c>
      <c r="V14" s="148" t="s">
        <v>151</v>
      </c>
      <c r="W14" s="155" t="s">
        <v>152</v>
      </c>
      <c r="X14" s="158">
        <v>0</v>
      </c>
      <c r="Y14" s="149">
        <v>0</v>
      </c>
      <c r="Z14" s="149">
        <v>0</v>
      </c>
      <c r="AA14" s="154">
        <v>1</v>
      </c>
      <c r="AB14" s="149">
        <v>0</v>
      </c>
      <c r="AC14" s="149">
        <v>0</v>
      </c>
      <c r="AD14" s="154"/>
      <c r="AE14" s="149"/>
      <c r="AF14" s="149"/>
      <c r="AG14" s="149"/>
      <c r="AH14" s="149"/>
      <c r="AI14" s="150"/>
      <c r="AJ14" s="158">
        <v>0</v>
      </c>
      <c r="AK14" s="149"/>
      <c r="AL14" s="149"/>
      <c r="AM14" s="154"/>
      <c r="AN14" s="149"/>
      <c r="AO14" s="149"/>
      <c r="AP14" s="154"/>
      <c r="AQ14" s="149"/>
      <c r="AR14" s="149"/>
      <c r="AS14" s="149"/>
      <c r="AT14" s="149"/>
      <c r="AU14" s="150"/>
      <c r="AV14" s="162">
        <f t="shared" ref="AV14:AV19" si="1">SUM(AJ14:AU14)</f>
        <v>0</v>
      </c>
      <c r="AW14" s="232">
        <f t="shared" si="0"/>
        <v>0</v>
      </c>
      <c r="AX14" s="220" t="s">
        <v>98</v>
      </c>
      <c r="AY14" s="220"/>
      <c r="AZ14" s="221"/>
      <c r="BA14" s="220"/>
      <c r="BB14" s="222"/>
    </row>
    <row r="15" spans="1:61" s="124" customFormat="1" ht="62.15" customHeight="1" x14ac:dyDescent="0.35">
      <c r="A15" s="187">
        <v>10</v>
      </c>
      <c r="B15" s="122"/>
      <c r="C15" s="122"/>
      <c r="D15" s="122"/>
      <c r="E15" s="122"/>
      <c r="F15" s="122"/>
      <c r="G15" s="122"/>
      <c r="H15" s="122"/>
      <c r="I15" s="108" t="s">
        <v>153</v>
      </c>
      <c r="J15" s="109" t="s">
        <v>154</v>
      </c>
      <c r="K15" s="110" t="s">
        <v>140</v>
      </c>
      <c r="L15" s="111">
        <v>100</v>
      </c>
      <c r="M15" s="110" t="s">
        <v>149</v>
      </c>
      <c r="N15" s="112" t="s">
        <v>155</v>
      </c>
      <c r="O15" s="113" t="s">
        <v>156</v>
      </c>
      <c r="P15" s="113" t="s">
        <v>157</v>
      </c>
      <c r="Q15" s="114">
        <v>18</v>
      </c>
      <c r="R15" s="115">
        <v>25</v>
      </c>
      <c r="S15" s="115">
        <v>25</v>
      </c>
      <c r="T15" s="115">
        <v>22</v>
      </c>
      <c r="U15" s="115">
        <v>10</v>
      </c>
      <c r="V15" s="116" t="s">
        <v>144</v>
      </c>
      <c r="W15" s="156" t="s">
        <v>158</v>
      </c>
      <c r="X15" s="226">
        <f>[1]Avance.PDD!O4</f>
        <v>0</v>
      </c>
      <c r="Y15" s="227">
        <f>[1]Avance.PDD!P4</f>
        <v>0.6428571428571429</v>
      </c>
      <c r="Z15" s="227">
        <f>[1]Avance.PDD!Q4</f>
        <v>1.5714285714285714</v>
      </c>
      <c r="AA15" s="227">
        <f>[1]Avance.PDD!R4</f>
        <v>3.3571428571428572</v>
      </c>
      <c r="AB15" s="227">
        <f>[1]Avance.PDD!S4</f>
        <v>4.4285714285714288</v>
      </c>
      <c r="AC15" s="228">
        <f>[1]Avance.PDD!T4</f>
        <v>0</v>
      </c>
      <c r="AD15" s="123"/>
      <c r="AE15" s="123"/>
      <c r="AF15" s="123"/>
      <c r="AG15" s="123"/>
      <c r="AH15" s="123"/>
      <c r="AI15" s="160"/>
      <c r="AJ15" s="159">
        <v>0</v>
      </c>
      <c r="AK15" s="129"/>
      <c r="AL15" s="129"/>
      <c r="AM15" s="129"/>
      <c r="AN15" s="129"/>
      <c r="AO15" s="129"/>
      <c r="AP15" s="123"/>
      <c r="AQ15" s="123"/>
      <c r="AR15" s="123"/>
      <c r="AS15" s="123"/>
      <c r="AT15" s="123"/>
      <c r="AU15" s="160"/>
      <c r="AV15" s="162">
        <f t="shared" si="1"/>
        <v>0</v>
      </c>
      <c r="AW15" s="232">
        <f t="shared" si="0"/>
        <v>0</v>
      </c>
      <c r="AX15" s="220" t="s">
        <v>98</v>
      </c>
      <c r="AY15" s="220"/>
      <c r="AZ15" s="221"/>
      <c r="BA15" s="220"/>
      <c r="BB15" s="222"/>
    </row>
    <row r="16" spans="1:61" s="124" customFormat="1" ht="62.15" customHeight="1" x14ac:dyDescent="0.35">
      <c r="A16" s="164"/>
      <c r="B16" s="125"/>
      <c r="C16" s="125"/>
      <c r="D16" s="125"/>
      <c r="E16" s="125">
        <v>5</v>
      </c>
      <c r="F16" s="125"/>
      <c r="G16" s="125"/>
      <c r="H16" s="125"/>
      <c r="I16" s="117" t="s">
        <v>159</v>
      </c>
      <c r="J16" s="118" t="s">
        <v>160</v>
      </c>
      <c r="K16" s="119" t="s">
        <v>140</v>
      </c>
      <c r="L16" s="120" t="s">
        <v>96</v>
      </c>
      <c r="M16" s="119" t="s">
        <v>161</v>
      </c>
      <c r="N16" s="121" t="s">
        <v>155</v>
      </c>
      <c r="O16" s="119" t="s">
        <v>155</v>
      </c>
      <c r="P16" s="113" t="s">
        <v>157</v>
      </c>
      <c r="Q16" s="126">
        <v>0</v>
      </c>
      <c r="R16" s="126">
        <v>0</v>
      </c>
      <c r="S16" s="127">
        <v>10000</v>
      </c>
      <c r="T16" s="127">
        <v>10000</v>
      </c>
      <c r="U16" s="127">
        <v>4500</v>
      </c>
      <c r="V16" s="126" t="s">
        <v>144</v>
      </c>
      <c r="W16" s="157" t="s">
        <v>162</v>
      </c>
      <c r="X16" s="164">
        <v>0</v>
      </c>
      <c r="Y16" s="125">
        <v>50</v>
      </c>
      <c r="Z16" s="125">
        <v>650</v>
      </c>
      <c r="AA16" s="125">
        <v>1900</v>
      </c>
      <c r="AB16" s="125">
        <v>1900</v>
      </c>
      <c r="AC16" s="125">
        <v>0</v>
      </c>
      <c r="AD16" s="125"/>
      <c r="AE16" s="125"/>
      <c r="AF16" s="125"/>
      <c r="AG16" s="125"/>
      <c r="AH16" s="125"/>
      <c r="AI16" s="229"/>
      <c r="AJ16" s="164">
        <v>0</v>
      </c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229"/>
      <c r="AV16" s="163">
        <f t="shared" si="1"/>
        <v>0</v>
      </c>
      <c r="AW16" s="232">
        <f t="shared" si="0"/>
        <v>0</v>
      </c>
      <c r="AX16" s="220" t="s">
        <v>98</v>
      </c>
      <c r="AY16" s="220"/>
      <c r="AZ16" s="221"/>
      <c r="BA16" s="220"/>
      <c r="BB16" s="222"/>
    </row>
    <row r="17" spans="1:54" s="124" customFormat="1" ht="62.15" customHeight="1" x14ac:dyDescent="0.35">
      <c r="A17" s="164"/>
      <c r="B17" s="125"/>
      <c r="C17" s="125"/>
      <c r="D17" s="125"/>
      <c r="E17" s="125">
        <v>5</v>
      </c>
      <c r="F17" s="125"/>
      <c r="G17" s="125"/>
      <c r="H17" s="125"/>
      <c r="I17" s="117" t="s">
        <v>159</v>
      </c>
      <c r="J17" s="118" t="s">
        <v>163</v>
      </c>
      <c r="K17" s="119" t="s">
        <v>140</v>
      </c>
      <c r="L17" s="120" t="s">
        <v>96</v>
      </c>
      <c r="M17" s="119" t="s">
        <v>164</v>
      </c>
      <c r="N17" s="121" t="s">
        <v>155</v>
      </c>
      <c r="O17" s="119" t="s">
        <v>155</v>
      </c>
      <c r="P17" s="113" t="s">
        <v>157</v>
      </c>
      <c r="Q17" s="128">
        <v>0</v>
      </c>
      <c r="R17" s="128">
        <v>0</v>
      </c>
      <c r="S17" s="128">
        <v>4000</v>
      </c>
      <c r="T17" s="128">
        <v>4000</v>
      </c>
      <c r="U17" s="128">
        <v>2000</v>
      </c>
      <c r="V17" s="126" t="s">
        <v>144</v>
      </c>
      <c r="W17" s="157" t="s">
        <v>165</v>
      </c>
      <c r="X17" s="164">
        <v>0</v>
      </c>
      <c r="Y17" s="125">
        <v>50</v>
      </c>
      <c r="Z17" s="125">
        <v>250</v>
      </c>
      <c r="AA17" s="125">
        <v>850</v>
      </c>
      <c r="AB17" s="125">
        <v>850</v>
      </c>
      <c r="AC17" s="125">
        <v>0</v>
      </c>
      <c r="AD17" s="125"/>
      <c r="AE17" s="125"/>
      <c r="AF17" s="125"/>
      <c r="AG17" s="125"/>
      <c r="AH17" s="125"/>
      <c r="AI17" s="229"/>
      <c r="AJ17" s="164">
        <v>0</v>
      </c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229"/>
      <c r="AV17" s="163">
        <f t="shared" si="1"/>
        <v>0</v>
      </c>
      <c r="AW17" s="232">
        <f t="shared" si="0"/>
        <v>0</v>
      </c>
      <c r="AX17" s="223" t="s">
        <v>98</v>
      </c>
      <c r="AY17" s="223"/>
      <c r="AZ17" s="223"/>
      <c r="BA17" s="223"/>
      <c r="BB17" s="224"/>
    </row>
    <row r="18" spans="1:54" s="124" customFormat="1" ht="62.15" customHeight="1" x14ac:dyDescent="0.35">
      <c r="A18" s="164"/>
      <c r="B18" s="125"/>
      <c r="C18" s="125"/>
      <c r="D18" s="125"/>
      <c r="E18" s="125">
        <v>5</v>
      </c>
      <c r="F18" s="125"/>
      <c r="G18" s="125"/>
      <c r="H18" s="125"/>
      <c r="I18" s="117" t="s">
        <v>159</v>
      </c>
      <c r="J18" s="118" t="s">
        <v>166</v>
      </c>
      <c r="K18" s="119" t="s">
        <v>140</v>
      </c>
      <c r="L18" s="120" t="s">
        <v>96</v>
      </c>
      <c r="M18" s="119" t="s">
        <v>167</v>
      </c>
      <c r="N18" s="121" t="s">
        <v>156</v>
      </c>
      <c r="O18" s="119" t="s">
        <v>156</v>
      </c>
      <c r="P18" s="113" t="s">
        <v>157</v>
      </c>
      <c r="Q18" s="128">
        <v>0</v>
      </c>
      <c r="R18" s="128">
        <v>0</v>
      </c>
      <c r="S18" s="128">
        <v>2</v>
      </c>
      <c r="T18" s="128">
        <v>2</v>
      </c>
      <c r="U18" s="128">
        <v>1</v>
      </c>
      <c r="V18" s="125" t="s">
        <v>168</v>
      </c>
      <c r="W18" s="157" t="s">
        <v>169</v>
      </c>
      <c r="X18" s="164">
        <v>0</v>
      </c>
      <c r="Y18" s="125">
        <v>1</v>
      </c>
      <c r="Z18" s="125">
        <v>0</v>
      </c>
      <c r="AA18" s="125">
        <v>0</v>
      </c>
      <c r="AB18" s="125">
        <v>0</v>
      </c>
      <c r="AC18" s="125">
        <v>0</v>
      </c>
      <c r="AD18" s="125"/>
      <c r="AE18" s="125"/>
      <c r="AF18" s="125"/>
      <c r="AG18" s="125"/>
      <c r="AH18" s="125"/>
      <c r="AI18" s="229"/>
      <c r="AJ18" s="164">
        <v>0</v>
      </c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229"/>
      <c r="AV18" s="163">
        <f t="shared" si="1"/>
        <v>0</v>
      </c>
      <c r="AW18" s="232">
        <f t="shared" si="0"/>
        <v>0</v>
      </c>
      <c r="AX18" s="223" t="s">
        <v>98</v>
      </c>
      <c r="AY18" s="223"/>
      <c r="AZ18" s="223"/>
      <c r="BA18" s="223"/>
      <c r="BB18" s="224"/>
    </row>
    <row r="19" spans="1:54" s="124" customFormat="1" ht="62.15" customHeight="1" thickBot="1" x14ac:dyDescent="0.4">
      <c r="A19" s="164"/>
      <c r="B19" s="125"/>
      <c r="C19" s="125"/>
      <c r="D19" s="125"/>
      <c r="E19" s="125">
        <v>6</v>
      </c>
      <c r="F19" s="125"/>
      <c r="G19" s="125"/>
      <c r="H19" s="125"/>
      <c r="I19" s="117" t="s">
        <v>159</v>
      </c>
      <c r="J19" s="118" t="s">
        <v>170</v>
      </c>
      <c r="K19" s="119" t="s">
        <v>148</v>
      </c>
      <c r="L19" s="120" t="s">
        <v>96</v>
      </c>
      <c r="M19" s="119" t="s">
        <v>171</v>
      </c>
      <c r="N19" s="121" t="s">
        <v>172</v>
      </c>
      <c r="O19" s="119" t="s">
        <v>172</v>
      </c>
      <c r="P19" s="113" t="s">
        <v>157</v>
      </c>
      <c r="Q19" s="128">
        <v>0</v>
      </c>
      <c r="R19" s="128">
        <v>0</v>
      </c>
      <c r="S19" s="128">
        <v>50</v>
      </c>
      <c r="T19" s="128">
        <v>50</v>
      </c>
      <c r="U19" s="128">
        <v>50</v>
      </c>
      <c r="V19" s="125" t="s">
        <v>144</v>
      </c>
      <c r="W19" s="157" t="s">
        <v>173</v>
      </c>
      <c r="X19" s="165">
        <v>0</v>
      </c>
      <c r="Y19" s="166">
        <v>0</v>
      </c>
      <c r="Z19" s="166">
        <v>50</v>
      </c>
      <c r="AA19" s="166">
        <v>50</v>
      </c>
      <c r="AB19" s="166">
        <v>50</v>
      </c>
      <c r="AC19" s="166">
        <v>0</v>
      </c>
      <c r="AD19" s="166"/>
      <c r="AE19" s="166"/>
      <c r="AF19" s="166"/>
      <c r="AG19" s="166"/>
      <c r="AH19" s="166"/>
      <c r="AI19" s="230"/>
      <c r="AJ19" s="165">
        <v>0</v>
      </c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230"/>
      <c r="AV19" s="163">
        <f t="shared" si="1"/>
        <v>0</v>
      </c>
      <c r="AW19" s="232">
        <f>+AV19/U19</f>
        <v>0</v>
      </c>
      <c r="AX19" s="223" t="s">
        <v>98</v>
      </c>
      <c r="AY19" s="223"/>
      <c r="AZ19" s="223"/>
      <c r="BA19" s="223"/>
      <c r="BB19" s="224"/>
    </row>
    <row r="20" spans="1:54" x14ac:dyDescent="0.35">
      <c r="A20" s="537" t="s">
        <v>92</v>
      </c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5"/>
      <c r="AK20" s="525"/>
      <c r="AL20" s="525"/>
      <c r="AM20" s="525"/>
      <c r="AN20" s="525"/>
      <c r="AO20" s="525"/>
      <c r="AP20" s="525"/>
      <c r="AQ20" s="525"/>
      <c r="AR20" s="525"/>
      <c r="AS20" s="525"/>
      <c r="AT20" s="525"/>
      <c r="AU20" s="525"/>
      <c r="AV20" s="507"/>
      <c r="AW20" s="507"/>
      <c r="AX20" s="507"/>
      <c r="AY20" s="507"/>
      <c r="AZ20" s="507"/>
      <c r="BA20" s="507"/>
      <c r="BB20" s="538"/>
    </row>
    <row r="21" spans="1:54" ht="45" customHeight="1" x14ac:dyDescent="0.35">
      <c r="A21" s="539" t="s">
        <v>174</v>
      </c>
      <c r="B21" s="540"/>
      <c r="C21" s="540"/>
      <c r="D21" s="529" t="s">
        <v>175</v>
      </c>
      <c r="E21" s="529"/>
      <c r="F21" s="529"/>
      <c r="G21" s="529"/>
      <c r="H21" s="529"/>
      <c r="I21" s="529"/>
      <c r="J21" s="527" t="s">
        <v>176</v>
      </c>
      <c r="K21" s="527"/>
      <c r="L21" s="527"/>
      <c r="M21" s="527"/>
      <c r="N21" s="527"/>
      <c r="O21" s="527"/>
      <c r="P21" s="527"/>
      <c r="Q21" s="527"/>
      <c r="R21" s="529" t="s">
        <v>175</v>
      </c>
      <c r="S21" s="529"/>
      <c r="T21" s="529"/>
      <c r="U21" s="529"/>
      <c r="V21" s="529"/>
      <c r="W21" s="529"/>
      <c r="X21" s="529" t="s">
        <v>175</v>
      </c>
      <c r="Y21" s="529"/>
      <c r="Z21" s="529"/>
      <c r="AA21" s="529"/>
      <c r="AB21" s="529"/>
      <c r="AC21" s="529"/>
      <c r="AD21" s="529"/>
      <c r="AE21" s="529"/>
      <c r="AF21" s="529" t="s">
        <v>175</v>
      </c>
      <c r="AG21" s="529"/>
      <c r="AH21" s="529"/>
      <c r="AI21" s="529"/>
      <c r="AJ21" s="529"/>
      <c r="AK21" s="529"/>
      <c r="AL21" s="529"/>
      <c r="AM21" s="529"/>
      <c r="AN21" s="529"/>
      <c r="AO21" s="529"/>
      <c r="AP21" s="529"/>
      <c r="AQ21" s="529"/>
      <c r="AR21" s="527" t="s">
        <v>177</v>
      </c>
      <c r="AS21" s="527"/>
      <c r="AT21" s="527"/>
      <c r="AU21" s="527"/>
      <c r="AV21" s="529" t="s">
        <v>178</v>
      </c>
      <c r="AW21" s="529"/>
      <c r="AX21" s="529"/>
      <c r="AY21" s="529"/>
      <c r="AZ21" s="529"/>
      <c r="BA21" s="529"/>
      <c r="BB21" s="530"/>
    </row>
    <row r="22" spans="1:54" ht="33.5" customHeight="1" x14ac:dyDescent="0.35">
      <c r="A22" s="539"/>
      <c r="B22" s="540"/>
      <c r="C22" s="540"/>
      <c r="D22" s="552" t="s">
        <v>444</v>
      </c>
      <c r="E22" s="553"/>
      <c r="F22" s="553"/>
      <c r="G22" s="553"/>
      <c r="H22" s="553"/>
      <c r="I22" s="554"/>
      <c r="J22" s="527"/>
      <c r="K22" s="527"/>
      <c r="L22" s="527"/>
      <c r="M22" s="527"/>
      <c r="N22" s="527"/>
      <c r="O22" s="527"/>
      <c r="P22" s="527"/>
      <c r="Q22" s="527"/>
      <c r="R22" s="529" t="s">
        <v>448</v>
      </c>
      <c r="S22" s="529"/>
      <c r="T22" s="529"/>
      <c r="U22" s="529"/>
      <c r="V22" s="529"/>
      <c r="W22" s="529"/>
      <c r="X22" s="529" t="s">
        <v>179</v>
      </c>
      <c r="Y22" s="529"/>
      <c r="Z22" s="529"/>
      <c r="AA22" s="529"/>
      <c r="AB22" s="529"/>
      <c r="AC22" s="529"/>
      <c r="AD22" s="529"/>
      <c r="AE22" s="529"/>
      <c r="AF22" s="529" t="s">
        <v>180</v>
      </c>
      <c r="AG22" s="529"/>
      <c r="AH22" s="529"/>
      <c r="AI22" s="529"/>
      <c r="AJ22" s="529"/>
      <c r="AK22" s="529"/>
      <c r="AL22" s="529"/>
      <c r="AM22" s="529"/>
      <c r="AN22" s="529"/>
      <c r="AO22" s="529"/>
      <c r="AP22" s="529"/>
      <c r="AQ22" s="529"/>
      <c r="AR22" s="527"/>
      <c r="AS22" s="527"/>
      <c r="AT22" s="527"/>
      <c r="AU22" s="527"/>
      <c r="AV22" s="529" t="s">
        <v>180</v>
      </c>
      <c r="AW22" s="529"/>
      <c r="AX22" s="529"/>
      <c r="AY22" s="529"/>
      <c r="AZ22" s="529"/>
      <c r="BA22" s="529"/>
      <c r="BB22" s="530"/>
    </row>
    <row r="23" spans="1:54" ht="37.5" customHeight="1" thickBot="1" x14ac:dyDescent="0.4">
      <c r="A23" s="541"/>
      <c r="B23" s="542"/>
      <c r="C23" s="542"/>
      <c r="D23" s="549" t="s">
        <v>445</v>
      </c>
      <c r="E23" s="550"/>
      <c r="F23" s="550"/>
      <c r="G23" s="550"/>
      <c r="H23" s="550"/>
      <c r="I23" s="551"/>
      <c r="J23" s="528"/>
      <c r="K23" s="528"/>
      <c r="L23" s="528"/>
      <c r="M23" s="528"/>
      <c r="N23" s="528"/>
      <c r="O23" s="528"/>
      <c r="P23" s="528"/>
      <c r="Q23" s="528"/>
      <c r="R23" s="531" t="s">
        <v>181</v>
      </c>
      <c r="S23" s="531"/>
      <c r="T23" s="531"/>
      <c r="U23" s="531"/>
      <c r="V23" s="531"/>
      <c r="W23" s="531"/>
      <c r="X23" s="531" t="s">
        <v>182</v>
      </c>
      <c r="Y23" s="531"/>
      <c r="Z23" s="531"/>
      <c r="AA23" s="531"/>
      <c r="AB23" s="531"/>
      <c r="AC23" s="531"/>
      <c r="AD23" s="531"/>
      <c r="AE23" s="531"/>
      <c r="AF23" s="531" t="s">
        <v>183</v>
      </c>
      <c r="AG23" s="531"/>
      <c r="AH23" s="531"/>
      <c r="AI23" s="531"/>
      <c r="AJ23" s="531"/>
      <c r="AK23" s="531"/>
      <c r="AL23" s="531"/>
      <c r="AM23" s="531"/>
      <c r="AN23" s="531"/>
      <c r="AO23" s="531"/>
      <c r="AP23" s="531"/>
      <c r="AQ23" s="531"/>
      <c r="AR23" s="528"/>
      <c r="AS23" s="528"/>
      <c r="AT23" s="528"/>
      <c r="AU23" s="528"/>
      <c r="AV23" s="531" t="s">
        <v>446</v>
      </c>
      <c r="AW23" s="531"/>
      <c r="AX23" s="531"/>
      <c r="AY23" s="531"/>
      <c r="AZ23" s="531"/>
      <c r="BA23" s="531"/>
      <c r="BB23" s="532"/>
    </row>
  </sheetData>
  <mergeCells count="59">
    <mergeCell ref="AF23:AQ23"/>
    <mergeCell ref="D22:I22"/>
    <mergeCell ref="R22:W22"/>
    <mergeCell ref="X22:AE22"/>
    <mergeCell ref="AF22:AQ22"/>
    <mergeCell ref="J21:Q23"/>
    <mergeCell ref="R21:W21"/>
    <mergeCell ref="X21:AE21"/>
    <mergeCell ref="AF21:AQ21"/>
    <mergeCell ref="F6:G8"/>
    <mergeCell ref="H6:I6"/>
    <mergeCell ref="D23:I23"/>
    <mergeCell ref="R23:W23"/>
    <mergeCell ref="X23:AE23"/>
    <mergeCell ref="A9:C9"/>
    <mergeCell ref="D9:AI9"/>
    <mergeCell ref="AR21:AU23"/>
    <mergeCell ref="AV21:BB21"/>
    <mergeCell ref="AV23:BB23"/>
    <mergeCell ref="AV22:BB22"/>
    <mergeCell ref="BB5:BB12"/>
    <mergeCell ref="AY5:AY12"/>
    <mergeCell ref="AZ5:AZ12"/>
    <mergeCell ref="BA5:BA12"/>
    <mergeCell ref="AJ11:AU11"/>
    <mergeCell ref="A20:BB20"/>
    <mergeCell ref="A21:C23"/>
    <mergeCell ref="D21:I21"/>
    <mergeCell ref="A6:C8"/>
    <mergeCell ref="D6:E8"/>
    <mergeCell ref="AV11:AW11"/>
    <mergeCell ref="P11:P12"/>
    <mergeCell ref="Q11:U11"/>
    <mergeCell ref="L6:W8"/>
    <mergeCell ref="H7:I7"/>
    <mergeCell ref="H8:I8"/>
    <mergeCell ref="A11:H11"/>
    <mergeCell ref="I11:I12"/>
    <mergeCell ref="O11:O12"/>
    <mergeCell ref="K11:K12"/>
    <mergeCell ref="L11:L12"/>
    <mergeCell ref="M11:M12"/>
    <mergeCell ref="N11:N12"/>
    <mergeCell ref="V11:V12"/>
    <mergeCell ref="W11:W12"/>
    <mergeCell ref="X11:AI11"/>
    <mergeCell ref="A1:AZ1"/>
    <mergeCell ref="BA1:BB1"/>
    <mergeCell ref="A2:AZ2"/>
    <mergeCell ref="BA2:BB2"/>
    <mergeCell ref="A3:AZ4"/>
    <mergeCell ref="BA3:BB3"/>
    <mergeCell ref="BA4:BB4"/>
    <mergeCell ref="A5:AI5"/>
    <mergeCell ref="AJ5:AW10"/>
    <mergeCell ref="AX5:AX12"/>
    <mergeCell ref="J11:J12"/>
    <mergeCell ref="A10:C10"/>
    <mergeCell ref="D10:AI10"/>
  </mergeCells>
  <printOptions horizontalCentered="1"/>
  <pageMargins left="0.39370078740157483" right="0.39370078740157483" top="0.39370078740157483" bottom="0.39370078740157483" header="0" footer="0"/>
  <pageSetup scale="1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453125" defaultRowHeight="14.5" x14ac:dyDescent="0.35"/>
  <sheetData>
    <row r="1" spans="1:2" x14ac:dyDescent="0.35">
      <c r="A1" t="s">
        <v>184</v>
      </c>
      <c r="B1" t="s">
        <v>185</v>
      </c>
    </row>
    <row r="2" spans="1:2" x14ac:dyDescent="0.35">
      <c r="A2" t="s">
        <v>186</v>
      </c>
      <c r="B2" t="s">
        <v>187</v>
      </c>
    </row>
    <row r="3" spans="1:2" x14ac:dyDescent="0.35">
      <c r="A3" t="s">
        <v>188</v>
      </c>
      <c r="B3" t="s">
        <v>189</v>
      </c>
    </row>
    <row r="4" spans="1:2" x14ac:dyDescent="0.35">
      <c r="A4" t="s">
        <v>190</v>
      </c>
    </row>
    <row r="5" spans="1:2" x14ac:dyDescent="0.35">
      <c r="A5" t="s">
        <v>191</v>
      </c>
    </row>
    <row r="6" spans="1:2" x14ac:dyDescent="0.35">
      <c r="A6" t="s">
        <v>192</v>
      </c>
    </row>
    <row r="7" spans="1:2" x14ac:dyDescent="0.35">
      <c r="A7" t="s">
        <v>193</v>
      </c>
    </row>
    <row r="8" spans="1:2" x14ac:dyDescent="0.35">
      <c r="A8" t="s">
        <v>194</v>
      </c>
    </row>
    <row r="9" spans="1:2" x14ac:dyDescent="0.35">
      <c r="A9" t="s">
        <v>195</v>
      </c>
    </row>
    <row r="10" spans="1:2" x14ac:dyDescent="0.35">
      <c r="A10" t="s">
        <v>196</v>
      </c>
    </row>
    <row r="11" spans="1:2" x14ac:dyDescent="0.35">
      <c r="A11" t="s">
        <v>197</v>
      </c>
    </row>
    <row r="12" spans="1:2" x14ac:dyDescent="0.35">
      <c r="A12" t="s">
        <v>198</v>
      </c>
    </row>
    <row r="13" spans="1:2" x14ac:dyDescent="0.35">
      <c r="A13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F208-3D9E-4B7E-8BC4-492D46018DD8}">
  <sheetPr>
    <tabColor theme="7" tint="0.39997558519241921"/>
  </sheetPr>
  <dimension ref="A1:BK58"/>
  <sheetViews>
    <sheetView view="pageBreakPreview" topLeftCell="B14" zoomScale="60" zoomScaleNormal="75" workbookViewId="0">
      <selection activeCell="A30" sqref="A30"/>
    </sheetView>
  </sheetViews>
  <sheetFormatPr baseColWidth="10" defaultColWidth="19.453125" defaultRowHeight="14" x14ac:dyDescent="0.35"/>
  <cols>
    <col min="1" max="1" width="29.54296875" style="234" bestFit="1" customWidth="1"/>
    <col min="2" max="4" width="11" style="234" customWidth="1"/>
    <col min="5" max="5" width="18.453125" style="234" customWidth="1"/>
    <col min="6" max="6" width="11" style="234" customWidth="1"/>
    <col min="7" max="7" width="13.08984375" style="234" bestFit="1" customWidth="1"/>
    <col min="8" max="8" width="11" style="234" customWidth="1"/>
    <col min="9" max="9" width="16.26953125" style="234" bestFit="1" customWidth="1"/>
    <col min="10" max="17" width="11" style="234" customWidth="1"/>
    <col min="18" max="19" width="12.1796875" style="234" customWidth="1"/>
    <col min="20" max="23" width="8.1796875" style="234" customWidth="1"/>
    <col min="24" max="24" width="9.453125" style="234" customWidth="1"/>
    <col min="25" max="25" width="8.1796875" style="234" customWidth="1"/>
    <col min="26" max="30" width="7.81640625" style="234" customWidth="1"/>
    <col min="31" max="31" width="11.453125" style="234" customWidth="1"/>
    <col min="32" max="32" width="2.453125" style="234" customWidth="1"/>
    <col min="33" max="33" width="19.453125" style="234" customWidth="1"/>
    <col min="34" max="51" width="11.453125" style="234" customWidth="1"/>
    <col min="52" max="63" width="8.81640625" style="234" customWidth="1"/>
    <col min="64" max="16384" width="19.453125" style="234"/>
  </cols>
  <sheetData>
    <row r="1" spans="1:63" ht="16" customHeight="1" x14ac:dyDescent="0.35">
      <c r="A1" s="555" t="s">
        <v>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  <c r="AK1" s="555"/>
      <c r="AL1" s="555"/>
      <c r="AM1" s="555"/>
      <c r="AN1" s="555"/>
      <c r="AO1" s="555"/>
      <c r="AP1" s="555"/>
      <c r="AQ1" s="555"/>
      <c r="AR1" s="555"/>
      <c r="AS1" s="555"/>
      <c r="AT1" s="555"/>
      <c r="AU1" s="555"/>
      <c r="AV1" s="555"/>
      <c r="AW1" s="555"/>
      <c r="AX1" s="555"/>
      <c r="AY1" s="555"/>
      <c r="AZ1" s="555"/>
      <c r="BA1" s="555"/>
      <c r="BB1" s="555"/>
      <c r="BC1" s="555"/>
      <c r="BD1" s="555"/>
      <c r="BE1" s="555"/>
      <c r="BF1" s="555"/>
      <c r="BG1" s="555"/>
      <c r="BH1" s="555"/>
      <c r="BI1" s="556" t="s">
        <v>200</v>
      </c>
      <c r="BJ1" s="556"/>
      <c r="BK1" s="556"/>
    </row>
    <row r="2" spans="1:63" ht="16" customHeight="1" x14ac:dyDescent="0.35">
      <c r="A2" s="555" t="s">
        <v>2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  <c r="BC2" s="555"/>
      <c r="BD2" s="555"/>
      <c r="BE2" s="555"/>
      <c r="BF2" s="555"/>
      <c r="BG2" s="555"/>
      <c r="BH2" s="555"/>
      <c r="BI2" s="556" t="s">
        <v>3</v>
      </c>
      <c r="BJ2" s="556"/>
      <c r="BK2" s="556"/>
    </row>
    <row r="3" spans="1:63" ht="26.15" customHeight="1" x14ac:dyDescent="0.35">
      <c r="A3" s="555" t="s">
        <v>201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  <c r="BC3" s="555"/>
      <c r="BD3" s="555"/>
      <c r="BE3" s="555"/>
      <c r="BF3" s="555"/>
      <c r="BG3" s="555"/>
      <c r="BH3" s="555"/>
      <c r="BI3" s="556" t="s">
        <v>5</v>
      </c>
      <c r="BJ3" s="556"/>
      <c r="BK3" s="556"/>
    </row>
    <row r="4" spans="1:63" ht="16" customHeight="1" x14ac:dyDescent="0.35">
      <c r="A4" s="555" t="s">
        <v>202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555"/>
      <c r="AO4" s="555"/>
      <c r="AP4" s="555"/>
      <c r="AQ4" s="555"/>
      <c r="AR4" s="555"/>
      <c r="AS4" s="555"/>
      <c r="AT4" s="555"/>
      <c r="AU4" s="555"/>
      <c r="AV4" s="555"/>
      <c r="AW4" s="555"/>
      <c r="AX4" s="555"/>
      <c r="AY4" s="555"/>
      <c r="AZ4" s="555"/>
      <c r="BA4" s="555"/>
      <c r="BB4" s="555"/>
      <c r="BC4" s="555"/>
      <c r="BD4" s="555"/>
      <c r="BE4" s="555"/>
      <c r="BF4" s="555"/>
      <c r="BG4" s="555"/>
      <c r="BH4" s="555"/>
      <c r="BI4" s="562" t="s">
        <v>203</v>
      </c>
      <c r="BJ4" s="563"/>
      <c r="BK4" s="564"/>
    </row>
    <row r="5" spans="1:63" ht="26.15" customHeight="1" x14ac:dyDescent="0.35">
      <c r="A5" s="565" t="s">
        <v>104</v>
      </c>
      <c r="B5" s="565"/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G5" s="565" t="s">
        <v>204</v>
      </c>
      <c r="AH5" s="565"/>
      <c r="AI5" s="565"/>
      <c r="AJ5" s="565"/>
      <c r="AK5" s="565"/>
      <c r="AL5" s="565"/>
      <c r="AM5" s="565"/>
      <c r="AN5" s="565"/>
      <c r="AO5" s="565"/>
      <c r="AP5" s="565"/>
      <c r="AQ5" s="565"/>
      <c r="AR5" s="565"/>
      <c r="AS5" s="565"/>
      <c r="AT5" s="565"/>
      <c r="AU5" s="565"/>
      <c r="AV5" s="565"/>
      <c r="AW5" s="565"/>
      <c r="AX5" s="565"/>
      <c r="AY5" s="565"/>
      <c r="AZ5" s="565"/>
      <c r="BA5" s="565"/>
      <c r="BB5" s="565"/>
      <c r="BC5" s="565"/>
      <c r="BD5" s="565"/>
      <c r="BE5" s="565"/>
      <c r="BF5" s="565"/>
      <c r="BG5" s="565"/>
      <c r="BH5" s="565"/>
      <c r="BI5" s="566"/>
      <c r="BJ5" s="566"/>
      <c r="BK5" s="566"/>
    </row>
    <row r="6" spans="1:63" ht="31.5" customHeight="1" x14ac:dyDescent="0.35">
      <c r="A6" s="235" t="s">
        <v>205</v>
      </c>
      <c r="B6" s="567" t="s">
        <v>447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568"/>
    </row>
    <row r="7" spans="1:63" ht="31.5" customHeight="1" x14ac:dyDescent="0.35">
      <c r="A7" s="236" t="s">
        <v>206</v>
      </c>
      <c r="B7" s="557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  <c r="AL7" s="558"/>
      <c r="AM7" s="558"/>
      <c r="AN7" s="558"/>
      <c r="AO7" s="558"/>
      <c r="AP7" s="558"/>
      <c r="AQ7" s="558"/>
      <c r="AR7" s="558"/>
      <c r="AS7" s="558"/>
      <c r="AT7" s="558"/>
      <c r="AU7" s="558"/>
      <c r="AV7" s="558"/>
      <c r="AW7" s="558"/>
      <c r="AX7" s="558"/>
      <c r="AY7" s="558"/>
      <c r="AZ7" s="558"/>
      <c r="BA7" s="558"/>
      <c r="BB7" s="558"/>
      <c r="BC7" s="558"/>
      <c r="BD7" s="558"/>
      <c r="BE7" s="558"/>
      <c r="BF7" s="558"/>
      <c r="BG7" s="558"/>
      <c r="BH7" s="558"/>
      <c r="BI7" s="558"/>
      <c r="BJ7" s="558"/>
      <c r="BK7" s="559"/>
    </row>
    <row r="8" spans="1:63" ht="18.75" customHeight="1" x14ac:dyDescent="0.35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G8" s="239"/>
      <c r="AH8" s="240"/>
      <c r="AI8" s="240"/>
      <c r="AJ8" s="240"/>
      <c r="AK8" s="240"/>
      <c r="AL8" s="240"/>
      <c r="AM8" s="240"/>
      <c r="AN8" s="240"/>
      <c r="AO8" s="240"/>
    </row>
    <row r="9" spans="1:63" ht="30" customHeight="1" x14ac:dyDescent="0.35">
      <c r="A9" s="560" t="s">
        <v>207</v>
      </c>
      <c r="B9" s="237" t="s">
        <v>8</v>
      </c>
      <c r="C9" s="237" t="s">
        <v>29</v>
      </c>
      <c r="D9" s="557" t="s">
        <v>30</v>
      </c>
      <c r="E9" s="559"/>
      <c r="F9" s="237" t="s">
        <v>31</v>
      </c>
      <c r="G9" s="237" t="s">
        <v>32</v>
      </c>
      <c r="H9" s="557" t="s">
        <v>33</v>
      </c>
      <c r="I9" s="559"/>
      <c r="J9" s="237" t="s">
        <v>34</v>
      </c>
      <c r="K9" s="237" t="s">
        <v>35</v>
      </c>
      <c r="L9" s="557" t="s">
        <v>36</v>
      </c>
      <c r="M9" s="559"/>
      <c r="N9" s="237" t="s">
        <v>37</v>
      </c>
      <c r="O9" s="237" t="s">
        <v>38</v>
      </c>
      <c r="P9" s="557" t="s">
        <v>39</v>
      </c>
      <c r="Q9" s="559"/>
      <c r="R9" s="557" t="s">
        <v>208</v>
      </c>
      <c r="S9" s="559"/>
      <c r="T9" s="557" t="s">
        <v>209</v>
      </c>
      <c r="U9" s="558"/>
      <c r="V9" s="558"/>
      <c r="W9" s="558"/>
      <c r="X9" s="558"/>
      <c r="Y9" s="559"/>
      <c r="Z9" s="557" t="s">
        <v>210</v>
      </c>
      <c r="AA9" s="558"/>
      <c r="AB9" s="558"/>
      <c r="AC9" s="558"/>
      <c r="AD9" s="558"/>
      <c r="AE9" s="559"/>
      <c r="AG9" s="560" t="s">
        <v>207</v>
      </c>
      <c r="AH9" s="237" t="s">
        <v>8</v>
      </c>
      <c r="AI9" s="237" t="s">
        <v>29</v>
      </c>
      <c r="AJ9" s="557" t="s">
        <v>30</v>
      </c>
      <c r="AK9" s="559"/>
      <c r="AL9" s="237" t="s">
        <v>31</v>
      </c>
      <c r="AM9" s="237" t="s">
        <v>32</v>
      </c>
      <c r="AN9" s="557" t="s">
        <v>33</v>
      </c>
      <c r="AO9" s="559"/>
      <c r="AP9" s="237" t="s">
        <v>34</v>
      </c>
      <c r="AQ9" s="237" t="s">
        <v>35</v>
      </c>
      <c r="AR9" s="557" t="s">
        <v>36</v>
      </c>
      <c r="AS9" s="559"/>
      <c r="AT9" s="237" t="s">
        <v>37</v>
      </c>
      <c r="AU9" s="237" t="s">
        <v>38</v>
      </c>
      <c r="AV9" s="557" t="s">
        <v>39</v>
      </c>
      <c r="AW9" s="559"/>
      <c r="AX9" s="557" t="s">
        <v>208</v>
      </c>
      <c r="AY9" s="559"/>
      <c r="AZ9" s="557" t="s">
        <v>209</v>
      </c>
      <c r="BA9" s="558"/>
      <c r="BB9" s="558"/>
      <c r="BC9" s="558"/>
      <c r="BD9" s="558"/>
      <c r="BE9" s="559"/>
      <c r="BF9" s="557" t="s">
        <v>210</v>
      </c>
      <c r="BG9" s="558"/>
      <c r="BH9" s="558"/>
      <c r="BI9" s="558"/>
      <c r="BJ9" s="558"/>
      <c r="BK9" s="559"/>
    </row>
    <row r="10" spans="1:63" ht="36" customHeight="1" x14ac:dyDescent="0.35">
      <c r="A10" s="561"/>
      <c r="B10" s="241" t="s">
        <v>211</v>
      </c>
      <c r="C10" s="241" t="s">
        <v>211</v>
      </c>
      <c r="D10" s="241" t="s">
        <v>211</v>
      </c>
      <c r="E10" s="241" t="s">
        <v>212</v>
      </c>
      <c r="F10" s="241" t="s">
        <v>211</v>
      </c>
      <c r="G10" s="241" t="s">
        <v>211</v>
      </c>
      <c r="H10" s="241" t="s">
        <v>211</v>
      </c>
      <c r="I10" s="241" t="s">
        <v>212</v>
      </c>
      <c r="J10" s="241" t="s">
        <v>211</v>
      </c>
      <c r="K10" s="241" t="s">
        <v>211</v>
      </c>
      <c r="L10" s="241" t="s">
        <v>211</v>
      </c>
      <c r="M10" s="241" t="s">
        <v>212</v>
      </c>
      <c r="N10" s="241" t="s">
        <v>211</v>
      </c>
      <c r="O10" s="241" t="s">
        <v>211</v>
      </c>
      <c r="P10" s="241" t="s">
        <v>211</v>
      </c>
      <c r="Q10" s="241" t="s">
        <v>212</v>
      </c>
      <c r="R10" s="241" t="s">
        <v>211</v>
      </c>
      <c r="S10" s="241" t="s">
        <v>212</v>
      </c>
      <c r="T10" s="242" t="s">
        <v>213</v>
      </c>
      <c r="U10" s="242" t="s">
        <v>214</v>
      </c>
      <c r="V10" s="242" t="s">
        <v>215</v>
      </c>
      <c r="W10" s="242" t="s">
        <v>216</v>
      </c>
      <c r="X10" s="243" t="s">
        <v>217</v>
      </c>
      <c r="Y10" s="242" t="s">
        <v>218</v>
      </c>
      <c r="Z10" s="241" t="s">
        <v>219</v>
      </c>
      <c r="AA10" s="244" t="s">
        <v>220</v>
      </c>
      <c r="AB10" s="241" t="s">
        <v>221</v>
      </c>
      <c r="AC10" s="241" t="s">
        <v>222</v>
      </c>
      <c r="AD10" s="241" t="s">
        <v>223</v>
      </c>
      <c r="AE10" s="241" t="s">
        <v>224</v>
      </c>
      <c r="AG10" s="561"/>
      <c r="AH10" s="241" t="s">
        <v>211</v>
      </c>
      <c r="AI10" s="241" t="s">
        <v>211</v>
      </c>
      <c r="AJ10" s="241" t="s">
        <v>211</v>
      </c>
      <c r="AK10" s="241" t="s">
        <v>212</v>
      </c>
      <c r="AL10" s="241" t="s">
        <v>211</v>
      </c>
      <c r="AM10" s="241" t="s">
        <v>211</v>
      </c>
      <c r="AN10" s="241" t="s">
        <v>211</v>
      </c>
      <c r="AO10" s="241" t="s">
        <v>212</v>
      </c>
      <c r="AP10" s="241" t="s">
        <v>211</v>
      </c>
      <c r="AQ10" s="241" t="s">
        <v>211</v>
      </c>
      <c r="AR10" s="241" t="s">
        <v>211</v>
      </c>
      <c r="AS10" s="241" t="s">
        <v>212</v>
      </c>
      <c r="AT10" s="241" t="s">
        <v>211</v>
      </c>
      <c r="AU10" s="241" t="s">
        <v>211</v>
      </c>
      <c r="AV10" s="241" t="s">
        <v>211</v>
      </c>
      <c r="AW10" s="241" t="s">
        <v>212</v>
      </c>
      <c r="AX10" s="241" t="s">
        <v>211</v>
      </c>
      <c r="AY10" s="241" t="s">
        <v>212</v>
      </c>
      <c r="AZ10" s="242" t="s">
        <v>213</v>
      </c>
      <c r="BA10" s="242" t="s">
        <v>214</v>
      </c>
      <c r="BB10" s="242" t="s">
        <v>215</v>
      </c>
      <c r="BC10" s="242" t="s">
        <v>216</v>
      </c>
      <c r="BD10" s="243" t="s">
        <v>217</v>
      </c>
      <c r="BE10" s="242" t="s">
        <v>218</v>
      </c>
      <c r="BF10" s="245" t="s">
        <v>219</v>
      </c>
      <c r="BG10" s="246" t="s">
        <v>220</v>
      </c>
      <c r="BH10" s="245" t="s">
        <v>221</v>
      </c>
      <c r="BI10" s="245" t="s">
        <v>222</v>
      </c>
      <c r="BJ10" s="245" t="s">
        <v>223</v>
      </c>
      <c r="BK10" s="245" t="s">
        <v>224</v>
      </c>
    </row>
    <row r="11" spans="1:63" x14ac:dyDescent="0.35">
      <c r="A11" s="247" t="s">
        <v>225</v>
      </c>
      <c r="B11" s="247"/>
      <c r="C11" s="248">
        <v>700</v>
      </c>
      <c r="D11" s="248">
        <v>700</v>
      </c>
      <c r="E11" s="249"/>
      <c r="F11" s="248">
        <v>700</v>
      </c>
      <c r="G11" s="248">
        <v>1000</v>
      </c>
      <c r="H11" s="247"/>
      <c r="I11" s="249"/>
      <c r="J11" s="247"/>
      <c r="K11" s="247"/>
      <c r="L11" s="247"/>
      <c r="M11" s="249"/>
      <c r="N11" s="247"/>
      <c r="O11" s="247"/>
      <c r="P11" s="247"/>
      <c r="Q11" s="249"/>
      <c r="R11" s="250">
        <f t="shared" ref="R11:R31" si="0">B11+C11+D11+F11+G11+H11+J11+K11+L11+N11+O11+P11</f>
        <v>3100</v>
      </c>
      <c r="S11" s="251">
        <f>+E11+I11+M11+Q11</f>
        <v>0</v>
      </c>
      <c r="T11" s="252"/>
      <c r="U11" s="252"/>
      <c r="V11" s="252"/>
      <c r="W11" s="252"/>
      <c r="X11" s="252"/>
      <c r="Y11" s="253"/>
      <c r="Z11" s="253"/>
      <c r="AA11" s="253"/>
      <c r="AB11" s="253"/>
      <c r="AC11" s="253"/>
      <c r="AD11" s="253"/>
      <c r="AE11" s="254"/>
      <c r="AG11" s="247" t="s">
        <v>225</v>
      </c>
      <c r="AH11" s="247"/>
      <c r="AI11" s="247"/>
      <c r="AJ11" s="247"/>
      <c r="AK11" s="249"/>
      <c r="AL11" s="247"/>
      <c r="AM11" s="247"/>
      <c r="AN11" s="247"/>
      <c r="AO11" s="249"/>
      <c r="AP11" s="247"/>
      <c r="AQ11" s="247"/>
      <c r="AR11" s="247"/>
      <c r="AS11" s="249"/>
      <c r="AT11" s="247"/>
      <c r="AU11" s="247"/>
      <c r="AV11" s="247"/>
      <c r="AW11" s="249"/>
      <c r="AX11" s="250">
        <f t="shared" ref="AX11:AX31" si="1">AH11+AI11+AJ11+AL11+AM11+AN11+AP11+AQ11+AR11+AT11+AU11+AV11</f>
        <v>0</v>
      </c>
      <c r="AY11" s="251">
        <f>+AK11+AO11+AS11+AW11</f>
        <v>0</v>
      </c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4"/>
    </row>
    <row r="12" spans="1:63" x14ac:dyDescent="0.35">
      <c r="A12" s="247" t="s">
        <v>226</v>
      </c>
      <c r="B12" s="247"/>
      <c r="C12" s="247"/>
      <c r="D12" s="247"/>
      <c r="E12" s="249"/>
      <c r="F12" s="247"/>
      <c r="G12" s="247"/>
      <c r="H12" s="247"/>
      <c r="I12" s="249"/>
      <c r="J12" s="247"/>
      <c r="K12" s="247"/>
      <c r="L12" s="247"/>
      <c r="M12" s="249"/>
      <c r="N12" s="247"/>
      <c r="O12" s="247"/>
      <c r="P12" s="247"/>
      <c r="Q12" s="249"/>
      <c r="R12" s="250">
        <f t="shared" si="0"/>
        <v>0</v>
      </c>
      <c r="S12" s="251">
        <f t="shared" ref="S12:S31" si="2">+E12+I12+M12+Q12</f>
        <v>0</v>
      </c>
      <c r="T12" s="252"/>
      <c r="U12" s="252"/>
      <c r="V12" s="252"/>
      <c r="W12" s="252"/>
      <c r="X12" s="252"/>
      <c r="Y12" s="253"/>
      <c r="Z12" s="253"/>
      <c r="AA12" s="253"/>
      <c r="AB12" s="253"/>
      <c r="AC12" s="253"/>
      <c r="AD12" s="253"/>
      <c r="AE12" s="253"/>
      <c r="AG12" s="247" t="s">
        <v>226</v>
      </c>
      <c r="AH12" s="247"/>
      <c r="AI12" s="247"/>
      <c r="AJ12" s="247"/>
      <c r="AK12" s="249"/>
      <c r="AL12" s="247"/>
      <c r="AM12" s="247"/>
      <c r="AN12" s="247"/>
      <c r="AO12" s="249"/>
      <c r="AP12" s="247"/>
      <c r="AQ12" s="247"/>
      <c r="AR12" s="247"/>
      <c r="AS12" s="249"/>
      <c r="AT12" s="247"/>
      <c r="AU12" s="247"/>
      <c r="AV12" s="247"/>
      <c r="AW12" s="249"/>
      <c r="AX12" s="250">
        <f t="shared" si="1"/>
        <v>0</v>
      </c>
      <c r="AY12" s="251">
        <f t="shared" ref="AY12:AY31" si="3">+AK12+AO12+AS12+AW12</f>
        <v>0</v>
      </c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</row>
    <row r="13" spans="1:63" x14ac:dyDescent="0.35">
      <c r="A13" s="247" t="s">
        <v>227</v>
      </c>
      <c r="B13" s="247"/>
      <c r="C13" s="247"/>
      <c r="D13" s="247"/>
      <c r="E13" s="249"/>
      <c r="F13" s="247"/>
      <c r="G13" s="247"/>
      <c r="H13" s="247"/>
      <c r="I13" s="249"/>
      <c r="J13" s="247"/>
      <c r="K13" s="247"/>
      <c r="L13" s="247"/>
      <c r="M13" s="249"/>
      <c r="N13" s="247"/>
      <c r="O13" s="247"/>
      <c r="P13" s="247"/>
      <c r="Q13" s="249"/>
      <c r="R13" s="250">
        <f t="shared" si="0"/>
        <v>0</v>
      </c>
      <c r="S13" s="251">
        <f t="shared" si="2"/>
        <v>0</v>
      </c>
      <c r="T13" s="252"/>
      <c r="U13" s="252"/>
      <c r="V13" s="252"/>
      <c r="W13" s="252"/>
      <c r="X13" s="252"/>
      <c r="Y13" s="253"/>
      <c r="Z13" s="253"/>
      <c r="AA13" s="253"/>
      <c r="AB13" s="253"/>
      <c r="AC13" s="253"/>
      <c r="AD13" s="253"/>
      <c r="AE13" s="253"/>
      <c r="AG13" s="247" t="s">
        <v>227</v>
      </c>
      <c r="AH13" s="247"/>
      <c r="AI13" s="247"/>
      <c r="AJ13" s="247"/>
      <c r="AK13" s="249"/>
      <c r="AL13" s="247"/>
      <c r="AM13" s="247"/>
      <c r="AN13" s="247"/>
      <c r="AO13" s="249"/>
      <c r="AP13" s="247"/>
      <c r="AQ13" s="247"/>
      <c r="AR13" s="247"/>
      <c r="AS13" s="249"/>
      <c r="AT13" s="247"/>
      <c r="AU13" s="247"/>
      <c r="AV13" s="247"/>
      <c r="AW13" s="249"/>
      <c r="AX13" s="250">
        <f t="shared" si="1"/>
        <v>0</v>
      </c>
      <c r="AY13" s="251">
        <f t="shared" si="3"/>
        <v>0</v>
      </c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</row>
    <row r="14" spans="1:63" x14ac:dyDescent="0.35">
      <c r="A14" s="247" t="s">
        <v>228</v>
      </c>
      <c r="B14" s="247"/>
      <c r="C14" s="247"/>
      <c r="D14" s="247"/>
      <c r="E14" s="249"/>
      <c r="F14" s="247"/>
      <c r="G14" s="247"/>
      <c r="H14" s="247"/>
      <c r="I14" s="249"/>
      <c r="J14" s="247"/>
      <c r="K14" s="247"/>
      <c r="L14" s="247"/>
      <c r="M14" s="249"/>
      <c r="N14" s="247"/>
      <c r="O14" s="247"/>
      <c r="P14" s="247"/>
      <c r="Q14" s="249"/>
      <c r="R14" s="250">
        <f t="shared" si="0"/>
        <v>0</v>
      </c>
      <c r="S14" s="251">
        <f t="shared" si="2"/>
        <v>0</v>
      </c>
      <c r="T14" s="252"/>
      <c r="U14" s="252"/>
      <c r="V14" s="252"/>
      <c r="W14" s="252"/>
      <c r="X14" s="252"/>
      <c r="Y14" s="253"/>
      <c r="Z14" s="253"/>
      <c r="AA14" s="253"/>
      <c r="AB14" s="253"/>
      <c r="AC14" s="253"/>
      <c r="AD14" s="253"/>
      <c r="AE14" s="253"/>
      <c r="AG14" s="247" t="s">
        <v>228</v>
      </c>
      <c r="AH14" s="247"/>
      <c r="AI14" s="247"/>
      <c r="AJ14" s="247"/>
      <c r="AK14" s="249"/>
      <c r="AL14" s="247"/>
      <c r="AM14" s="247"/>
      <c r="AN14" s="247"/>
      <c r="AO14" s="249"/>
      <c r="AP14" s="247"/>
      <c r="AQ14" s="247"/>
      <c r="AR14" s="247"/>
      <c r="AS14" s="249"/>
      <c r="AT14" s="247"/>
      <c r="AU14" s="247"/>
      <c r="AV14" s="247"/>
      <c r="AW14" s="249"/>
      <c r="AX14" s="250">
        <f t="shared" si="1"/>
        <v>0</v>
      </c>
      <c r="AY14" s="251">
        <f t="shared" si="3"/>
        <v>0</v>
      </c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</row>
    <row r="15" spans="1:63" x14ac:dyDescent="0.35">
      <c r="A15" s="247" t="s">
        <v>229</v>
      </c>
      <c r="B15" s="247"/>
      <c r="C15" s="247"/>
      <c r="D15" s="247"/>
      <c r="E15" s="249"/>
      <c r="F15" s="247"/>
      <c r="G15" s="247"/>
      <c r="H15" s="247"/>
      <c r="I15" s="249"/>
      <c r="J15" s="247"/>
      <c r="K15" s="247"/>
      <c r="L15" s="247"/>
      <c r="M15" s="249"/>
      <c r="N15" s="247"/>
      <c r="O15" s="247"/>
      <c r="P15" s="247"/>
      <c r="Q15" s="249"/>
      <c r="R15" s="250">
        <f t="shared" si="0"/>
        <v>0</v>
      </c>
      <c r="S15" s="251">
        <f t="shared" si="2"/>
        <v>0</v>
      </c>
      <c r="T15" s="252"/>
      <c r="U15" s="252"/>
      <c r="V15" s="252"/>
      <c r="W15" s="252"/>
      <c r="X15" s="252"/>
      <c r="Y15" s="253"/>
      <c r="Z15" s="253"/>
      <c r="AA15" s="253"/>
      <c r="AB15" s="253"/>
      <c r="AC15" s="253"/>
      <c r="AD15" s="253"/>
      <c r="AE15" s="253"/>
      <c r="AG15" s="247" t="s">
        <v>229</v>
      </c>
      <c r="AH15" s="247"/>
      <c r="AI15" s="247"/>
      <c r="AJ15" s="247"/>
      <c r="AK15" s="249"/>
      <c r="AL15" s="247"/>
      <c r="AM15" s="247"/>
      <c r="AN15" s="247"/>
      <c r="AO15" s="249"/>
      <c r="AP15" s="247"/>
      <c r="AQ15" s="247"/>
      <c r="AR15" s="247"/>
      <c r="AS15" s="249"/>
      <c r="AT15" s="247"/>
      <c r="AU15" s="247"/>
      <c r="AV15" s="247"/>
      <c r="AW15" s="249"/>
      <c r="AX15" s="250">
        <f t="shared" si="1"/>
        <v>0</v>
      </c>
      <c r="AY15" s="251">
        <f t="shared" si="3"/>
        <v>0</v>
      </c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</row>
    <row r="16" spans="1:63" x14ac:dyDescent="0.35">
      <c r="A16" s="247" t="s">
        <v>230</v>
      </c>
      <c r="B16" s="247"/>
      <c r="C16" s="247"/>
      <c r="D16" s="247"/>
      <c r="E16" s="249"/>
      <c r="F16" s="247"/>
      <c r="G16" s="247"/>
      <c r="H16" s="247"/>
      <c r="I16" s="249"/>
      <c r="J16" s="247"/>
      <c r="K16" s="247"/>
      <c r="L16" s="247"/>
      <c r="M16" s="249"/>
      <c r="N16" s="247"/>
      <c r="O16" s="247"/>
      <c r="P16" s="247"/>
      <c r="Q16" s="249"/>
      <c r="R16" s="250">
        <f t="shared" si="0"/>
        <v>0</v>
      </c>
      <c r="S16" s="251">
        <f t="shared" si="2"/>
        <v>0</v>
      </c>
      <c r="T16" s="252"/>
      <c r="U16" s="252"/>
      <c r="V16" s="252"/>
      <c r="W16" s="252"/>
      <c r="X16" s="252"/>
      <c r="Y16" s="253"/>
      <c r="Z16" s="253"/>
      <c r="AA16" s="253"/>
      <c r="AB16" s="253"/>
      <c r="AC16" s="253"/>
      <c r="AD16" s="253"/>
      <c r="AE16" s="253"/>
      <c r="AG16" s="247" t="s">
        <v>230</v>
      </c>
      <c r="AH16" s="247"/>
      <c r="AI16" s="247"/>
      <c r="AJ16" s="247"/>
      <c r="AK16" s="249"/>
      <c r="AL16" s="247"/>
      <c r="AM16" s="247"/>
      <c r="AN16" s="247"/>
      <c r="AO16" s="249"/>
      <c r="AP16" s="247"/>
      <c r="AQ16" s="247"/>
      <c r="AR16" s="247"/>
      <c r="AS16" s="249"/>
      <c r="AT16" s="247"/>
      <c r="AU16" s="247"/>
      <c r="AV16" s="247"/>
      <c r="AW16" s="249"/>
      <c r="AX16" s="250">
        <f t="shared" si="1"/>
        <v>0</v>
      </c>
      <c r="AY16" s="251">
        <f t="shared" si="3"/>
        <v>0</v>
      </c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</row>
    <row r="17" spans="1:63" x14ac:dyDescent="0.35">
      <c r="A17" s="247" t="s">
        <v>231</v>
      </c>
      <c r="B17" s="247"/>
      <c r="C17" s="247"/>
      <c r="D17" s="247"/>
      <c r="E17" s="249"/>
      <c r="F17" s="247"/>
      <c r="G17" s="247"/>
      <c r="H17" s="247"/>
      <c r="I17" s="249"/>
      <c r="J17" s="247"/>
      <c r="K17" s="247"/>
      <c r="L17" s="247"/>
      <c r="M17" s="249"/>
      <c r="N17" s="247"/>
      <c r="O17" s="247"/>
      <c r="P17" s="247"/>
      <c r="Q17" s="249"/>
      <c r="R17" s="250">
        <f t="shared" si="0"/>
        <v>0</v>
      </c>
      <c r="S17" s="251">
        <f t="shared" si="2"/>
        <v>0</v>
      </c>
      <c r="T17" s="252"/>
      <c r="U17" s="252"/>
      <c r="V17" s="252"/>
      <c r="W17" s="252"/>
      <c r="X17" s="252"/>
      <c r="Y17" s="253"/>
      <c r="Z17" s="253"/>
      <c r="AA17" s="253"/>
      <c r="AB17" s="253"/>
      <c r="AC17" s="253"/>
      <c r="AD17" s="253"/>
      <c r="AE17" s="253"/>
      <c r="AG17" s="247" t="s">
        <v>231</v>
      </c>
      <c r="AH17" s="247"/>
      <c r="AI17" s="247"/>
      <c r="AJ17" s="247"/>
      <c r="AK17" s="249"/>
      <c r="AL17" s="247"/>
      <c r="AM17" s="247"/>
      <c r="AN17" s="247"/>
      <c r="AO17" s="249"/>
      <c r="AP17" s="247"/>
      <c r="AQ17" s="247"/>
      <c r="AR17" s="247"/>
      <c r="AS17" s="249"/>
      <c r="AT17" s="247"/>
      <c r="AU17" s="247"/>
      <c r="AV17" s="247"/>
      <c r="AW17" s="249"/>
      <c r="AX17" s="250">
        <f t="shared" si="1"/>
        <v>0</v>
      </c>
      <c r="AY17" s="251">
        <f t="shared" si="3"/>
        <v>0</v>
      </c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</row>
    <row r="18" spans="1:63" x14ac:dyDescent="0.35">
      <c r="A18" s="247" t="s">
        <v>232</v>
      </c>
      <c r="B18" s="247"/>
      <c r="C18" s="247"/>
      <c r="D18" s="247"/>
      <c r="E18" s="249"/>
      <c r="F18" s="247"/>
      <c r="G18" s="247"/>
      <c r="H18" s="247"/>
      <c r="I18" s="249"/>
      <c r="J18" s="247"/>
      <c r="K18" s="247"/>
      <c r="L18" s="247"/>
      <c r="M18" s="249"/>
      <c r="N18" s="247"/>
      <c r="O18" s="247"/>
      <c r="P18" s="247"/>
      <c r="Q18" s="249"/>
      <c r="R18" s="250">
        <f t="shared" si="0"/>
        <v>0</v>
      </c>
      <c r="S18" s="251">
        <f t="shared" si="2"/>
        <v>0</v>
      </c>
      <c r="T18" s="252"/>
      <c r="U18" s="252"/>
      <c r="V18" s="252"/>
      <c r="W18" s="252"/>
      <c r="X18" s="252"/>
      <c r="Y18" s="253"/>
      <c r="Z18" s="253"/>
      <c r="AA18" s="253"/>
      <c r="AB18" s="253"/>
      <c r="AC18" s="253"/>
      <c r="AD18" s="253"/>
      <c r="AE18" s="253"/>
      <c r="AG18" s="247" t="s">
        <v>232</v>
      </c>
      <c r="AH18" s="247"/>
      <c r="AI18" s="247"/>
      <c r="AJ18" s="247"/>
      <c r="AK18" s="249"/>
      <c r="AL18" s="247"/>
      <c r="AM18" s="247"/>
      <c r="AN18" s="247"/>
      <c r="AO18" s="249"/>
      <c r="AP18" s="247"/>
      <c r="AQ18" s="247"/>
      <c r="AR18" s="247"/>
      <c r="AS18" s="249"/>
      <c r="AT18" s="247"/>
      <c r="AU18" s="247"/>
      <c r="AV18" s="247"/>
      <c r="AW18" s="249"/>
      <c r="AX18" s="250">
        <f t="shared" si="1"/>
        <v>0</v>
      </c>
      <c r="AY18" s="251">
        <f t="shared" si="3"/>
        <v>0</v>
      </c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</row>
    <row r="19" spans="1:63" x14ac:dyDescent="0.35">
      <c r="A19" s="247" t="s">
        <v>233</v>
      </c>
      <c r="B19" s="247"/>
      <c r="C19" s="247"/>
      <c r="D19" s="247"/>
      <c r="E19" s="249"/>
      <c r="F19" s="247"/>
      <c r="G19" s="247"/>
      <c r="H19" s="247"/>
      <c r="I19" s="249"/>
      <c r="J19" s="247"/>
      <c r="K19" s="247"/>
      <c r="L19" s="247"/>
      <c r="M19" s="249"/>
      <c r="N19" s="247"/>
      <c r="O19" s="247"/>
      <c r="P19" s="247"/>
      <c r="Q19" s="249"/>
      <c r="R19" s="250">
        <f t="shared" si="0"/>
        <v>0</v>
      </c>
      <c r="S19" s="251">
        <f t="shared" si="2"/>
        <v>0</v>
      </c>
      <c r="T19" s="252"/>
      <c r="U19" s="252"/>
      <c r="V19" s="252"/>
      <c r="W19" s="252"/>
      <c r="X19" s="252"/>
      <c r="Y19" s="253"/>
      <c r="Z19" s="253"/>
      <c r="AA19" s="253"/>
      <c r="AB19" s="253"/>
      <c r="AC19" s="253"/>
      <c r="AD19" s="253"/>
      <c r="AE19" s="253"/>
      <c r="AG19" s="247" t="s">
        <v>233</v>
      </c>
      <c r="AH19" s="247"/>
      <c r="AI19" s="247"/>
      <c r="AJ19" s="247"/>
      <c r="AK19" s="249"/>
      <c r="AL19" s="247"/>
      <c r="AM19" s="247"/>
      <c r="AN19" s="247"/>
      <c r="AO19" s="249"/>
      <c r="AP19" s="247"/>
      <c r="AQ19" s="247"/>
      <c r="AR19" s="247"/>
      <c r="AS19" s="249"/>
      <c r="AT19" s="247"/>
      <c r="AU19" s="247"/>
      <c r="AV19" s="247"/>
      <c r="AW19" s="249"/>
      <c r="AX19" s="250">
        <f t="shared" si="1"/>
        <v>0</v>
      </c>
      <c r="AY19" s="251">
        <f t="shared" si="3"/>
        <v>0</v>
      </c>
      <c r="AZ19" s="253"/>
      <c r="BA19" s="253"/>
      <c r="BB19" s="253"/>
      <c r="BC19" s="253"/>
      <c r="BD19" s="253"/>
      <c r="BE19" s="253"/>
      <c r="BF19" s="253"/>
      <c r="BG19" s="253"/>
      <c r="BH19" s="253"/>
      <c r="BI19" s="247"/>
      <c r="BJ19" s="247"/>
      <c r="BK19" s="247"/>
    </row>
    <row r="20" spans="1:63" x14ac:dyDescent="0.35">
      <c r="A20" s="247" t="s">
        <v>234</v>
      </c>
      <c r="B20" s="247"/>
      <c r="C20" s="247"/>
      <c r="D20" s="247"/>
      <c r="E20" s="249"/>
      <c r="F20" s="247"/>
      <c r="G20" s="247"/>
      <c r="H20" s="247"/>
      <c r="I20" s="249"/>
      <c r="J20" s="247"/>
      <c r="K20" s="247"/>
      <c r="L20" s="247"/>
      <c r="M20" s="249"/>
      <c r="N20" s="247"/>
      <c r="O20" s="247"/>
      <c r="P20" s="247"/>
      <c r="Q20" s="249"/>
      <c r="R20" s="250">
        <f t="shared" si="0"/>
        <v>0</v>
      </c>
      <c r="S20" s="251">
        <f t="shared" si="2"/>
        <v>0</v>
      </c>
      <c r="T20" s="252"/>
      <c r="U20" s="252"/>
      <c r="V20" s="252"/>
      <c r="W20" s="252"/>
      <c r="X20" s="252"/>
      <c r="Y20" s="253"/>
      <c r="Z20" s="253"/>
      <c r="AA20" s="253"/>
      <c r="AB20" s="253"/>
      <c r="AC20" s="253"/>
      <c r="AD20" s="253"/>
      <c r="AE20" s="253"/>
      <c r="AG20" s="247" t="s">
        <v>234</v>
      </c>
      <c r="AH20" s="247"/>
      <c r="AI20" s="247"/>
      <c r="AJ20" s="247"/>
      <c r="AK20" s="249"/>
      <c r="AL20" s="247"/>
      <c r="AM20" s="247"/>
      <c r="AN20" s="247"/>
      <c r="AO20" s="249"/>
      <c r="AP20" s="247"/>
      <c r="AQ20" s="247"/>
      <c r="AR20" s="247"/>
      <c r="AS20" s="249"/>
      <c r="AT20" s="247"/>
      <c r="AU20" s="247"/>
      <c r="AV20" s="247"/>
      <c r="AW20" s="249"/>
      <c r="AX20" s="250">
        <f t="shared" si="1"/>
        <v>0</v>
      </c>
      <c r="AY20" s="251">
        <f t="shared" si="3"/>
        <v>0</v>
      </c>
      <c r="AZ20" s="253"/>
      <c r="BA20" s="253"/>
      <c r="BB20" s="253"/>
      <c r="BC20" s="253"/>
      <c r="BD20" s="253"/>
      <c r="BE20" s="253"/>
      <c r="BF20" s="253"/>
      <c r="BG20" s="253"/>
      <c r="BH20" s="253"/>
      <c r="BI20" s="247"/>
      <c r="BJ20" s="247"/>
      <c r="BK20" s="247"/>
    </row>
    <row r="21" spans="1:63" x14ac:dyDescent="0.35">
      <c r="A21" s="247" t="s">
        <v>235</v>
      </c>
      <c r="B21" s="247"/>
      <c r="C21" s="247"/>
      <c r="D21" s="247"/>
      <c r="E21" s="249"/>
      <c r="F21" s="247"/>
      <c r="G21" s="247"/>
      <c r="H21" s="247"/>
      <c r="I21" s="249"/>
      <c r="J21" s="247"/>
      <c r="K21" s="247"/>
      <c r="L21" s="247"/>
      <c r="M21" s="249"/>
      <c r="N21" s="247"/>
      <c r="O21" s="247"/>
      <c r="P21" s="247"/>
      <c r="Q21" s="249"/>
      <c r="R21" s="250">
        <f t="shared" si="0"/>
        <v>0</v>
      </c>
      <c r="S21" s="251">
        <f t="shared" si="2"/>
        <v>0</v>
      </c>
      <c r="T21" s="252"/>
      <c r="U21" s="252"/>
      <c r="V21" s="252"/>
      <c r="W21" s="252"/>
      <c r="X21" s="252"/>
      <c r="Y21" s="253"/>
      <c r="Z21" s="253"/>
      <c r="AA21" s="253"/>
      <c r="AB21" s="253"/>
      <c r="AC21" s="253"/>
      <c r="AD21" s="253"/>
      <c r="AE21" s="253"/>
      <c r="AG21" s="247" t="s">
        <v>235</v>
      </c>
      <c r="AH21" s="247"/>
      <c r="AI21" s="247"/>
      <c r="AJ21" s="247"/>
      <c r="AK21" s="249"/>
      <c r="AL21" s="247"/>
      <c r="AM21" s="247"/>
      <c r="AN21" s="247"/>
      <c r="AO21" s="249"/>
      <c r="AP21" s="247"/>
      <c r="AQ21" s="247"/>
      <c r="AR21" s="247"/>
      <c r="AS21" s="249"/>
      <c r="AT21" s="247"/>
      <c r="AU21" s="247"/>
      <c r="AV21" s="247"/>
      <c r="AW21" s="249"/>
      <c r="AX21" s="250">
        <f t="shared" si="1"/>
        <v>0</v>
      </c>
      <c r="AY21" s="251">
        <f t="shared" si="3"/>
        <v>0</v>
      </c>
      <c r="AZ21" s="253"/>
      <c r="BA21" s="253"/>
      <c r="BB21" s="253"/>
      <c r="BC21" s="253"/>
      <c r="BD21" s="253"/>
      <c r="BE21" s="253"/>
      <c r="BF21" s="253"/>
      <c r="BG21" s="253"/>
      <c r="BH21" s="253"/>
      <c r="BI21" s="247"/>
      <c r="BJ21" s="247"/>
      <c r="BK21" s="247"/>
    </row>
    <row r="22" spans="1:63" x14ac:dyDescent="0.35">
      <c r="A22" s="247" t="s">
        <v>236</v>
      </c>
      <c r="B22" s="247"/>
      <c r="C22" s="247"/>
      <c r="D22" s="247"/>
      <c r="E22" s="249"/>
      <c r="F22" s="247"/>
      <c r="G22" s="247"/>
      <c r="H22" s="247"/>
      <c r="I22" s="249"/>
      <c r="J22" s="247"/>
      <c r="K22" s="247"/>
      <c r="L22" s="247"/>
      <c r="M22" s="249"/>
      <c r="N22" s="247"/>
      <c r="O22" s="247"/>
      <c r="P22" s="247"/>
      <c r="Q22" s="249"/>
      <c r="R22" s="250">
        <f t="shared" si="0"/>
        <v>0</v>
      </c>
      <c r="S22" s="251">
        <f t="shared" si="2"/>
        <v>0</v>
      </c>
      <c r="T22" s="252"/>
      <c r="U22" s="252"/>
      <c r="V22" s="252"/>
      <c r="W22" s="252"/>
      <c r="X22" s="252"/>
      <c r="Y22" s="253"/>
      <c r="Z22" s="253"/>
      <c r="AA22" s="253"/>
      <c r="AB22" s="253"/>
      <c r="AC22" s="253"/>
      <c r="AD22" s="253"/>
      <c r="AE22" s="253"/>
      <c r="AG22" s="247" t="s">
        <v>236</v>
      </c>
      <c r="AH22" s="247"/>
      <c r="AI22" s="247"/>
      <c r="AJ22" s="247"/>
      <c r="AK22" s="249"/>
      <c r="AL22" s="247"/>
      <c r="AM22" s="247"/>
      <c r="AN22" s="247"/>
      <c r="AO22" s="249"/>
      <c r="AP22" s="247"/>
      <c r="AQ22" s="247"/>
      <c r="AR22" s="247"/>
      <c r="AS22" s="249"/>
      <c r="AT22" s="247"/>
      <c r="AU22" s="247"/>
      <c r="AV22" s="247"/>
      <c r="AW22" s="249"/>
      <c r="AX22" s="250">
        <f t="shared" si="1"/>
        <v>0</v>
      </c>
      <c r="AY22" s="251">
        <f t="shared" si="3"/>
        <v>0</v>
      </c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</row>
    <row r="23" spans="1:63" x14ac:dyDescent="0.35">
      <c r="A23" s="247" t="s">
        <v>237</v>
      </c>
      <c r="B23" s="247"/>
      <c r="C23" s="247"/>
      <c r="D23" s="247"/>
      <c r="E23" s="249"/>
      <c r="F23" s="247"/>
      <c r="G23" s="247"/>
      <c r="H23" s="247"/>
      <c r="I23" s="249"/>
      <c r="J23" s="247"/>
      <c r="K23" s="247"/>
      <c r="L23" s="247"/>
      <c r="M23" s="249"/>
      <c r="N23" s="247"/>
      <c r="O23" s="247"/>
      <c r="P23" s="247"/>
      <c r="Q23" s="249"/>
      <c r="R23" s="250">
        <f t="shared" si="0"/>
        <v>0</v>
      </c>
      <c r="S23" s="251">
        <f t="shared" si="2"/>
        <v>0</v>
      </c>
      <c r="T23" s="252"/>
      <c r="U23" s="252"/>
      <c r="V23" s="252"/>
      <c r="W23" s="252"/>
      <c r="X23" s="252"/>
      <c r="Y23" s="253"/>
      <c r="Z23" s="253"/>
      <c r="AA23" s="253"/>
      <c r="AB23" s="253"/>
      <c r="AC23" s="253"/>
      <c r="AD23" s="253"/>
      <c r="AE23" s="253"/>
      <c r="AG23" s="247" t="s">
        <v>237</v>
      </c>
      <c r="AH23" s="247"/>
      <c r="AI23" s="247"/>
      <c r="AJ23" s="247"/>
      <c r="AK23" s="249"/>
      <c r="AL23" s="247"/>
      <c r="AM23" s="247"/>
      <c r="AN23" s="247"/>
      <c r="AO23" s="249"/>
      <c r="AP23" s="247"/>
      <c r="AQ23" s="247"/>
      <c r="AR23" s="247"/>
      <c r="AS23" s="249"/>
      <c r="AT23" s="247"/>
      <c r="AU23" s="247"/>
      <c r="AV23" s="247"/>
      <c r="AW23" s="249"/>
      <c r="AX23" s="250">
        <f t="shared" si="1"/>
        <v>0</v>
      </c>
      <c r="AY23" s="251">
        <f t="shared" si="3"/>
        <v>0</v>
      </c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</row>
    <row r="24" spans="1:63" x14ac:dyDescent="0.35">
      <c r="A24" s="247" t="s">
        <v>238</v>
      </c>
      <c r="B24" s="247"/>
      <c r="C24" s="247"/>
      <c r="D24" s="247"/>
      <c r="E24" s="249"/>
      <c r="F24" s="247"/>
      <c r="G24" s="247"/>
      <c r="H24" s="247"/>
      <c r="I24" s="249"/>
      <c r="J24" s="247"/>
      <c r="K24" s="247"/>
      <c r="L24" s="247"/>
      <c r="M24" s="249"/>
      <c r="N24" s="247"/>
      <c r="O24" s="247"/>
      <c r="P24" s="247"/>
      <c r="Q24" s="249"/>
      <c r="R24" s="250">
        <f t="shared" si="0"/>
        <v>0</v>
      </c>
      <c r="S24" s="251">
        <f t="shared" si="2"/>
        <v>0</v>
      </c>
      <c r="T24" s="252"/>
      <c r="U24" s="252"/>
      <c r="V24" s="252"/>
      <c r="W24" s="252"/>
      <c r="X24" s="252"/>
      <c r="Y24" s="253"/>
      <c r="Z24" s="253"/>
      <c r="AA24" s="253"/>
      <c r="AB24" s="253"/>
      <c r="AC24" s="253"/>
      <c r="AD24" s="253"/>
      <c r="AE24" s="253"/>
      <c r="AG24" s="247" t="s">
        <v>238</v>
      </c>
      <c r="AH24" s="247"/>
      <c r="AI24" s="247"/>
      <c r="AJ24" s="247"/>
      <c r="AK24" s="249"/>
      <c r="AL24" s="247"/>
      <c r="AM24" s="247"/>
      <c r="AN24" s="247"/>
      <c r="AO24" s="249"/>
      <c r="AP24" s="247"/>
      <c r="AQ24" s="247"/>
      <c r="AR24" s="247"/>
      <c r="AS24" s="249"/>
      <c r="AT24" s="247"/>
      <c r="AU24" s="247"/>
      <c r="AV24" s="247"/>
      <c r="AW24" s="249"/>
      <c r="AX24" s="250">
        <f t="shared" si="1"/>
        <v>0</v>
      </c>
      <c r="AY24" s="251">
        <f t="shared" si="3"/>
        <v>0</v>
      </c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</row>
    <row r="25" spans="1:63" x14ac:dyDescent="0.35">
      <c r="A25" s="247" t="s">
        <v>239</v>
      </c>
      <c r="B25" s="247"/>
      <c r="C25" s="247"/>
      <c r="D25" s="247"/>
      <c r="E25" s="249"/>
      <c r="F25" s="247"/>
      <c r="G25" s="247"/>
      <c r="H25" s="247"/>
      <c r="I25" s="249"/>
      <c r="J25" s="247"/>
      <c r="K25" s="247"/>
      <c r="L25" s="247"/>
      <c r="M25" s="249"/>
      <c r="N25" s="247"/>
      <c r="O25" s="247"/>
      <c r="P25" s="247"/>
      <c r="Q25" s="249"/>
      <c r="R25" s="250">
        <f t="shared" si="0"/>
        <v>0</v>
      </c>
      <c r="S25" s="251">
        <f t="shared" si="2"/>
        <v>0</v>
      </c>
      <c r="T25" s="252"/>
      <c r="U25" s="252"/>
      <c r="V25" s="252"/>
      <c r="W25" s="252"/>
      <c r="X25" s="252"/>
      <c r="Y25" s="253"/>
      <c r="Z25" s="253"/>
      <c r="AA25" s="253"/>
      <c r="AB25" s="253"/>
      <c r="AC25" s="253"/>
      <c r="AD25" s="253"/>
      <c r="AE25" s="253"/>
      <c r="AG25" s="247" t="s">
        <v>239</v>
      </c>
      <c r="AH25" s="247"/>
      <c r="AI25" s="247"/>
      <c r="AJ25" s="247"/>
      <c r="AK25" s="249"/>
      <c r="AL25" s="247"/>
      <c r="AM25" s="247"/>
      <c r="AN25" s="247"/>
      <c r="AO25" s="249"/>
      <c r="AP25" s="247"/>
      <c r="AQ25" s="247"/>
      <c r="AR25" s="247"/>
      <c r="AS25" s="249"/>
      <c r="AT25" s="247"/>
      <c r="AU25" s="247"/>
      <c r="AV25" s="247"/>
      <c r="AW25" s="249"/>
      <c r="AX25" s="250">
        <f t="shared" si="1"/>
        <v>0</v>
      </c>
      <c r="AY25" s="251">
        <f t="shared" si="3"/>
        <v>0</v>
      </c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</row>
    <row r="26" spans="1:63" x14ac:dyDescent="0.35">
      <c r="A26" s="247" t="s">
        <v>240</v>
      </c>
      <c r="B26" s="247"/>
      <c r="C26" s="247"/>
      <c r="D26" s="247"/>
      <c r="E26" s="249"/>
      <c r="F26" s="247"/>
      <c r="G26" s="247"/>
      <c r="H26" s="247"/>
      <c r="I26" s="249"/>
      <c r="J26" s="247"/>
      <c r="K26" s="247"/>
      <c r="L26" s="247"/>
      <c r="M26" s="249"/>
      <c r="N26" s="247"/>
      <c r="O26" s="247"/>
      <c r="P26" s="247"/>
      <c r="Q26" s="249"/>
      <c r="R26" s="250">
        <f t="shared" si="0"/>
        <v>0</v>
      </c>
      <c r="S26" s="251">
        <f t="shared" si="2"/>
        <v>0</v>
      </c>
      <c r="T26" s="252"/>
      <c r="U26" s="252"/>
      <c r="V26" s="252"/>
      <c r="W26" s="252"/>
      <c r="X26" s="252"/>
      <c r="Y26" s="253"/>
      <c r="Z26" s="253"/>
      <c r="AA26" s="253"/>
      <c r="AB26" s="253"/>
      <c r="AC26" s="253"/>
      <c r="AD26" s="253"/>
      <c r="AE26" s="253"/>
      <c r="AG26" s="247" t="s">
        <v>240</v>
      </c>
      <c r="AH26" s="247"/>
      <c r="AI26" s="247"/>
      <c r="AJ26" s="247"/>
      <c r="AK26" s="249"/>
      <c r="AL26" s="247"/>
      <c r="AM26" s="247"/>
      <c r="AN26" s="247"/>
      <c r="AO26" s="249"/>
      <c r="AP26" s="247"/>
      <c r="AQ26" s="247"/>
      <c r="AR26" s="247"/>
      <c r="AS26" s="249"/>
      <c r="AT26" s="247"/>
      <c r="AU26" s="247"/>
      <c r="AV26" s="247"/>
      <c r="AW26" s="249"/>
      <c r="AX26" s="250">
        <f t="shared" si="1"/>
        <v>0</v>
      </c>
      <c r="AY26" s="251">
        <f t="shared" si="3"/>
        <v>0</v>
      </c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</row>
    <row r="27" spans="1:63" x14ac:dyDescent="0.35">
      <c r="A27" s="247" t="s">
        <v>241</v>
      </c>
      <c r="B27" s="247"/>
      <c r="C27" s="247"/>
      <c r="D27" s="247"/>
      <c r="E27" s="249"/>
      <c r="F27" s="247"/>
      <c r="G27" s="247"/>
      <c r="H27" s="247"/>
      <c r="I27" s="249"/>
      <c r="J27" s="247"/>
      <c r="K27" s="247"/>
      <c r="L27" s="247"/>
      <c r="M27" s="249"/>
      <c r="N27" s="247"/>
      <c r="O27" s="247"/>
      <c r="P27" s="247"/>
      <c r="Q27" s="249"/>
      <c r="R27" s="250">
        <f t="shared" si="0"/>
        <v>0</v>
      </c>
      <c r="S27" s="251">
        <f t="shared" si="2"/>
        <v>0</v>
      </c>
      <c r="T27" s="252"/>
      <c r="U27" s="252"/>
      <c r="V27" s="252"/>
      <c r="W27" s="252"/>
      <c r="X27" s="252"/>
      <c r="Y27" s="253"/>
      <c r="Z27" s="253"/>
      <c r="AA27" s="253"/>
      <c r="AB27" s="253"/>
      <c r="AC27" s="253"/>
      <c r="AD27" s="253"/>
      <c r="AE27" s="253"/>
      <c r="AG27" s="247" t="s">
        <v>241</v>
      </c>
      <c r="AH27" s="247"/>
      <c r="AI27" s="247"/>
      <c r="AJ27" s="247"/>
      <c r="AK27" s="249"/>
      <c r="AL27" s="247"/>
      <c r="AM27" s="247"/>
      <c r="AN27" s="247"/>
      <c r="AO27" s="249"/>
      <c r="AP27" s="247"/>
      <c r="AQ27" s="247"/>
      <c r="AR27" s="247"/>
      <c r="AS27" s="249"/>
      <c r="AT27" s="247"/>
      <c r="AU27" s="247"/>
      <c r="AV27" s="247"/>
      <c r="AW27" s="249"/>
      <c r="AX27" s="250">
        <f t="shared" si="1"/>
        <v>0</v>
      </c>
      <c r="AY27" s="251">
        <f t="shared" si="3"/>
        <v>0</v>
      </c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</row>
    <row r="28" spans="1:63" x14ac:dyDescent="0.35">
      <c r="A28" s="247" t="s">
        <v>242</v>
      </c>
      <c r="B28" s="247"/>
      <c r="C28" s="247"/>
      <c r="D28" s="247"/>
      <c r="E28" s="249"/>
      <c r="F28" s="247"/>
      <c r="G28" s="247"/>
      <c r="H28" s="247"/>
      <c r="I28" s="249"/>
      <c r="J28" s="247"/>
      <c r="K28" s="247"/>
      <c r="L28" s="247"/>
      <c r="M28" s="249"/>
      <c r="N28" s="247"/>
      <c r="O28" s="247"/>
      <c r="P28" s="247"/>
      <c r="Q28" s="249"/>
      <c r="R28" s="250">
        <f t="shared" si="0"/>
        <v>0</v>
      </c>
      <c r="S28" s="251">
        <f t="shared" si="2"/>
        <v>0</v>
      </c>
      <c r="T28" s="252"/>
      <c r="U28" s="252"/>
      <c r="V28" s="252"/>
      <c r="W28" s="252"/>
      <c r="X28" s="252"/>
      <c r="Y28" s="253"/>
      <c r="Z28" s="253"/>
      <c r="AA28" s="253"/>
      <c r="AB28" s="253"/>
      <c r="AC28" s="253"/>
      <c r="AD28" s="253"/>
      <c r="AE28" s="253"/>
      <c r="AG28" s="247" t="s">
        <v>242</v>
      </c>
      <c r="AH28" s="247"/>
      <c r="AI28" s="247"/>
      <c r="AJ28" s="247"/>
      <c r="AK28" s="249"/>
      <c r="AL28" s="247"/>
      <c r="AM28" s="247"/>
      <c r="AN28" s="247"/>
      <c r="AO28" s="249"/>
      <c r="AP28" s="247"/>
      <c r="AQ28" s="247"/>
      <c r="AR28" s="247"/>
      <c r="AS28" s="249"/>
      <c r="AT28" s="247"/>
      <c r="AU28" s="247"/>
      <c r="AV28" s="247"/>
      <c r="AW28" s="249"/>
      <c r="AX28" s="250">
        <f t="shared" si="1"/>
        <v>0</v>
      </c>
      <c r="AY28" s="251">
        <f t="shared" si="3"/>
        <v>0</v>
      </c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</row>
    <row r="29" spans="1:63" x14ac:dyDescent="0.35">
      <c r="A29" s="247" t="s">
        <v>243</v>
      </c>
      <c r="B29" s="247"/>
      <c r="C29" s="247"/>
      <c r="D29" s="247"/>
      <c r="E29" s="249"/>
      <c r="F29" s="247"/>
      <c r="G29" s="247"/>
      <c r="H29" s="247"/>
      <c r="I29" s="249"/>
      <c r="J29" s="247"/>
      <c r="K29" s="247"/>
      <c r="L29" s="247"/>
      <c r="M29" s="249"/>
      <c r="N29" s="247"/>
      <c r="O29" s="247"/>
      <c r="P29" s="247"/>
      <c r="Q29" s="249"/>
      <c r="R29" s="250">
        <f t="shared" si="0"/>
        <v>0</v>
      </c>
      <c r="S29" s="251">
        <f t="shared" si="2"/>
        <v>0</v>
      </c>
      <c r="T29" s="252"/>
      <c r="U29" s="252"/>
      <c r="V29" s="252"/>
      <c r="W29" s="252"/>
      <c r="X29" s="252"/>
      <c r="Y29" s="253"/>
      <c r="Z29" s="253"/>
      <c r="AA29" s="253"/>
      <c r="AB29" s="253"/>
      <c r="AC29" s="253"/>
      <c r="AD29" s="253"/>
      <c r="AE29" s="253"/>
      <c r="AG29" s="247" t="s">
        <v>243</v>
      </c>
      <c r="AH29" s="247"/>
      <c r="AI29" s="247"/>
      <c r="AJ29" s="247"/>
      <c r="AK29" s="249"/>
      <c r="AL29" s="247"/>
      <c r="AM29" s="247"/>
      <c r="AN29" s="247"/>
      <c r="AO29" s="249"/>
      <c r="AP29" s="247"/>
      <c r="AQ29" s="247"/>
      <c r="AR29" s="247"/>
      <c r="AS29" s="249"/>
      <c r="AT29" s="247"/>
      <c r="AU29" s="247"/>
      <c r="AV29" s="247"/>
      <c r="AW29" s="249"/>
      <c r="AX29" s="250">
        <f t="shared" si="1"/>
        <v>0</v>
      </c>
      <c r="AY29" s="251">
        <f t="shared" si="3"/>
        <v>0</v>
      </c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</row>
    <row r="30" spans="1:63" x14ac:dyDescent="0.35">
      <c r="A30" s="247" t="s">
        <v>244</v>
      </c>
      <c r="B30" s="247"/>
      <c r="C30" s="247"/>
      <c r="D30" s="247"/>
      <c r="E30" s="249"/>
      <c r="F30" s="247"/>
      <c r="G30" s="247"/>
      <c r="H30" s="247"/>
      <c r="I30" s="249"/>
      <c r="J30" s="247"/>
      <c r="K30" s="247"/>
      <c r="L30" s="247"/>
      <c r="M30" s="249"/>
      <c r="N30" s="247"/>
      <c r="O30" s="247"/>
      <c r="P30" s="247"/>
      <c r="Q30" s="249"/>
      <c r="R30" s="250">
        <f t="shared" si="0"/>
        <v>0</v>
      </c>
      <c r="S30" s="251">
        <f t="shared" si="2"/>
        <v>0</v>
      </c>
      <c r="T30" s="252"/>
      <c r="U30" s="252"/>
      <c r="V30" s="252"/>
      <c r="W30" s="252"/>
      <c r="X30" s="252"/>
      <c r="Y30" s="253"/>
      <c r="Z30" s="253"/>
      <c r="AA30" s="253"/>
      <c r="AB30" s="253"/>
      <c r="AC30" s="253"/>
      <c r="AD30" s="253"/>
      <c r="AE30" s="253"/>
      <c r="AG30" s="247" t="s">
        <v>244</v>
      </c>
      <c r="AH30" s="247"/>
      <c r="AI30" s="247"/>
      <c r="AJ30" s="247"/>
      <c r="AK30" s="249"/>
      <c r="AL30" s="247"/>
      <c r="AM30" s="247"/>
      <c r="AN30" s="247"/>
      <c r="AO30" s="249"/>
      <c r="AP30" s="247"/>
      <c r="AQ30" s="247"/>
      <c r="AR30" s="247"/>
      <c r="AS30" s="249"/>
      <c r="AT30" s="247"/>
      <c r="AU30" s="247"/>
      <c r="AV30" s="247"/>
      <c r="AW30" s="249"/>
      <c r="AX30" s="250">
        <f t="shared" si="1"/>
        <v>0</v>
      </c>
      <c r="AY30" s="251">
        <f t="shared" si="3"/>
        <v>0</v>
      </c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</row>
    <row r="31" spans="1:63" x14ac:dyDescent="0.35">
      <c r="A31" s="247" t="s">
        <v>245</v>
      </c>
      <c r="B31" s="247"/>
      <c r="C31" s="247"/>
      <c r="D31" s="247"/>
      <c r="E31" s="249"/>
      <c r="F31" s="247"/>
      <c r="G31" s="247"/>
      <c r="H31" s="247"/>
      <c r="I31" s="249"/>
      <c r="J31" s="247"/>
      <c r="K31" s="247"/>
      <c r="L31" s="247"/>
      <c r="M31" s="249"/>
      <c r="N31" s="247"/>
      <c r="O31" s="247"/>
      <c r="P31" s="247"/>
      <c r="Q31" s="249"/>
      <c r="R31" s="250">
        <f t="shared" si="0"/>
        <v>0</v>
      </c>
      <c r="S31" s="251">
        <f t="shared" si="2"/>
        <v>0</v>
      </c>
      <c r="T31" s="252"/>
      <c r="U31" s="252"/>
      <c r="V31" s="252"/>
      <c r="W31" s="252"/>
      <c r="X31" s="252"/>
      <c r="Y31" s="253"/>
      <c r="Z31" s="253"/>
      <c r="AA31" s="253"/>
      <c r="AB31" s="253"/>
      <c r="AC31" s="253"/>
      <c r="AD31" s="253"/>
      <c r="AE31" s="253"/>
      <c r="AG31" s="247" t="s">
        <v>245</v>
      </c>
      <c r="AH31" s="247"/>
      <c r="AI31" s="247"/>
      <c r="AJ31" s="247"/>
      <c r="AK31" s="249"/>
      <c r="AL31" s="247"/>
      <c r="AM31" s="247"/>
      <c r="AN31" s="247"/>
      <c r="AO31" s="249"/>
      <c r="AP31" s="247"/>
      <c r="AQ31" s="247"/>
      <c r="AR31" s="247"/>
      <c r="AS31" s="249"/>
      <c r="AT31" s="247"/>
      <c r="AU31" s="247"/>
      <c r="AV31" s="247"/>
      <c r="AW31" s="249"/>
      <c r="AX31" s="250">
        <f t="shared" si="1"/>
        <v>0</v>
      </c>
      <c r="AY31" s="251">
        <f t="shared" si="3"/>
        <v>0</v>
      </c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</row>
    <row r="32" spans="1:63" x14ac:dyDescent="0.35">
      <c r="A32" s="255" t="s">
        <v>246</v>
      </c>
      <c r="B32" s="256">
        <f>SUM(B11:B31)</f>
        <v>0</v>
      </c>
      <c r="C32" s="256">
        <f t="shared" ref="C32:AE32" si="4">SUM(C11:C31)</f>
        <v>700</v>
      </c>
      <c r="D32" s="256">
        <f t="shared" si="4"/>
        <v>700</v>
      </c>
      <c r="E32" s="257">
        <f>SUM(E11:E31)</f>
        <v>0</v>
      </c>
      <c r="F32" s="256">
        <f t="shared" si="4"/>
        <v>700</v>
      </c>
      <c r="G32" s="256">
        <f t="shared" si="4"/>
        <v>1000</v>
      </c>
      <c r="H32" s="256">
        <f t="shared" si="4"/>
        <v>0</v>
      </c>
      <c r="I32" s="257">
        <f>SUM(I11:I31)</f>
        <v>0</v>
      </c>
      <c r="J32" s="256">
        <f t="shared" si="4"/>
        <v>0</v>
      </c>
      <c r="K32" s="256">
        <f t="shared" si="4"/>
        <v>0</v>
      </c>
      <c r="L32" s="256">
        <f t="shared" si="4"/>
        <v>0</v>
      </c>
      <c r="M32" s="257">
        <f>SUM(M11:M31)</f>
        <v>0</v>
      </c>
      <c r="N32" s="256">
        <f t="shared" si="4"/>
        <v>0</v>
      </c>
      <c r="O32" s="256">
        <f t="shared" si="4"/>
        <v>0</v>
      </c>
      <c r="P32" s="256">
        <f t="shared" si="4"/>
        <v>0</v>
      </c>
      <c r="Q32" s="257">
        <f>SUM(Q11:Q31)</f>
        <v>0</v>
      </c>
      <c r="R32" s="256">
        <f t="shared" si="4"/>
        <v>3100</v>
      </c>
      <c r="S32" s="251">
        <f t="shared" si="4"/>
        <v>0</v>
      </c>
      <c r="T32" s="256">
        <f t="shared" si="4"/>
        <v>0</v>
      </c>
      <c r="U32" s="256">
        <f t="shared" si="4"/>
        <v>0</v>
      </c>
      <c r="V32" s="256">
        <f t="shared" si="4"/>
        <v>0</v>
      </c>
      <c r="W32" s="256">
        <f t="shared" si="4"/>
        <v>0</v>
      </c>
      <c r="X32" s="256">
        <f t="shared" si="4"/>
        <v>0</v>
      </c>
      <c r="Y32" s="256">
        <f t="shared" si="4"/>
        <v>0</v>
      </c>
      <c r="Z32" s="256">
        <f t="shared" si="4"/>
        <v>0</v>
      </c>
      <c r="AA32" s="256">
        <f t="shared" si="4"/>
        <v>0</v>
      </c>
      <c r="AB32" s="256">
        <f t="shared" si="4"/>
        <v>0</v>
      </c>
      <c r="AC32" s="256">
        <f t="shared" si="4"/>
        <v>0</v>
      </c>
      <c r="AD32" s="256">
        <f t="shared" si="4"/>
        <v>0</v>
      </c>
      <c r="AE32" s="256">
        <f t="shared" si="4"/>
        <v>0</v>
      </c>
      <c r="AG32" s="255" t="s">
        <v>246</v>
      </c>
      <c r="AH32" s="256">
        <f t="shared" ref="AH32:BK32" si="5">SUM(AH11:AH31)</f>
        <v>0</v>
      </c>
      <c r="AI32" s="256">
        <f t="shared" si="5"/>
        <v>0</v>
      </c>
      <c r="AJ32" s="256">
        <f t="shared" si="5"/>
        <v>0</v>
      </c>
      <c r="AK32" s="257">
        <f t="shared" si="5"/>
        <v>0</v>
      </c>
      <c r="AL32" s="256">
        <f t="shared" si="5"/>
        <v>0</v>
      </c>
      <c r="AM32" s="256">
        <f t="shared" si="5"/>
        <v>0</v>
      </c>
      <c r="AN32" s="256">
        <f t="shared" si="5"/>
        <v>0</v>
      </c>
      <c r="AO32" s="257">
        <f t="shared" si="5"/>
        <v>0</v>
      </c>
      <c r="AP32" s="256">
        <f t="shared" si="5"/>
        <v>0</v>
      </c>
      <c r="AQ32" s="256">
        <f t="shared" si="5"/>
        <v>0</v>
      </c>
      <c r="AR32" s="256">
        <f t="shared" si="5"/>
        <v>0</v>
      </c>
      <c r="AS32" s="257">
        <f t="shared" si="5"/>
        <v>0</v>
      </c>
      <c r="AT32" s="256">
        <f t="shared" si="5"/>
        <v>0</v>
      </c>
      <c r="AU32" s="256">
        <f t="shared" si="5"/>
        <v>0</v>
      </c>
      <c r="AV32" s="256">
        <f t="shared" si="5"/>
        <v>0</v>
      </c>
      <c r="AW32" s="257">
        <f t="shared" si="5"/>
        <v>0</v>
      </c>
      <c r="AX32" s="258">
        <f t="shared" si="5"/>
        <v>0</v>
      </c>
      <c r="AY32" s="259">
        <f t="shared" si="5"/>
        <v>0</v>
      </c>
      <c r="AZ32" s="256">
        <f t="shared" si="5"/>
        <v>0</v>
      </c>
      <c r="BA32" s="256">
        <f t="shared" si="5"/>
        <v>0</v>
      </c>
      <c r="BB32" s="256">
        <f t="shared" si="5"/>
        <v>0</v>
      </c>
      <c r="BC32" s="256">
        <f t="shared" si="5"/>
        <v>0</v>
      </c>
      <c r="BD32" s="256">
        <f t="shared" si="5"/>
        <v>0</v>
      </c>
      <c r="BE32" s="256">
        <f t="shared" si="5"/>
        <v>0</v>
      </c>
      <c r="BF32" s="256">
        <f t="shared" si="5"/>
        <v>0</v>
      </c>
      <c r="BG32" s="256">
        <f t="shared" si="5"/>
        <v>0</v>
      </c>
      <c r="BH32" s="256">
        <f t="shared" si="5"/>
        <v>0</v>
      </c>
      <c r="BI32" s="256">
        <f t="shared" si="5"/>
        <v>0</v>
      </c>
      <c r="BJ32" s="256">
        <f t="shared" si="5"/>
        <v>0</v>
      </c>
      <c r="BK32" s="256">
        <f t="shared" si="5"/>
        <v>0</v>
      </c>
    </row>
    <row r="35" spans="1:63" ht="30" customHeight="1" x14ac:dyDescent="0.35">
      <c r="A35" s="569" t="s">
        <v>207</v>
      </c>
      <c r="B35" s="260" t="s">
        <v>8</v>
      </c>
      <c r="C35" s="260" t="s">
        <v>29</v>
      </c>
      <c r="D35" s="569" t="s">
        <v>30</v>
      </c>
      <c r="E35" s="569"/>
      <c r="F35" s="260" t="s">
        <v>31</v>
      </c>
      <c r="G35" s="260" t="s">
        <v>32</v>
      </c>
      <c r="H35" s="569" t="s">
        <v>33</v>
      </c>
      <c r="I35" s="569"/>
      <c r="J35" s="260" t="s">
        <v>34</v>
      </c>
      <c r="K35" s="260" t="s">
        <v>35</v>
      </c>
      <c r="L35" s="569" t="s">
        <v>36</v>
      </c>
      <c r="M35" s="569"/>
      <c r="N35" s="238" t="s">
        <v>37</v>
      </c>
      <c r="O35" s="237" t="s">
        <v>38</v>
      </c>
      <c r="P35" s="557" t="s">
        <v>39</v>
      </c>
      <c r="Q35" s="559"/>
      <c r="R35" s="557" t="s">
        <v>208</v>
      </c>
      <c r="S35" s="559"/>
      <c r="T35" s="557" t="s">
        <v>209</v>
      </c>
      <c r="U35" s="558"/>
      <c r="V35" s="558"/>
      <c r="W35" s="558"/>
      <c r="X35" s="558"/>
      <c r="Y35" s="559"/>
      <c r="Z35" s="557" t="s">
        <v>210</v>
      </c>
      <c r="AA35" s="558"/>
      <c r="AB35" s="558"/>
      <c r="AC35" s="558"/>
      <c r="AD35" s="558"/>
      <c r="AE35" s="559"/>
      <c r="AG35" s="560" t="s">
        <v>207</v>
      </c>
      <c r="AH35" s="237" t="s">
        <v>8</v>
      </c>
      <c r="AI35" s="237" t="s">
        <v>29</v>
      </c>
      <c r="AJ35" s="557" t="s">
        <v>30</v>
      </c>
      <c r="AK35" s="559"/>
      <c r="AL35" s="237" t="s">
        <v>31</v>
      </c>
      <c r="AM35" s="237" t="s">
        <v>32</v>
      </c>
      <c r="AN35" s="557" t="s">
        <v>33</v>
      </c>
      <c r="AO35" s="559"/>
      <c r="AP35" s="237" t="s">
        <v>34</v>
      </c>
      <c r="AQ35" s="237" t="s">
        <v>35</v>
      </c>
      <c r="AR35" s="557" t="s">
        <v>36</v>
      </c>
      <c r="AS35" s="559"/>
      <c r="AT35" s="237" t="s">
        <v>37</v>
      </c>
      <c r="AU35" s="237" t="s">
        <v>38</v>
      </c>
      <c r="AV35" s="557" t="s">
        <v>39</v>
      </c>
      <c r="AW35" s="559"/>
      <c r="AX35" s="557" t="s">
        <v>208</v>
      </c>
      <c r="AY35" s="559"/>
      <c r="AZ35" s="557" t="s">
        <v>209</v>
      </c>
      <c r="BA35" s="558"/>
      <c r="BB35" s="558"/>
      <c r="BC35" s="558"/>
      <c r="BD35" s="558"/>
      <c r="BE35" s="559"/>
      <c r="BF35" s="557" t="s">
        <v>210</v>
      </c>
      <c r="BG35" s="558"/>
      <c r="BH35" s="558"/>
      <c r="BI35" s="558"/>
      <c r="BJ35" s="558"/>
      <c r="BK35" s="559"/>
    </row>
    <row r="36" spans="1:63" ht="36" customHeight="1" x14ac:dyDescent="0.35">
      <c r="A36" s="569"/>
      <c r="B36" s="260" t="s">
        <v>211</v>
      </c>
      <c r="C36" s="260" t="s">
        <v>211</v>
      </c>
      <c r="D36" s="260" t="s">
        <v>211</v>
      </c>
      <c r="E36" s="260" t="s">
        <v>212</v>
      </c>
      <c r="F36" s="260" t="s">
        <v>211</v>
      </c>
      <c r="G36" s="260" t="s">
        <v>211</v>
      </c>
      <c r="H36" s="260" t="s">
        <v>211</v>
      </c>
      <c r="I36" s="260" t="s">
        <v>212</v>
      </c>
      <c r="J36" s="260" t="s">
        <v>211</v>
      </c>
      <c r="K36" s="260" t="s">
        <v>211</v>
      </c>
      <c r="L36" s="260" t="s">
        <v>211</v>
      </c>
      <c r="M36" s="260" t="s">
        <v>212</v>
      </c>
      <c r="N36" s="261" t="s">
        <v>211</v>
      </c>
      <c r="O36" s="241" t="s">
        <v>211</v>
      </c>
      <c r="P36" s="241" t="s">
        <v>211</v>
      </c>
      <c r="Q36" s="241" t="s">
        <v>212</v>
      </c>
      <c r="R36" s="241" t="s">
        <v>211</v>
      </c>
      <c r="S36" s="241" t="s">
        <v>212</v>
      </c>
      <c r="T36" s="242" t="s">
        <v>213</v>
      </c>
      <c r="U36" s="242" t="s">
        <v>214</v>
      </c>
      <c r="V36" s="242" t="s">
        <v>215</v>
      </c>
      <c r="W36" s="242" t="s">
        <v>216</v>
      </c>
      <c r="X36" s="243" t="s">
        <v>217</v>
      </c>
      <c r="Y36" s="242" t="s">
        <v>218</v>
      </c>
      <c r="Z36" s="241" t="s">
        <v>219</v>
      </c>
      <c r="AA36" s="244" t="s">
        <v>220</v>
      </c>
      <c r="AB36" s="241" t="s">
        <v>221</v>
      </c>
      <c r="AC36" s="241" t="s">
        <v>222</v>
      </c>
      <c r="AD36" s="241" t="s">
        <v>223</v>
      </c>
      <c r="AE36" s="241" t="s">
        <v>224</v>
      </c>
      <c r="AG36" s="561"/>
      <c r="AH36" s="241" t="s">
        <v>211</v>
      </c>
      <c r="AI36" s="241" t="s">
        <v>211</v>
      </c>
      <c r="AJ36" s="241" t="s">
        <v>211</v>
      </c>
      <c r="AK36" s="241" t="s">
        <v>212</v>
      </c>
      <c r="AL36" s="241" t="s">
        <v>211</v>
      </c>
      <c r="AM36" s="241" t="s">
        <v>211</v>
      </c>
      <c r="AN36" s="241" t="s">
        <v>211</v>
      </c>
      <c r="AO36" s="241" t="s">
        <v>212</v>
      </c>
      <c r="AP36" s="241" t="s">
        <v>211</v>
      </c>
      <c r="AQ36" s="241" t="s">
        <v>211</v>
      </c>
      <c r="AR36" s="241" t="s">
        <v>211</v>
      </c>
      <c r="AS36" s="241" t="s">
        <v>212</v>
      </c>
      <c r="AT36" s="241" t="s">
        <v>211</v>
      </c>
      <c r="AU36" s="241" t="s">
        <v>211</v>
      </c>
      <c r="AV36" s="241" t="s">
        <v>211</v>
      </c>
      <c r="AW36" s="241" t="s">
        <v>212</v>
      </c>
      <c r="AX36" s="241" t="s">
        <v>211</v>
      </c>
      <c r="AY36" s="241" t="s">
        <v>212</v>
      </c>
      <c r="AZ36" s="242" t="s">
        <v>213</v>
      </c>
      <c r="BA36" s="242" t="s">
        <v>214</v>
      </c>
      <c r="BB36" s="242" t="s">
        <v>215</v>
      </c>
      <c r="BC36" s="242" t="s">
        <v>216</v>
      </c>
      <c r="BD36" s="243" t="s">
        <v>217</v>
      </c>
      <c r="BE36" s="242" t="s">
        <v>218</v>
      </c>
      <c r="BF36" s="245" t="s">
        <v>219</v>
      </c>
      <c r="BG36" s="246" t="s">
        <v>220</v>
      </c>
      <c r="BH36" s="245" t="s">
        <v>221</v>
      </c>
      <c r="BI36" s="245" t="s">
        <v>222</v>
      </c>
      <c r="BJ36" s="245" t="s">
        <v>223</v>
      </c>
      <c r="BK36" s="245" t="s">
        <v>224</v>
      </c>
    </row>
    <row r="37" spans="1:63" x14ac:dyDescent="0.35">
      <c r="A37" s="262" t="s">
        <v>225</v>
      </c>
      <c r="B37" s="262">
        <f>'M3-SCPI'!D35</f>
        <v>0</v>
      </c>
      <c r="C37" s="262">
        <f>'M3-SCPI'!E35</f>
        <v>2.8571428571428576E-3</v>
      </c>
      <c r="D37" s="262">
        <f>'M3-SCPI'!F35</f>
        <v>3.7142857142857151E-2</v>
      </c>
      <c r="E37" s="264">
        <v>55166800</v>
      </c>
      <c r="F37" s="262">
        <f>'M3-SCPI'!G35</f>
        <v>8.2857142857142879E-2</v>
      </c>
      <c r="G37" s="262">
        <f>'M3-SCPI'!H35</f>
        <v>7.7142857142857152E-2</v>
      </c>
      <c r="H37" s="262">
        <f>'M3-SCPI'!I35</f>
        <v>0</v>
      </c>
      <c r="I37" s="264">
        <f>56227700*3</f>
        <v>168683100</v>
      </c>
      <c r="J37" s="262"/>
      <c r="K37" s="262"/>
      <c r="L37" s="262"/>
      <c r="M37" s="263"/>
      <c r="N37" s="247"/>
      <c r="O37" s="247"/>
      <c r="P37" s="247"/>
      <c r="Q37" s="249"/>
      <c r="R37" s="250" t="e">
        <f>B37+#REF!+#REF!+G41+H41+I41+J37+K37+L37+N37+O37+P37</f>
        <v>#REF!</v>
      </c>
      <c r="S37" s="251" t="e">
        <f>+#REF!+J41+M37+Q37</f>
        <v>#REF!</v>
      </c>
      <c r="T37" s="252"/>
      <c r="U37" s="252"/>
      <c r="V37" s="252"/>
      <c r="W37" s="252"/>
      <c r="X37" s="252"/>
      <c r="Y37" s="253"/>
      <c r="Z37" s="253"/>
      <c r="AA37" s="253"/>
      <c r="AB37" s="253"/>
      <c r="AC37" s="253"/>
      <c r="AD37" s="253"/>
      <c r="AE37" s="254"/>
      <c r="AG37" s="247" t="s">
        <v>225</v>
      </c>
      <c r="AH37" s="247"/>
      <c r="AI37" s="247"/>
      <c r="AJ37" s="247"/>
      <c r="AK37" s="249"/>
      <c r="AL37" s="247"/>
      <c r="AM37" s="247"/>
      <c r="AN37" s="247"/>
      <c r="AO37" s="249"/>
      <c r="AP37" s="247"/>
      <c r="AQ37" s="247"/>
      <c r="AR37" s="247"/>
      <c r="AS37" s="249"/>
      <c r="AT37" s="247"/>
      <c r="AU37" s="247"/>
      <c r="AV37" s="247"/>
      <c r="AW37" s="249"/>
      <c r="AX37" s="250">
        <f t="shared" ref="AX37:AX57" si="6">AH37+AI37+AJ37+AL37+AM37+AN37+AP37+AQ37+AR37+AT37+AU37+AV37</f>
        <v>0</v>
      </c>
      <c r="AY37" s="251">
        <f>+AK37+AO37+AS37+AW37</f>
        <v>0</v>
      </c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4"/>
    </row>
    <row r="38" spans="1:63" x14ac:dyDescent="0.35">
      <c r="A38" s="247" t="s">
        <v>226</v>
      </c>
      <c r="B38" s="247"/>
      <c r="C38" s="247"/>
      <c r="D38" s="247"/>
      <c r="E38" s="249"/>
      <c r="F38" s="247"/>
      <c r="G38" s="247"/>
      <c r="H38" s="247"/>
      <c r="I38" s="249"/>
      <c r="J38" s="247"/>
      <c r="K38" s="247"/>
      <c r="L38" s="247"/>
      <c r="M38" s="249"/>
      <c r="N38" s="247"/>
      <c r="O38" s="247"/>
      <c r="P38" s="247"/>
      <c r="Q38" s="249"/>
      <c r="R38" s="250">
        <f t="shared" ref="R38:R57" si="7">B38+C38+D38+F38+G38+H38+J38+K38+L38+N38+O38+P38</f>
        <v>0</v>
      </c>
      <c r="S38" s="251">
        <f t="shared" ref="S38:S57" si="8">+E38+I38+M38+Q38</f>
        <v>0</v>
      </c>
      <c r="T38" s="252"/>
      <c r="U38" s="252"/>
      <c r="V38" s="252"/>
      <c r="W38" s="252"/>
      <c r="X38" s="252"/>
      <c r="Y38" s="253"/>
      <c r="Z38" s="253"/>
      <c r="AA38" s="253"/>
      <c r="AB38" s="253"/>
      <c r="AC38" s="253"/>
      <c r="AD38" s="253"/>
      <c r="AE38" s="253"/>
      <c r="AG38" s="247" t="s">
        <v>226</v>
      </c>
      <c r="AH38" s="247"/>
      <c r="AI38" s="247"/>
      <c r="AJ38" s="247"/>
      <c r="AK38" s="249"/>
      <c r="AL38" s="247"/>
      <c r="AM38" s="247"/>
      <c r="AN38" s="247"/>
      <c r="AO38" s="249"/>
      <c r="AP38" s="247"/>
      <c r="AQ38" s="247"/>
      <c r="AR38" s="247"/>
      <c r="AS38" s="249"/>
      <c r="AT38" s="247"/>
      <c r="AU38" s="247"/>
      <c r="AV38" s="247"/>
      <c r="AW38" s="249"/>
      <c r="AX38" s="250">
        <f t="shared" si="6"/>
        <v>0</v>
      </c>
      <c r="AY38" s="251">
        <f t="shared" ref="AY38:AY57" si="9">+AK38+AO38+AS38+AW38</f>
        <v>0</v>
      </c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</row>
    <row r="39" spans="1:63" x14ac:dyDescent="0.35">
      <c r="A39" s="247" t="s">
        <v>227</v>
      </c>
      <c r="B39" s="247"/>
      <c r="C39" s="247"/>
      <c r="D39" s="247"/>
      <c r="E39" s="249"/>
      <c r="F39" s="247"/>
      <c r="G39" s="247"/>
      <c r="H39" s="247"/>
      <c r="I39" s="249"/>
      <c r="J39" s="247"/>
      <c r="K39" s="247"/>
      <c r="L39" s="247"/>
      <c r="M39" s="249"/>
      <c r="N39" s="247"/>
      <c r="O39" s="247"/>
      <c r="P39" s="247"/>
      <c r="Q39" s="249"/>
      <c r="R39" s="250">
        <f>B39+C39+C37+F37+G37+H37+J39+K39+L39+N39+O39+P39</f>
        <v>0.16285714285714289</v>
      </c>
      <c r="S39" s="251">
        <f>+D37+I39+M39+Q39</f>
        <v>3.7142857142857151E-2</v>
      </c>
      <c r="T39" s="252"/>
      <c r="U39" s="252"/>
      <c r="V39" s="252"/>
      <c r="W39" s="252"/>
      <c r="X39" s="252"/>
      <c r="Y39" s="253"/>
      <c r="Z39" s="253"/>
      <c r="AA39" s="253"/>
      <c r="AB39" s="253"/>
      <c r="AC39" s="253"/>
      <c r="AD39" s="253"/>
      <c r="AE39" s="253"/>
      <c r="AG39" s="247" t="s">
        <v>227</v>
      </c>
      <c r="AH39" s="247"/>
      <c r="AI39" s="247"/>
      <c r="AJ39" s="247"/>
      <c r="AK39" s="249"/>
      <c r="AL39" s="247"/>
      <c r="AM39" s="247"/>
      <c r="AN39" s="247"/>
      <c r="AO39" s="249"/>
      <c r="AP39" s="247"/>
      <c r="AQ39" s="247"/>
      <c r="AR39" s="247"/>
      <c r="AS39" s="249"/>
      <c r="AT39" s="247"/>
      <c r="AU39" s="247"/>
      <c r="AV39" s="247"/>
      <c r="AW39" s="249"/>
      <c r="AX39" s="250">
        <f t="shared" si="6"/>
        <v>0</v>
      </c>
      <c r="AY39" s="251">
        <f t="shared" si="9"/>
        <v>0</v>
      </c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</row>
    <row r="40" spans="1:63" x14ac:dyDescent="0.35">
      <c r="A40" s="247" t="s">
        <v>228</v>
      </c>
      <c r="B40" s="247"/>
      <c r="C40" s="247"/>
      <c r="D40" s="247"/>
      <c r="E40" s="249"/>
      <c r="F40" s="247"/>
      <c r="G40" s="247"/>
      <c r="H40" s="247"/>
      <c r="I40" s="249"/>
      <c r="J40" s="247"/>
      <c r="K40" s="247"/>
      <c r="L40" s="247"/>
      <c r="M40" s="249"/>
      <c r="N40" s="247"/>
      <c r="O40" s="247"/>
      <c r="P40" s="247"/>
      <c r="Q40" s="249"/>
      <c r="R40" s="250">
        <f t="shared" si="7"/>
        <v>0</v>
      </c>
      <c r="S40" s="251">
        <f t="shared" si="8"/>
        <v>0</v>
      </c>
      <c r="T40" s="252"/>
      <c r="U40" s="252"/>
      <c r="V40" s="252"/>
      <c r="W40" s="252"/>
      <c r="X40" s="252"/>
      <c r="Y40" s="253"/>
      <c r="Z40" s="253"/>
      <c r="AA40" s="253"/>
      <c r="AB40" s="253"/>
      <c r="AC40" s="253"/>
      <c r="AD40" s="253"/>
      <c r="AE40" s="253"/>
      <c r="AG40" s="247" t="s">
        <v>228</v>
      </c>
      <c r="AH40" s="247"/>
      <c r="AI40" s="247"/>
      <c r="AJ40" s="247"/>
      <c r="AK40" s="249"/>
      <c r="AL40" s="247"/>
      <c r="AM40" s="247"/>
      <c r="AN40" s="247"/>
      <c r="AO40" s="249"/>
      <c r="AP40" s="247"/>
      <c r="AQ40" s="247"/>
      <c r="AR40" s="247"/>
      <c r="AS40" s="249"/>
      <c r="AT40" s="247"/>
      <c r="AU40" s="247"/>
      <c r="AV40" s="247"/>
      <c r="AW40" s="249"/>
      <c r="AX40" s="250">
        <f t="shared" si="6"/>
        <v>0</v>
      </c>
      <c r="AY40" s="251">
        <f t="shared" si="9"/>
        <v>0</v>
      </c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</row>
    <row r="41" spans="1:63" x14ac:dyDescent="0.35">
      <c r="A41" s="247" t="s">
        <v>229</v>
      </c>
      <c r="B41" s="247"/>
      <c r="C41" s="247"/>
      <c r="D41" s="247"/>
      <c r="E41" s="249"/>
      <c r="F41" s="247"/>
      <c r="G41" s="247"/>
      <c r="H41" s="247"/>
      <c r="I41" s="249"/>
      <c r="J41" s="247"/>
      <c r="K41" s="247"/>
      <c r="L41" s="247"/>
      <c r="M41" s="249"/>
      <c r="N41" s="247"/>
      <c r="O41" s="247"/>
      <c r="P41" s="247"/>
      <c r="Q41" s="249"/>
      <c r="R41" s="250" t="e">
        <f>B41+C41+D41+F41+#REF!+#REF!+#REF!+K41+L41+N41+O41+P41</f>
        <v>#REF!</v>
      </c>
      <c r="S41" s="251" t="e">
        <f>+E41+#REF!+M41+Q41</f>
        <v>#REF!</v>
      </c>
      <c r="T41" s="252"/>
      <c r="U41" s="252"/>
      <c r="V41" s="252"/>
      <c r="W41" s="252"/>
      <c r="X41" s="252"/>
      <c r="Y41" s="253"/>
      <c r="Z41" s="253"/>
      <c r="AA41" s="253"/>
      <c r="AB41" s="253"/>
      <c r="AC41" s="253"/>
      <c r="AD41" s="253"/>
      <c r="AE41" s="253"/>
      <c r="AG41" s="247" t="s">
        <v>229</v>
      </c>
      <c r="AH41" s="247"/>
      <c r="AI41" s="247"/>
      <c r="AJ41" s="247"/>
      <c r="AK41" s="249"/>
      <c r="AL41" s="247"/>
      <c r="AM41" s="247"/>
      <c r="AN41" s="247"/>
      <c r="AO41" s="249"/>
      <c r="AP41" s="247"/>
      <c r="AQ41" s="247"/>
      <c r="AR41" s="247"/>
      <c r="AS41" s="249"/>
      <c r="AT41" s="247"/>
      <c r="AU41" s="247"/>
      <c r="AV41" s="247"/>
      <c r="AW41" s="249"/>
      <c r="AX41" s="250">
        <f t="shared" si="6"/>
        <v>0</v>
      </c>
      <c r="AY41" s="251">
        <f t="shared" si="9"/>
        <v>0</v>
      </c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</row>
    <row r="42" spans="1:63" x14ac:dyDescent="0.35">
      <c r="A42" s="247" t="s">
        <v>230</v>
      </c>
      <c r="B42" s="247"/>
      <c r="C42" s="247"/>
      <c r="D42" s="247"/>
      <c r="E42" s="249"/>
      <c r="F42" s="247"/>
      <c r="G42" s="247"/>
      <c r="H42" s="247"/>
      <c r="I42" s="249"/>
      <c r="J42" s="247"/>
      <c r="K42" s="247"/>
      <c r="L42" s="247"/>
      <c r="M42" s="249"/>
      <c r="N42" s="247"/>
      <c r="O42" s="247"/>
      <c r="P42" s="247"/>
      <c r="Q42" s="249"/>
      <c r="R42" s="250">
        <f t="shared" si="7"/>
        <v>0</v>
      </c>
      <c r="S42" s="251">
        <f>+E42+E37+M42+Q42</f>
        <v>55166800</v>
      </c>
      <c r="T42" s="252"/>
      <c r="U42" s="252"/>
      <c r="V42" s="252"/>
      <c r="W42" s="252"/>
      <c r="X42" s="252"/>
      <c r="Y42" s="253"/>
      <c r="Z42" s="253"/>
      <c r="AA42" s="253"/>
      <c r="AB42" s="253"/>
      <c r="AC42" s="253"/>
      <c r="AD42" s="253"/>
      <c r="AE42" s="253"/>
      <c r="AG42" s="247" t="s">
        <v>230</v>
      </c>
      <c r="AH42" s="247"/>
      <c r="AI42" s="247"/>
      <c r="AJ42" s="247"/>
      <c r="AK42" s="249"/>
      <c r="AL42" s="247"/>
      <c r="AM42" s="247"/>
      <c r="AN42" s="247"/>
      <c r="AO42" s="249"/>
      <c r="AP42" s="247"/>
      <c r="AQ42" s="247"/>
      <c r="AR42" s="247"/>
      <c r="AS42" s="249"/>
      <c r="AT42" s="247"/>
      <c r="AU42" s="247"/>
      <c r="AV42" s="247"/>
      <c r="AW42" s="249"/>
      <c r="AX42" s="250">
        <f t="shared" si="6"/>
        <v>0</v>
      </c>
      <c r="AY42" s="251">
        <f t="shared" si="9"/>
        <v>0</v>
      </c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</row>
    <row r="43" spans="1:63" x14ac:dyDescent="0.35">
      <c r="A43" s="247" t="s">
        <v>231</v>
      </c>
      <c r="B43" s="247"/>
      <c r="C43" s="247"/>
      <c r="D43" s="247"/>
      <c r="E43" s="249"/>
      <c r="F43" s="247"/>
      <c r="G43" s="247"/>
      <c r="H43" s="247"/>
      <c r="I43" s="249"/>
      <c r="J43" s="247"/>
      <c r="K43" s="247"/>
      <c r="L43" s="247"/>
      <c r="M43" s="249"/>
      <c r="N43" s="247"/>
      <c r="O43" s="247"/>
      <c r="P43" s="247"/>
      <c r="Q43" s="249"/>
      <c r="R43" s="250">
        <f t="shared" si="7"/>
        <v>0</v>
      </c>
      <c r="S43" s="251">
        <f t="shared" si="8"/>
        <v>0</v>
      </c>
      <c r="T43" s="252"/>
      <c r="U43" s="252"/>
      <c r="V43" s="252"/>
      <c r="W43" s="252"/>
      <c r="X43" s="252"/>
      <c r="Y43" s="253"/>
      <c r="Z43" s="253"/>
      <c r="AA43" s="253"/>
      <c r="AB43" s="253"/>
      <c r="AC43" s="253"/>
      <c r="AD43" s="253"/>
      <c r="AE43" s="253"/>
      <c r="AG43" s="247" t="s">
        <v>231</v>
      </c>
      <c r="AH43" s="247"/>
      <c r="AI43" s="247"/>
      <c r="AJ43" s="247"/>
      <c r="AK43" s="249"/>
      <c r="AL43" s="247"/>
      <c r="AM43" s="247"/>
      <c r="AN43" s="247"/>
      <c r="AO43" s="249"/>
      <c r="AP43" s="247"/>
      <c r="AQ43" s="247"/>
      <c r="AR43" s="247"/>
      <c r="AS43" s="249"/>
      <c r="AT43" s="247"/>
      <c r="AU43" s="247"/>
      <c r="AV43" s="247"/>
      <c r="AW43" s="249"/>
      <c r="AX43" s="250">
        <f t="shared" si="6"/>
        <v>0</v>
      </c>
      <c r="AY43" s="251">
        <f t="shared" si="9"/>
        <v>0</v>
      </c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</row>
    <row r="44" spans="1:63" x14ac:dyDescent="0.35">
      <c r="A44" s="247" t="s">
        <v>232</v>
      </c>
      <c r="B44" s="247"/>
      <c r="C44" s="247"/>
      <c r="D44" s="247"/>
      <c r="E44" s="249"/>
      <c r="F44" s="247"/>
      <c r="G44" s="247"/>
      <c r="H44" s="247"/>
      <c r="I44" s="249"/>
      <c r="J44" s="247"/>
      <c r="K44" s="247"/>
      <c r="L44" s="247"/>
      <c r="M44" s="249"/>
      <c r="N44" s="247"/>
      <c r="O44" s="247"/>
      <c r="P44" s="247"/>
      <c r="Q44" s="249"/>
      <c r="R44" s="250">
        <f t="shared" si="7"/>
        <v>0</v>
      </c>
      <c r="S44" s="251">
        <f t="shared" si="8"/>
        <v>0</v>
      </c>
      <c r="T44" s="252"/>
      <c r="U44" s="252"/>
      <c r="V44" s="252"/>
      <c r="W44" s="252"/>
      <c r="X44" s="252"/>
      <c r="Y44" s="253"/>
      <c r="Z44" s="253"/>
      <c r="AA44" s="253"/>
      <c r="AB44" s="253"/>
      <c r="AC44" s="253"/>
      <c r="AD44" s="253"/>
      <c r="AE44" s="253"/>
      <c r="AG44" s="247" t="s">
        <v>232</v>
      </c>
      <c r="AH44" s="247"/>
      <c r="AI44" s="247"/>
      <c r="AJ44" s="247"/>
      <c r="AK44" s="249"/>
      <c r="AL44" s="247"/>
      <c r="AM44" s="247"/>
      <c r="AN44" s="247"/>
      <c r="AO44" s="249"/>
      <c r="AP44" s="247"/>
      <c r="AQ44" s="247"/>
      <c r="AR44" s="247"/>
      <c r="AS44" s="249"/>
      <c r="AT44" s="247"/>
      <c r="AU44" s="247"/>
      <c r="AV44" s="247"/>
      <c r="AW44" s="249"/>
      <c r="AX44" s="250">
        <f t="shared" si="6"/>
        <v>0</v>
      </c>
      <c r="AY44" s="251">
        <f t="shared" si="9"/>
        <v>0</v>
      </c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</row>
    <row r="45" spans="1:63" x14ac:dyDescent="0.35">
      <c r="A45" s="247" t="s">
        <v>233</v>
      </c>
      <c r="B45" s="247"/>
      <c r="C45" s="247"/>
      <c r="D45" s="247"/>
      <c r="E45" s="249"/>
      <c r="F45" s="247"/>
      <c r="G45" s="247"/>
      <c r="H45" s="247"/>
      <c r="I45" s="249"/>
      <c r="J45" s="247"/>
      <c r="K45" s="247"/>
      <c r="L45" s="247"/>
      <c r="M45" s="249"/>
      <c r="N45" s="247"/>
      <c r="O45" s="247"/>
      <c r="P45" s="247"/>
      <c r="Q45" s="249"/>
      <c r="R45" s="250">
        <f t="shared" si="7"/>
        <v>0</v>
      </c>
      <c r="S45" s="251">
        <f t="shared" si="8"/>
        <v>0</v>
      </c>
      <c r="T45" s="252"/>
      <c r="U45" s="252"/>
      <c r="V45" s="252"/>
      <c r="W45" s="252"/>
      <c r="X45" s="252"/>
      <c r="Y45" s="253"/>
      <c r="Z45" s="253"/>
      <c r="AA45" s="253"/>
      <c r="AB45" s="253"/>
      <c r="AC45" s="253"/>
      <c r="AD45" s="253"/>
      <c r="AE45" s="253"/>
      <c r="AG45" s="247" t="s">
        <v>233</v>
      </c>
      <c r="AH45" s="247"/>
      <c r="AI45" s="247"/>
      <c r="AJ45" s="247"/>
      <c r="AK45" s="249"/>
      <c r="AL45" s="247"/>
      <c r="AM45" s="247"/>
      <c r="AN45" s="247"/>
      <c r="AO45" s="249"/>
      <c r="AP45" s="247"/>
      <c r="AQ45" s="247"/>
      <c r="AR45" s="247"/>
      <c r="AS45" s="249"/>
      <c r="AT45" s="247"/>
      <c r="AU45" s="247"/>
      <c r="AV45" s="247"/>
      <c r="AW45" s="249"/>
      <c r="AX45" s="250">
        <f t="shared" si="6"/>
        <v>0</v>
      </c>
      <c r="AY45" s="251">
        <f t="shared" si="9"/>
        <v>0</v>
      </c>
      <c r="AZ45" s="253"/>
      <c r="BA45" s="253"/>
      <c r="BB45" s="253"/>
      <c r="BC45" s="253"/>
      <c r="BD45" s="253"/>
      <c r="BE45" s="253"/>
      <c r="BF45" s="253"/>
      <c r="BG45" s="253"/>
      <c r="BH45" s="253"/>
      <c r="BI45" s="247"/>
      <c r="BJ45" s="247"/>
      <c r="BK45" s="247"/>
    </row>
    <row r="46" spans="1:63" x14ac:dyDescent="0.35">
      <c r="A46" s="247" t="s">
        <v>234</v>
      </c>
      <c r="B46" s="247"/>
      <c r="C46" s="247"/>
      <c r="D46" s="247"/>
      <c r="E46" s="249"/>
      <c r="F46" s="247"/>
      <c r="G46" s="247"/>
      <c r="H46" s="247"/>
      <c r="I46" s="249"/>
      <c r="J46" s="247"/>
      <c r="K46" s="247"/>
      <c r="L46" s="247"/>
      <c r="M46" s="249"/>
      <c r="N46" s="247"/>
      <c r="O46" s="247"/>
      <c r="P46" s="247"/>
      <c r="Q46" s="249"/>
      <c r="R46" s="250">
        <f t="shared" si="7"/>
        <v>0</v>
      </c>
      <c r="S46" s="251">
        <f t="shared" si="8"/>
        <v>0</v>
      </c>
      <c r="T46" s="252"/>
      <c r="U46" s="252"/>
      <c r="V46" s="252"/>
      <c r="W46" s="252"/>
      <c r="X46" s="252"/>
      <c r="Y46" s="253"/>
      <c r="Z46" s="253"/>
      <c r="AA46" s="253"/>
      <c r="AB46" s="253"/>
      <c r="AC46" s="253"/>
      <c r="AD46" s="253"/>
      <c r="AE46" s="253"/>
      <c r="AG46" s="247" t="s">
        <v>234</v>
      </c>
      <c r="AH46" s="247"/>
      <c r="AI46" s="247"/>
      <c r="AJ46" s="247"/>
      <c r="AK46" s="249"/>
      <c r="AL46" s="247"/>
      <c r="AM46" s="247"/>
      <c r="AN46" s="247"/>
      <c r="AO46" s="249"/>
      <c r="AP46" s="247"/>
      <c r="AQ46" s="247"/>
      <c r="AR46" s="247"/>
      <c r="AS46" s="249"/>
      <c r="AT46" s="247"/>
      <c r="AU46" s="247"/>
      <c r="AV46" s="247"/>
      <c r="AW46" s="249"/>
      <c r="AX46" s="250">
        <f t="shared" si="6"/>
        <v>0</v>
      </c>
      <c r="AY46" s="251">
        <f t="shared" si="9"/>
        <v>0</v>
      </c>
      <c r="AZ46" s="253"/>
      <c r="BA46" s="253"/>
      <c r="BB46" s="253"/>
      <c r="BC46" s="253"/>
      <c r="BD46" s="253"/>
      <c r="BE46" s="253"/>
      <c r="BF46" s="253"/>
      <c r="BG46" s="253"/>
      <c r="BH46" s="253"/>
      <c r="BI46" s="247"/>
      <c r="BJ46" s="247"/>
      <c r="BK46" s="247"/>
    </row>
    <row r="47" spans="1:63" x14ac:dyDescent="0.35">
      <c r="A47" s="247" t="s">
        <v>235</v>
      </c>
      <c r="B47" s="247"/>
      <c r="C47" s="247"/>
      <c r="D47" s="247"/>
      <c r="E47" s="249"/>
      <c r="F47" s="247"/>
      <c r="G47" s="247"/>
      <c r="H47" s="247"/>
      <c r="I47" s="249"/>
      <c r="J47" s="247"/>
      <c r="K47" s="247"/>
      <c r="L47" s="247"/>
      <c r="M47" s="249"/>
      <c r="N47" s="247"/>
      <c r="O47" s="247"/>
      <c r="P47" s="247"/>
      <c r="Q47" s="249"/>
      <c r="R47" s="250">
        <f t="shared" si="7"/>
        <v>0</v>
      </c>
      <c r="S47" s="251">
        <f t="shared" si="8"/>
        <v>0</v>
      </c>
      <c r="T47" s="252"/>
      <c r="U47" s="252"/>
      <c r="V47" s="252"/>
      <c r="W47" s="252"/>
      <c r="X47" s="252"/>
      <c r="Y47" s="253"/>
      <c r="Z47" s="253"/>
      <c r="AA47" s="253"/>
      <c r="AB47" s="253"/>
      <c r="AC47" s="253"/>
      <c r="AD47" s="253"/>
      <c r="AE47" s="253"/>
      <c r="AG47" s="247" t="s">
        <v>235</v>
      </c>
      <c r="AH47" s="247"/>
      <c r="AI47" s="247"/>
      <c r="AJ47" s="247"/>
      <c r="AK47" s="249"/>
      <c r="AL47" s="247"/>
      <c r="AM47" s="247"/>
      <c r="AN47" s="247"/>
      <c r="AO47" s="249"/>
      <c r="AP47" s="247"/>
      <c r="AQ47" s="247"/>
      <c r="AR47" s="247"/>
      <c r="AS47" s="249"/>
      <c r="AT47" s="247"/>
      <c r="AU47" s="247"/>
      <c r="AV47" s="247"/>
      <c r="AW47" s="249"/>
      <c r="AX47" s="250">
        <f t="shared" si="6"/>
        <v>0</v>
      </c>
      <c r="AY47" s="251">
        <f t="shared" si="9"/>
        <v>0</v>
      </c>
      <c r="AZ47" s="253"/>
      <c r="BA47" s="253"/>
      <c r="BB47" s="253"/>
      <c r="BC47" s="253"/>
      <c r="BD47" s="253"/>
      <c r="BE47" s="253"/>
      <c r="BF47" s="253"/>
      <c r="BG47" s="253"/>
      <c r="BH47" s="253"/>
      <c r="BI47" s="247"/>
      <c r="BJ47" s="247"/>
      <c r="BK47" s="247"/>
    </row>
    <row r="48" spans="1:63" x14ac:dyDescent="0.35">
      <c r="A48" s="247" t="s">
        <v>236</v>
      </c>
      <c r="B48" s="247"/>
      <c r="C48" s="247"/>
      <c r="D48" s="247"/>
      <c r="E48" s="249"/>
      <c r="F48" s="247"/>
      <c r="G48" s="247"/>
      <c r="H48" s="247"/>
      <c r="I48" s="249"/>
      <c r="J48" s="247"/>
      <c r="K48" s="247"/>
      <c r="L48" s="247"/>
      <c r="M48" s="249"/>
      <c r="N48" s="247"/>
      <c r="O48" s="247"/>
      <c r="P48" s="247"/>
      <c r="Q48" s="249"/>
      <c r="R48" s="250">
        <f t="shared" si="7"/>
        <v>0</v>
      </c>
      <c r="S48" s="251">
        <f t="shared" si="8"/>
        <v>0</v>
      </c>
      <c r="T48" s="252"/>
      <c r="U48" s="252"/>
      <c r="V48" s="252"/>
      <c r="W48" s="252"/>
      <c r="X48" s="252"/>
      <c r="Y48" s="253"/>
      <c r="Z48" s="253"/>
      <c r="AA48" s="253"/>
      <c r="AB48" s="253"/>
      <c r="AC48" s="253"/>
      <c r="AD48" s="253"/>
      <c r="AE48" s="253"/>
      <c r="AG48" s="247" t="s">
        <v>236</v>
      </c>
      <c r="AH48" s="247"/>
      <c r="AI48" s="247"/>
      <c r="AJ48" s="247"/>
      <c r="AK48" s="249"/>
      <c r="AL48" s="247"/>
      <c r="AM48" s="247"/>
      <c r="AN48" s="247"/>
      <c r="AO48" s="249"/>
      <c r="AP48" s="247"/>
      <c r="AQ48" s="247"/>
      <c r="AR48" s="247"/>
      <c r="AS48" s="249"/>
      <c r="AT48" s="247"/>
      <c r="AU48" s="247"/>
      <c r="AV48" s="247"/>
      <c r="AW48" s="249"/>
      <c r="AX48" s="250">
        <f t="shared" si="6"/>
        <v>0</v>
      </c>
      <c r="AY48" s="251">
        <f t="shared" si="9"/>
        <v>0</v>
      </c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</row>
    <row r="49" spans="1:63" x14ac:dyDescent="0.35">
      <c r="A49" s="247" t="s">
        <v>237</v>
      </c>
      <c r="B49" s="247"/>
      <c r="C49" s="247"/>
      <c r="D49" s="247"/>
      <c r="E49" s="249"/>
      <c r="F49" s="247"/>
      <c r="G49" s="247"/>
      <c r="H49" s="247"/>
      <c r="I49" s="249"/>
      <c r="J49" s="247"/>
      <c r="K49" s="247"/>
      <c r="L49" s="247"/>
      <c r="M49" s="249"/>
      <c r="N49" s="247"/>
      <c r="O49" s="247"/>
      <c r="P49" s="247"/>
      <c r="Q49" s="249"/>
      <c r="R49" s="250">
        <f t="shared" si="7"/>
        <v>0</v>
      </c>
      <c r="S49" s="251">
        <f t="shared" si="8"/>
        <v>0</v>
      </c>
      <c r="T49" s="252"/>
      <c r="U49" s="252"/>
      <c r="V49" s="252"/>
      <c r="W49" s="252"/>
      <c r="X49" s="252"/>
      <c r="Y49" s="253"/>
      <c r="Z49" s="253"/>
      <c r="AA49" s="253"/>
      <c r="AB49" s="253"/>
      <c r="AC49" s="253"/>
      <c r="AD49" s="253"/>
      <c r="AE49" s="253"/>
      <c r="AG49" s="247" t="s">
        <v>237</v>
      </c>
      <c r="AH49" s="247"/>
      <c r="AI49" s="247"/>
      <c r="AJ49" s="247"/>
      <c r="AK49" s="249"/>
      <c r="AL49" s="247"/>
      <c r="AM49" s="247"/>
      <c r="AN49" s="247"/>
      <c r="AO49" s="249"/>
      <c r="AP49" s="247"/>
      <c r="AQ49" s="247"/>
      <c r="AR49" s="247"/>
      <c r="AS49" s="249"/>
      <c r="AT49" s="247"/>
      <c r="AU49" s="247"/>
      <c r="AV49" s="247"/>
      <c r="AW49" s="249"/>
      <c r="AX49" s="250">
        <f t="shared" si="6"/>
        <v>0</v>
      </c>
      <c r="AY49" s="251">
        <f t="shared" si="9"/>
        <v>0</v>
      </c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</row>
    <row r="50" spans="1:63" x14ac:dyDescent="0.35">
      <c r="A50" s="247" t="s">
        <v>238</v>
      </c>
      <c r="B50" s="247"/>
      <c r="C50" s="247"/>
      <c r="D50" s="247"/>
      <c r="E50" s="249"/>
      <c r="F50" s="247"/>
      <c r="G50" s="247"/>
      <c r="H50" s="247"/>
      <c r="I50" s="249"/>
      <c r="J50" s="247"/>
      <c r="K50" s="247"/>
      <c r="L50" s="247"/>
      <c r="M50" s="249"/>
      <c r="N50" s="247"/>
      <c r="O50" s="247"/>
      <c r="P50" s="247"/>
      <c r="Q50" s="249"/>
      <c r="R50" s="250">
        <f t="shared" si="7"/>
        <v>0</v>
      </c>
      <c r="S50" s="251">
        <f t="shared" si="8"/>
        <v>0</v>
      </c>
      <c r="T50" s="252"/>
      <c r="U50" s="252"/>
      <c r="V50" s="252"/>
      <c r="W50" s="252"/>
      <c r="X50" s="252"/>
      <c r="Y50" s="253"/>
      <c r="Z50" s="253"/>
      <c r="AA50" s="253"/>
      <c r="AB50" s="253"/>
      <c r="AC50" s="253"/>
      <c r="AD50" s="253"/>
      <c r="AE50" s="253"/>
      <c r="AG50" s="247" t="s">
        <v>238</v>
      </c>
      <c r="AH50" s="247"/>
      <c r="AI50" s="247"/>
      <c r="AJ50" s="247"/>
      <c r="AK50" s="249"/>
      <c r="AL50" s="247"/>
      <c r="AM50" s="247"/>
      <c r="AN50" s="247"/>
      <c r="AO50" s="249"/>
      <c r="AP50" s="247"/>
      <c r="AQ50" s="247"/>
      <c r="AR50" s="247"/>
      <c r="AS50" s="249"/>
      <c r="AT50" s="247"/>
      <c r="AU50" s="247"/>
      <c r="AV50" s="247"/>
      <c r="AW50" s="249"/>
      <c r="AX50" s="250">
        <f t="shared" si="6"/>
        <v>0</v>
      </c>
      <c r="AY50" s="251">
        <f t="shared" si="9"/>
        <v>0</v>
      </c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</row>
    <row r="51" spans="1:63" x14ac:dyDescent="0.35">
      <c r="A51" s="247" t="s">
        <v>239</v>
      </c>
      <c r="B51" s="247"/>
      <c r="C51" s="247"/>
      <c r="D51" s="247"/>
      <c r="E51" s="249"/>
      <c r="F51" s="247"/>
      <c r="G51" s="247"/>
      <c r="H51" s="247"/>
      <c r="I51" s="249"/>
      <c r="J51" s="247"/>
      <c r="K51" s="247"/>
      <c r="L51" s="247"/>
      <c r="M51" s="249"/>
      <c r="N51" s="247"/>
      <c r="O51" s="247"/>
      <c r="P51" s="247"/>
      <c r="Q51" s="249"/>
      <c r="R51" s="250">
        <f t="shared" si="7"/>
        <v>0</v>
      </c>
      <c r="S51" s="251">
        <f t="shared" si="8"/>
        <v>0</v>
      </c>
      <c r="T51" s="252"/>
      <c r="U51" s="252"/>
      <c r="V51" s="252"/>
      <c r="W51" s="252"/>
      <c r="X51" s="252"/>
      <c r="Y51" s="253"/>
      <c r="Z51" s="253"/>
      <c r="AA51" s="253"/>
      <c r="AB51" s="253"/>
      <c r="AC51" s="253"/>
      <c r="AD51" s="253"/>
      <c r="AE51" s="253"/>
      <c r="AG51" s="247" t="s">
        <v>239</v>
      </c>
      <c r="AH51" s="247"/>
      <c r="AI51" s="247"/>
      <c r="AJ51" s="247"/>
      <c r="AK51" s="249"/>
      <c r="AL51" s="247"/>
      <c r="AM51" s="247"/>
      <c r="AN51" s="247"/>
      <c r="AO51" s="249"/>
      <c r="AP51" s="247"/>
      <c r="AQ51" s="247"/>
      <c r="AR51" s="247"/>
      <c r="AS51" s="249"/>
      <c r="AT51" s="247"/>
      <c r="AU51" s="247"/>
      <c r="AV51" s="247"/>
      <c r="AW51" s="249"/>
      <c r="AX51" s="250">
        <f t="shared" si="6"/>
        <v>0</v>
      </c>
      <c r="AY51" s="251">
        <f t="shared" si="9"/>
        <v>0</v>
      </c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</row>
    <row r="52" spans="1:63" x14ac:dyDescent="0.35">
      <c r="A52" s="247" t="s">
        <v>240</v>
      </c>
      <c r="B52" s="247"/>
      <c r="C52" s="247"/>
      <c r="D52" s="247"/>
      <c r="E52" s="249"/>
      <c r="F52" s="247"/>
      <c r="G52" s="247"/>
      <c r="H52" s="247"/>
      <c r="I52" s="249"/>
      <c r="J52" s="247"/>
      <c r="K52" s="247"/>
      <c r="L52" s="247"/>
      <c r="M52" s="249"/>
      <c r="N52" s="247"/>
      <c r="O52" s="247"/>
      <c r="P52" s="247"/>
      <c r="Q52" s="249"/>
      <c r="R52" s="250">
        <f t="shared" si="7"/>
        <v>0</v>
      </c>
      <c r="S52" s="251">
        <f t="shared" si="8"/>
        <v>0</v>
      </c>
      <c r="T52" s="252"/>
      <c r="U52" s="252"/>
      <c r="V52" s="252"/>
      <c r="W52" s="252"/>
      <c r="X52" s="252"/>
      <c r="Y52" s="253"/>
      <c r="Z52" s="253"/>
      <c r="AA52" s="253"/>
      <c r="AB52" s="253"/>
      <c r="AC52" s="253"/>
      <c r="AD52" s="253"/>
      <c r="AE52" s="253"/>
      <c r="AG52" s="247" t="s">
        <v>240</v>
      </c>
      <c r="AH52" s="247"/>
      <c r="AI52" s="247"/>
      <c r="AJ52" s="247"/>
      <c r="AK52" s="249"/>
      <c r="AL52" s="247"/>
      <c r="AM52" s="247"/>
      <c r="AN52" s="247"/>
      <c r="AO52" s="249"/>
      <c r="AP52" s="247"/>
      <c r="AQ52" s="247"/>
      <c r="AR52" s="247"/>
      <c r="AS52" s="249"/>
      <c r="AT52" s="247"/>
      <c r="AU52" s="247"/>
      <c r="AV52" s="247"/>
      <c r="AW52" s="249"/>
      <c r="AX52" s="250">
        <f t="shared" si="6"/>
        <v>0</v>
      </c>
      <c r="AY52" s="251">
        <f t="shared" si="9"/>
        <v>0</v>
      </c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</row>
    <row r="53" spans="1:63" x14ac:dyDescent="0.35">
      <c r="A53" s="247" t="s">
        <v>241</v>
      </c>
      <c r="B53" s="247"/>
      <c r="C53" s="247"/>
      <c r="D53" s="247"/>
      <c r="E53" s="249"/>
      <c r="F53" s="247"/>
      <c r="G53" s="247"/>
      <c r="H53" s="247"/>
      <c r="I53" s="249"/>
      <c r="J53" s="247"/>
      <c r="K53" s="247"/>
      <c r="L53" s="247"/>
      <c r="M53" s="249"/>
      <c r="N53" s="247"/>
      <c r="O53" s="247"/>
      <c r="P53" s="247"/>
      <c r="Q53" s="249"/>
      <c r="R53" s="250">
        <f t="shared" si="7"/>
        <v>0</v>
      </c>
      <c r="S53" s="251">
        <f t="shared" si="8"/>
        <v>0</v>
      </c>
      <c r="T53" s="252"/>
      <c r="U53" s="252"/>
      <c r="V53" s="252"/>
      <c r="W53" s="252"/>
      <c r="X53" s="252"/>
      <c r="Y53" s="253"/>
      <c r="Z53" s="253"/>
      <c r="AA53" s="253"/>
      <c r="AB53" s="253"/>
      <c r="AC53" s="253"/>
      <c r="AD53" s="253"/>
      <c r="AE53" s="253"/>
      <c r="AG53" s="247" t="s">
        <v>241</v>
      </c>
      <c r="AH53" s="247"/>
      <c r="AI53" s="247"/>
      <c r="AJ53" s="247"/>
      <c r="AK53" s="249"/>
      <c r="AL53" s="247"/>
      <c r="AM53" s="247"/>
      <c r="AN53" s="247"/>
      <c r="AO53" s="249"/>
      <c r="AP53" s="247"/>
      <c r="AQ53" s="247"/>
      <c r="AR53" s="247"/>
      <c r="AS53" s="249"/>
      <c r="AT53" s="247"/>
      <c r="AU53" s="247"/>
      <c r="AV53" s="247"/>
      <c r="AW53" s="249"/>
      <c r="AX53" s="250">
        <f t="shared" si="6"/>
        <v>0</v>
      </c>
      <c r="AY53" s="251">
        <f t="shared" si="9"/>
        <v>0</v>
      </c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</row>
    <row r="54" spans="1:63" x14ac:dyDescent="0.35">
      <c r="A54" s="247" t="s">
        <v>242</v>
      </c>
      <c r="B54" s="247"/>
      <c r="C54" s="247"/>
      <c r="D54" s="247"/>
      <c r="E54" s="249"/>
      <c r="F54" s="247"/>
      <c r="G54" s="247"/>
      <c r="H54" s="247"/>
      <c r="I54" s="249"/>
      <c r="J54" s="247"/>
      <c r="K54" s="247"/>
      <c r="L54" s="247"/>
      <c r="M54" s="249"/>
      <c r="N54" s="247"/>
      <c r="O54" s="247"/>
      <c r="P54" s="247"/>
      <c r="Q54" s="249"/>
      <c r="R54" s="250">
        <f t="shared" si="7"/>
        <v>0</v>
      </c>
      <c r="S54" s="251">
        <f t="shared" si="8"/>
        <v>0</v>
      </c>
      <c r="T54" s="252"/>
      <c r="U54" s="252"/>
      <c r="V54" s="252"/>
      <c r="W54" s="252"/>
      <c r="X54" s="252"/>
      <c r="Y54" s="253"/>
      <c r="Z54" s="253"/>
      <c r="AA54" s="253"/>
      <c r="AB54" s="253"/>
      <c r="AC54" s="253"/>
      <c r="AD54" s="253"/>
      <c r="AE54" s="253"/>
      <c r="AG54" s="247" t="s">
        <v>242</v>
      </c>
      <c r="AH54" s="247"/>
      <c r="AI54" s="247"/>
      <c r="AJ54" s="247"/>
      <c r="AK54" s="249"/>
      <c r="AL54" s="247"/>
      <c r="AM54" s="247"/>
      <c r="AN54" s="247"/>
      <c r="AO54" s="249"/>
      <c r="AP54" s="247"/>
      <c r="AQ54" s="247"/>
      <c r="AR54" s="247"/>
      <c r="AS54" s="249"/>
      <c r="AT54" s="247"/>
      <c r="AU54" s="247"/>
      <c r="AV54" s="247"/>
      <c r="AW54" s="249"/>
      <c r="AX54" s="250">
        <f t="shared" si="6"/>
        <v>0</v>
      </c>
      <c r="AY54" s="251">
        <f t="shared" si="9"/>
        <v>0</v>
      </c>
      <c r="AZ54" s="253"/>
      <c r="BA54" s="253"/>
      <c r="BB54" s="253"/>
      <c r="BC54" s="253"/>
      <c r="BD54" s="253"/>
      <c r="BE54" s="253"/>
      <c r="BF54" s="253"/>
      <c r="BG54" s="253"/>
      <c r="BH54" s="253"/>
      <c r="BI54" s="253"/>
      <c r="BJ54" s="253"/>
      <c r="BK54" s="253"/>
    </row>
    <row r="55" spans="1:63" x14ac:dyDescent="0.35">
      <c r="A55" s="247" t="s">
        <v>243</v>
      </c>
      <c r="B55" s="247"/>
      <c r="C55" s="247"/>
      <c r="D55" s="247"/>
      <c r="E55" s="249"/>
      <c r="F55" s="247"/>
      <c r="G55" s="247"/>
      <c r="H55" s="247"/>
      <c r="I55" s="249"/>
      <c r="J55" s="247"/>
      <c r="K55" s="247"/>
      <c r="L55" s="247"/>
      <c r="M55" s="249"/>
      <c r="N55" s="247"/>
      <c r="O55" s="247"/>
      <c r="P55" s="247"/>
      <c r="Q55" s="249"/>
      <c r="R55" s="250">
        <f t="shared" si="7"/>
        <v>0</v>
      </c>
      <c r="S55" s="251">
        <f t="shared" si="8"/>
        <v>0</v>
      </c>
      <c r="T55" s="252"/>
      <c r="U55" s="252"/>
      <c r="V55" s="252"/>
      <c r="W55" s="252"/>
      <c r="X55" s="252"/>
      <c r="Y55" s="253"/>
      <c r="Z55" s="253"/>
      <c r="AA55" s="253"/>
      <c r="AB55" s="253"/>
      <c r="AC55" s="253"/>
      <c r="AD55" s="253"/>
      <c r="AE55" s="253"/>
      <c r="AG55" s="247" t="s">
        <v>243</v>
      </c>
      <c r="AH55" s="247"/>
      <c r="AI55" s="247"/>
      <c r="AJ55" s="247"/>
      <c r="AK55" s="249"/>
      <c r="AL55" s="247"/>
      <c r="AM55" s="247"/>
      <c r="AN55" s="247"/>
      <c r="AO55" s="249"/>
      <c r="AP55" s="247"/>
      <c r="AQ55" s="247"/>
      <c r="AR55" s="247"/>
      <c r="AS55" s="249"/>
      <c r="AT55" s="247"/>
      <c r="AU55" s="247"/>
      <c r="AV55" s="247"/>
      <c r="AW55" s="249"/>
      <c r="AX55" s="250">
        <f t="shared" si="6"/>
        <v>0</v>
      </c>
      <c r="AY55" s="251">
        <f t="shared" si="9"/>
        <v>0</v>
      </c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</row>
    <row r="56" spans="1:63" x14ac:dyDescent="0.35">
      <c r="A56" s="247" t="s">
        <v>244</v>
      </c>
      <c r="B56" s="247"/>
      <c r="C56" s="247"/>
      <c r="D56" s="247"/>
      <c r="E56" s="249"/>
      <c r="F56" s="247"/>
      <c r="G56" s="247"/>
      <c r="H56" s="247"/>
      <c r="I56" s="249"/>
      <c r="J56" s="247"/>
      <c r="K56" s="247"/>
      <c r="L56" s="247"/>
      <c r="M56" s="249"/>
      <c r="N56" s="247"/>
      <c r="O56" s="247"/>
      <c r="P56" s="247"/>
      <c r="Q56" s="249"/>
      <c r="R56" s="250">
        <f t="shared" si="7"/>
        <v>0</v>
      </c>
      <c r="S56" s="251">
        <f t="shared" si="8"/>
        <v>0</v>
      </c>
      <c r="T56" s="252"/>
      <c r="U56" s="252"/>
      <c r="V56" s="252"/>
      <c r="W56" s="252"/>
      <c r="X56" s="252"/>
      <c r="Y56" s="253"/>
      <c r="Z56" s="253"/>
      <c r="AA56" s="253"/>
      <c r="AB56" s="253"/>
      <c r="AC56" s="253"/>
      <c r="AD56" s="253"/>
      <c r="AE56" s="253"/>
      <c r="AG56" s="247" t="s">
        <v>244</v>
      </c>
      <c r="AH56" s="247"/>
      <c r="AI56" s="247"/>
      <c r="AJ56" s="247"/>
      <c r="AK56" s="249"/>
      <c r="AL56" s="247"/>
      <c r="AM56" s="247"/>
      <c r="AN56" s="247"/>
      <c r="AO56" s="249"/>
      <c r="AP56" s="247"/>
      <c r="AQ56" s="247"/>
      <c r="AR56" s="247"/>
      <c r="AS56" s="249"/>
      <c r="AT56" s="247"/>
      <c r="AU56" s="247"/>
      <c r="AV56" s="247"/>
      <c r="AW56" s="249"/>
      <c r="AX56" s="250">
        <f t="shared" si="6"/>
        <v>0</v>
      </c>
      <c r="AY56" s="251">
        <f t="shared" si="9"/>
        <v>0</v>
      </c>
      <c r="AZ56" s="253"/>
      <c r="BA56" s="253"/>
      <c r="BB56" s="253"/>
      <c r="BC56" s="253"/>
      <c r="BD56" s="253"/>
      <c r="BE56" s="253"/>
      <c r="BF56" s="253"/>
      <c r="BG56" s="253"/>
      <c r="BH56" s="253"/>
      <c r="BI56" s="253"/>
      <c r="BJ56" s="253"/>
      <c r="BK56" s="253"/>
    </row>
    <row r="57" spans="1:63" x14ac:dyDescent="0.35">
      <c r="A57" s="247" t="s">
        <v>245</v>
      </c>
      <c r="B57" s="247"/>
      <c r="C57" s="247"/>
      <c r="D57" s="247"/>
      <c r="E57" s="249"/>
      <c r="F57" s="247"/>
      <c r="G57" s="247"/>
      <c r="H57" s="247"/>
      <c r="I57" s="249"/>
      <c r="J57" s="247"/>
      <c r="K57" s="247"/>
      <c r="L57" s="247"/>
      <c r="M57" s="249"/>
      <c r="N57" s="247"/>
      <c r="O57" s="247"/>
      <c r="P57" s="247"/>
      <c r="Q57" s="249"/>
      <c r="R57" s="250">
        <f t="shared" si="7"/>
        <v>0</v>
      </c>
      <c r="S57" s="251">
        <f t="shared" si="8"/>
        <v>0</v>
      </c>
      <c r="T57" s="252"/>
      <c r="U57" s="252"/>
      <c r="V57" s="252"/>
      <c r="W57" s="252"/>
      <c r="X57" s="252"/>
      <c r="Y57" s="253"/>
      <c r="Z57" s="253"/>
      <c r="AA57" s="253"/>
      <c r="AB57" s="253"/>
      <c r="AC57" s="253"/>
      <c r="AD57" s="253"/>
      <c r="AE57" s="253"/>
      <c r="AG57" s="247" t="s">
        <v>245</v>
      </c>
      <c r="AH57" s="247"/>
      <c r="AI57" s="247"/>
      <c r="AJ57" s="247"/>
      <c r="AK57" s="249"/>
      <c r="AL57" s="247"/>
      <c r="AM57" s="247"/>
      <c r="AN57" s="247"/>
      <c r="AO57" s="249"/>
      <c r="AP57" s="247"/>
      <c r="AQ57" s="247"/>
      <c r="AR57" s="247"/>
      <c r="AS57" s="249"/>
      <c r="AT57" s="247"/>
      <c r="AU57" s="247"/>
      <c r="AV57" s="247"/>
      <c r="AW57" s="249"/>
      <c r="AX57" s="250">
        <f t="shared" si="6"/>
        <v>0</v>
      </c>
      <c r="AY57" s="251">
        <f t="shared" si="9"/>
        <v>0</v>
      </c>
      <c r="AZ57" s="253"/>
      <c r="BA57" s="253"/>
      <c r="BB57" s="253"/>
      <c r="BC57" s="253"/>
      <c r="BD57" s="253"/>
      <c r="BE57" s="253"/>
      <c r="BF57" s="253"/>
      <c r="BG57" s="253"/>
      <c r="BH57" s="253"/>
      <c r="BI57" s="253"/>
      <c r="BJ57" s="253"/>
      <c r="BK57" s="253"/>
    </row>
    <row r="58" spans="1:63" x14ac:dyDescent="0.35">
      <c r="A58" s="255" t="s">
        <v>246</v>
      </c>
      <c r="B58" s="256">
        <f t="shared" ref="B58:Q58" si="10">SUM(B37:B57)</f>
        <v>0</v>
      </c>
      <c r="C58" s="256">
        <f t="shared" ref="C58:H58" si="11">SUM(C37:C57)</f>
        <v>2.8571428571428576E-3</v>
      </c>
      <c r="D58" s="256">
        <f t="shared" si="11"/>
        <v>3.7142857142857151E-2</v>
      </c>
      <c r="E58" s="257">
        <f t="shared" si="11"/>
        <v>55166800</v>
      </c>
      <c r="F58" s="256">
        <f t="shared" si="11"/>
        <v>8.2857142857142879E-2</v>
      </c>
      <c r="G58" s="256">
        <f t="shared" si="11"/>
        <v>7.7142857142857152E-2</v>
      </c>
      <c r="H58" s="256">
        <f t="shared" si="11"/>
        <v>0</v>
      </c>
      <c r="I58" s="257">
        <f t="shared" si="10"/>
        <v>168683100</v>
      </c>
      <c r="J58" s="256">
        <f t="shared" si="10"/>
        <v>0</v>
      </c>
      <c r="K58" s="256">
        <f t="shared" si="10"/>
        <v>0</v>
      </c>
      <c r="L58" s="256">
        <f t="shared" si="10"/>
        <v>0</v>
      </c>
      <c r="M58" s="257">
        <f t="shared" si="10"/>
        <v>0</v>
      </c>
      <c r="N58" s="256">
        <f t="shared" si="10"/>
        <v>0</v>
      </c>
      <c r="O58" s="256">
        <f t="shared" si="10"/>
        <v>0</v>
      </c>
      <c r="P58" s="256">
        <f t="shared" si="10"/>
        <v>0</v>
      </c>
      <c r="Q58" s="257">
        <f t="shared" si="10"/>
        <v>0</v>
      </c>
      <c r="R58" s="256" t="e">
        <f t="shared" ref="R58:AE58" si="12">SUM(R37:R57)</f>
        <v>#REF!</v>
      </c>
      <c r="S58" s="251" t="e">
        <f t="shared" si="12"/>
        <v>#REF!</v>
      </c>
      <c r="T58" s="256">
        <f t="shared" si="12"/>
        <v>0</v>
      </c>
      <c r="U58" s="256">
        <f t="shared" si="12"/>
        <v>0</v>
      </c>
      <c r="V58" s="256">
        <f t="shared" si="12"/>
        <v>0</v>
      </c>
      <c r="W58" s="256">
        <f t="shared" si="12"/>
        <v>0</v>
      </c>
      <c r="X58" s="256">
        <f t="shared" si="12"/>
        <v>0</v>
      </c>
      <c r="Y58" s="256">
        <f t="shared" si="12"/>
        <v>0</v>
      </c>
      <c r="Z58" s="256">
        <f t="shared" si="12"/>
        <v>0</v>
      </c>
      <c r="AA58" s="256">
        <f t="shared" si="12"/>
        <v>0</v>
      </c>
      <c r="AB58" s="256">
        <f t="shared" si="12"/>
        <v>0</v>
      </c>
      <c r="AC58" s="256">
        <f t="shared" si="12"/>
        <v>0</v>
      </c>
      <c r="AD58" s="256">
        <f t="shared" si="12"/>
        <v>0</v>
      </c>
      <c r="AE58" s="256">
        <f t="shared" si="12"/>
        <v>0</v>
      </c>
      <c r="AG58" s="255" t="s">
        <v>246</v>
      </c>
      <c r="AH58" s="256">
        <f t="shared" ref="AH58:BK58" si="13">SUM(AH37:AH57)</f>
        <v>0</v>
      </c>
      <c r="AI58" s="256">
        <f t="shared" si="13"/>
        <v>0</v>
      </c>
      <c r="AJ58" s="256">
        <f t="shared" si="13"/>
        <v>0</v>
      </c>
      <c r="AK58" s="257">
        <f t="shared" si="13"/>
        <v>0</v>
      </c>
      <c r="AL58" s="256">
        <f t="shared" si="13"/>
        <v>0</v>
      </c>
      <c r="AM58" s="256">
        <f t="shared" si="13"/>
        <v>0</v>
      </c>
      <c r="AN58" s="256">
        <f t="shared" si="13"/>
        <v>0</v>
      </c>
      <c r="AO58" s="257">
        <f t="shared" si="13"/>
        <v>0</v>
      </c>
      <c r="AP58" s="256">
        <f t="shared" si="13"/>
        <v>0</v>
      </c>
      <c r="AQ58" s="256">
        <f t="shared" si="13"/>
        <v>0</v>
      </c>
      <c r="AR58" s="256">
        <f t="shared" si="13"/>
        <v>0</v>
      </c>
      <c r="AS58" s="257">
        <f t="shared" si="13"/>
        <v>0</v>
      </c>
      <c r="AT58" s="256">
        <f t="shared" si="13"/>
        <v>0</v>
      </c>
      <c r="AU58" s="256">
        <f t="shared" si="13"/>
        <v>0</v>
      </c>
      <c r="AV58" s="256">
        <f t="shared" si="13"/>
        <v>0</v>
      </c>
      <c r="AW58" s="257">
        <f t="shared" si="13"/>
        <v>0</v>
      </c>
      <c r="AX58" s="258">
        <f t="shared" si="13"/>
        <v>0</v>
      </c>
      <c r="AY58" s="259">
        <f t="shared" si="13"/>
        <v>0</v>
      </c>
      <c r="AZ58" s="256">
        <f t="shared" si="13"/>
        <v>0</v>
      </c>
      <c r="BA58" s="256">
        <f t="shared" si="13"/>
        <v>0</v>
      </c>
      <c r="BB58" s="256">
        <f t="shared" si="13"/>
        <v>0</v>
      </c>
      <c r="BC58" s="256">
        <f t="shared" si="13"/>
        <v>0</v>
      </c>
      <c r="BD58" s="256">
        <f t="shared" si="13"/>
        <v>0</v>
      </c>
      <c r="BE58" s="256">
        <f t="shared" si="13"/>
        <v>0</v>
      </c>
      <c r="BF58" s="256">
        <f t="shared" si="13"/>
        <v>0</v>
      </c>
      <c r="BG58" s="256">
        <f t="shared" si="13"/>
        <v>0</v>
      </c>
      <c r="BH58" s="256">
        <f t="shared" si="13"/>
        <v>0</v>
      </c>
      <c r="BI58" s="256">
        <f t="shared" si="13"/>
        <v>0</v>
      </c>
      <c r="BJ58" s="256">
        <f t="shared" si="13"/>
        <v>0</v>
      </c>
      <c r="BK58" s="256">
        <f t="shared" si="13"/>
        <v>0</v>
      </c>
    </row>
  </sheetData>
  <mergeCells count="44">
    <mergeCell ref="AV35:AW35"/>
    <mergeCell ref="AX35:AY35"/>
    <mergeCell ref="AZ35:BE35"/>
    <mergeCell ref="BF35:BK35"/>
    <mergeCell ref="T35:Y35"/>
    <mergeCell ref="Z35:AE35"/>
    <mergeCell ref="AG35:AG36"/>
    <mergeCell ref="AJ35:AK35"/>
    <mergeCell ref="AN35:AO35"/>
    <mergeCell ref="AR35:AS35"/>
    <mergeCell ref="R35:S35"/>
    <mergeCell ref="T9:Y9"/>
    <mergeCell ref="Z9:AE9"/>
    <mergeCell ref="AG9:AG10"/>
    <mergeCell ref="AJ9:AK9"/>
    <mergeCell ref="R9:S9"/>
    <mergeCell ref="A35:A36"/>
    <mergeCell ref="D35:E35"/>
    <mergeCell ref="H35:I35"/>
    <mergeCell ref="L35:M35"/>
    <mergeCell ref="P35:Q35"/>
    <mergeCell ref="A4:BH4"/>
    <mergeCell ref="BI4:BK4"/>
    <mergeCell ref="A5:AE5"/>
    <mergeCell ref="AG5:BK5"/>
    <mergeCell ref="B6:BK6"/>
    <mergeCell ref="B7:BK7"/>
    <mergeCell ref="A9:A10"/>
    <mergeCell ref="D9:E9"/>
    <mergeCell ref="H9:I9"/>
    <mergeCell ref="L9:M9"/>
    <mergeCell ref="P9:Q9"/>
    <mergeCell ref="AV9:AW9"/>
    <mergeCell ref="AX9:AY9"/>
    <mergeCell ref="AZ9:BE9"/>
    <mergeCell ref="BF9:BK9"/>
    <mergeCell ref="AN9:AO9"/>
    <mergeCell ref="AR9:AS9"/>
    <mergeCell ref="A1:BH1"/>
    <mergeCell ref="BI1:BK1"/>
    <mergeCell ref="A2:BH2"/>
    <mergeCell ref="BI2:BK2"/>
    <mergeCell ref="A3:BH3"/>
    <mergeCell ref="BI3:BK3"/>
  </mergeCells>
  <printOptions horizontalCentered="1"/>
  <pageMargins left="0.39370078740157483" right="0.39370078740157483" top="0.39370078740157483" bottom="0.39370078740157483" header="0" footer="0"/>
  <pageSetup scale="1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view="pageBreakPreview" topLeftCell="A8" zoomScale="75" zoomScaleNormal="90" zoomScaleSheetLayoutView="75" workbookViewId="0">
      <selection activeCell="A49" sqref="A49:A50"/>
    </sheetView>
  </sheetViews>
  <sheetFormatPr baseColWidth="10" defaultColWidth="11.453125" defaultRowHeight="14.5" x14ac:dyDescent="0.35"/>
  <cols>
    <col min="1" max="1" width="21" style="2" customWidth="1"/>
    <col min="2" max="4" width="20.54296875" style="2" customWidth="1"/>
    <col min="5" max="5" width="24.26953125" style="2" customWidth="1"/>
    <col min="6" max="16384" width="11.453125" style="2"/>
  </cols>
  <sheetData>
    <row r="1" spans="1:5" ht="16.5" customHeight="1" x14ac:dyDescent="0.35">
      <c r="A1" s="579"/>
      <c r="B1" s="582" t="s">
        <v>0</v>
      </c>
      <c r="C1" s="582"/>
      <c r="D1" s="582"/>
      <c r="E1" s="94" t="s">
        <v>1</v>
      </c>
    </row>
    <row r="2" spans="1:5" ht="20.25" customHeight="1" x14ac:dyDescent="0.35">
      <c r="A2" s="580"/>
      <c r="B2" s="583" t="s">
        <v>2</v>
      </c>
      <c r="C2" s="583"/>
      <c r="D2" s="583"/>
      <c r="E2" s="95" t="s">
        <v>3</v>
      </c>
    </row>
    <row r="3" spans="1:5" ht="30" customHeight="1" x14ac:dyDescent="0.35">
      <c r="A3" s="580"/>
      <c r="B3" s="584" t="s">
        <v>4</v>
      </c>
      <c r="C3" s="584"/>
      <c r="D3" s="584"/>
      <c r="E3" s="95" t="s">
        <v>5</v>
      </c>
    </row>
    <row r="4" spans="1:5" ht="16.5" customHeight="1" thickBot="1" x14ac:dyDescent="0.4">
      <c r="A4" s="581"/>
      <c r="B4" s="322"/>
      <c r="C4" s="322"/>
      <c r="D4" s="322"/>
      <c r="E4" s="96" t="s">
        <v>273</v>
      </c>
    </row>
    <row r="5" spans="1:5" ht="9" customHeight="1" thickBot="1" x14ac:dyDescent="0.4"/>
    <row r="6" spans="1:5" ht="14.25" customHeight="1" x14ac:dyDescent="0.35">
      <c r="A6" s="572" t="s">
        <v>274</v>
      </c>
      <c r="B6" s="404"/>
      <c r="C6" s="404"/>
      <c r="D6" s="404"/>
      <c r="E6" s="573"/>
    </row>
    <row r="7" spans="1:5" ht="15.75" customHeight="1" thickBot="1" x14ac:dyDescent="0.4">
      <c r="A7" s="97" t="s">
        <v>275</v>
      </c>
      <c r="B7" s="98" t="s">
        <v>276</v>
      </c>
      <c r="C7" s="585" t="s">
        <v>277</v>
      </c>
      <c r="D7" s="585"/>
      <c r="E7" s="586"/>
    </row>
    <row r="8" spans="1:5" ht="29" x14ac:dyDescent="0.35">
      <c r="A8" s="294" t="s">
        <v>439</v>
      </c>
      <c r="B8" s="295" t="s">
        <v>440</v>
      </c>
      <c r="C8" s="576" t="s">
        <v>441</v>
      </c>
      <c r="D8" s="577"/>
      <c r="E8" s="578"/>
    </row>
    <row r="9" spans="1:5" ht="43.5" x14ac:dyDescent="0.35">
      <c r="A9" s="294" t="s">
        <v>439</v>
      </c>
      <c r="B9" s="295" t="s">
        <v>442</v>
      </c>
      <c r="C9" s="576" t="s">
        <v>443</v>
      </c>
      <c r="D9" s="577"/>
      <c r="E9" s="578"/>
    </row>
    <row r="10" spans="1:5" x14ac:dyDescent="0.35">
      <c r="A10" s="296"/>
      <c r="B10" s="297"/>
      <c r="C10" s="574"/>
      <c r="D10" s="575"/>
      <c r="E10" s="364"/>
    </row>
    <row r="11" spans="1:5" x14ac:dyDescent="0.35">
      <c r="A11" s="296"/>
      <c r="B11" s="297"/>
      <c r="C11" s="574"/>
      <c r="D11" s="575"/>
      <c r="E11" s="364"/>
    </row>
    <row r="12" spans="1:5" x14ac:dyDescent="0.35">
      <c r="A12" s="296"/>
      <c r="B12" s="297"/>
      <c r="C12" s="574"/>
      <c r="D12" s="575"/>
      <c r="E12" s="364"/>
    </row>
    <row r="13" spans="1:5" x14ac:dyDescent="0.35">
      <c r="A13" s="296"/>
      <c r="B13" s="297"/>
      <c r="C13" s="574"/>
      <c r="D13" s="575"/>
      <c r="E13" s="364"/>
    </row>
    <row r="14" spans="1:5" x14ac:dyDescent="0.35">
      <c r="A14" s="296"/>
      <c r="B14" s="297"/>
      <c r="C14" s="574"/>
      <c r="D14" s="575"/>
      <c r="E14" s="364"/>
    </row>
    <row r="15" spans="1:5" x14ac:dyDescent="0.35">
      <c r="A15" s="296"/>
      <c r="B15" s="297"/>
      <c r="C15" s="574"/>
      <c r="D15" s="575"/>
      <c r="E15" s="364"/>
    </row>
    <row r="16" spans="1:5" x14ac:dyDescent="0.35">
      <c r="A16" s="296"/>
      <c r="B16" s="297"/>
      <c r="C16" s="574"/>
      <c r="D16" s="575"/>
      <c r="E16" s="364"/>
    </row>
    <row r="17" spans="1:5" x14ac:dyDescent="0.35">
      <c r="A17" s="296"/>
      <c r="B17" s="297"/>
      <c r="C17" s="574"/>
      <c r="D17" s="575"/>
      <c r="E17" s="364"/>
    </row>
    <row r="18" spans="1:5" x14ac:dyDescent="0.35">
      <c r="A18" s="296"/>
      <c r="B18" s="297"/>
      <c r="C18" s="574"/>
      <c r="D18" s="575"/>
      <c r="E18" s="364"/>
    </row>
    <row r="19" spans="1:5" x14ac:dyDescent="0.35">
      <c r="A19" s="296"/>
      <c r="B19" s="297"/>
      <c r="C19" s="574"/>
      <c r="D19" s="575"/>
      <c r="E19" s="364"/>
    </row>
    <row r="20" spans="1:5" x14ac:dyDescent="0.35">
      <c r="A20" s="296"/>
      <c r="B20" s="297"/>
      <c r="C20" s="574"/>
      <c r="D20" s="575"/>
      <c r="E20" s="364"/>
    </row>
    <row r="21" spans="1:5" x14ac:dyDescent="0.35">
      <c r="A21" s="296"/>
      <c r="B21" s="297"/>
      <c r="C21" s="574"/>
      <c r="D21" s="575"/>
      <c r="E21" s="364"/>
    </row>
    <row r="22" spans="1:5" x14ac:dyDescent="0.35">
      <c r="A22" s="296"/>
      <c r="B22" s="297"/>
      <c r="C22" s="574"/>
      <c r="D22" s="575"/>
      <c r="E22" s="364"/>
    </row>
    <row r="23" spans="1:5" x14ac:dyDescent="0.35">
      <c r="A23" s="296"/>
      <c r="B23" s="297"/>
      <c r="C23" s="574"/>
      <c r="D23" s="575"/>
      <c r="E23" s="364"/>
    </row>
    <row r="24" spans="1:5" x14ac:dyDescent="0.35">
      <c r="A24" s="296"/>
      <c r="B24" s="297"/>
      <c r="C24" s="574"/>
      <c r="D24" s="575"/>
      <c r="E24" s="364"/>
    </row>
    <row r="25" spans="1:5" x14ac:dyDescent="0.35">
      <c r="A25" s="296"/>
      <c r="B25" s="297"/>
      <c r="C25" s="574"/>
      <c r="D25" s="575"/>
      <c r="E25" s="364"/>
    </row>
    <row r="26" spans="1:5" x14ac:dyDescent="0.35">
      <c r="A26" s="296"/>
      <c r="B26" s="297"/>
      <c r="C26" s="574"/>
      <c r="D26" s="575"/>
      <c r="E26" s="364"/>
    </row>
    <row r="27" spans="1:5" x14ac:dyDescent="0.35">
      <c r="A27" s="296"/>
      <c r="B27" s="297"/>
      <c r="C27" s="574"/>
      <c r="D27" s="575"/>
      <c r="E27" s="364"/>
    </row>
    <row r="28" spans="1:5" x14ac:dyDescent="0.35">
      <c r="A28" s="296"/>
      <c r="B28" s="297"/>
      <c r="C28" s="574"/>
      <c r="D28" s="575"/>
      <c r="E28" s="364"/>
    </row>
    <row r="29" spans="1:5" x14ac:dyDescent="0.35">
      <c r="A29" s="296"/>
      <c r="B29" s="297"/>
      <c r="C29" s="574"/>
      <c r="D29" s="575"/>
      <c r="E29" s="364"/>
    </row>
    <row r="30" spans="1:5" x14ac:dyDescent="0.35">
      <c r="A30" s="296"/>
      <c r="B30" s="297"/>
      <c r="C30" s="574"/>
      <c r="D30" s="575"/>
      <c r="E30" s="364"/>
    </row>
    <row r="31" spans="1:5" x14ac:dyDescent="0.35">
      <c r="A31" s="296"/>
      <c r="B31" s="297"/>
      <c r="C31" s="574"/>
      <c r="D31" s="575"/>
      <c r="E31" s="364"/>
    </row>
    <row r="32" spans="1:5" x14ac:dyDescent="0.35">
      <c r="A32" s="296"/>
      <c r="B32" s="297"/>
      <c r="C32" s="574"/>
      <c r="D32" s="575"/>
      <c r="E32" s="364"/>
    </row>
    <row r="33" spans="1:5" x14ac:dyDescent="0.35">
      <c r="A33" s="296"/>
      <c r="B33" s="297"/>
      <c r="C33" s="574"/>
      <c r="D33" s="575"/>
      <c r="E33" s="364"/>
    </row>
    <row r="34" spans="1:5" x14ac:dyDescent="0.35">
      <c r="A34" s="296"/>
      <c r="B34" s="297"/>
      <c r="C34" s="574"/>
      <c r="D34" s="575"/>
      <c r="E34" s="364"/>
    </row>
    <row r="35" spans="1:5" ht="15" thickBot="1" x14ac:dyDescent="0.4">
      <c r="A35" s="298"/>
      <c r="B35" s="299"/>
      <c r="C35" s="570"/>
      <c r="D35" s="571"/>
      <c r="E35" s="368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scale="8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ED5B6-34A3-41BC-832B-3D32664A4CD8}">
  <sheetPr>
    <tabColor rgb="FFBCFBB5"/>
  </sheetPr>
  <dimension ref="A1:AA18"/>
  <sheetViews>
    <sheetView topLeftCell="J1" zoomScale="80" zoomScaleNormal="80" workbookViewId="0">
      <selection activeCell="N15" sqref="N15"/>
    </sheetView>
  </sheetViews>
  <sheetFormatPr baseColWidth="10" defaultColWidth="9.1796875" defaultRowHeight="14.5" x14ac:dyDescent="0.35"/>
  <cols>
    <col min="1" max="8" width="11.453125" style="2" customWidth="1"/>
    <col min="9" max="9" width="12.453125" style="2" bestFit="1" customWidth="1"/>
    <col min="10" max="256" width="11.453125" style="2" customWidth="1"/>
    <col min="257" max="16384" width="9.1796875" style="2"/>
  </cols>
  <sheetData>
    <row r="1" spans="1:27" s="56" customFormat="1" ht="26.5" thickBot="1" x14ac:dyDescent="0.4">
      <c r="A1" s="192" t="s">
        <v>247</v>
      </c>
      <c r="B1" s="192">
        <v>2020</v>
      </c>
      <c r="C1" s="192">
        <v>2021</v>
      </c>
      <c r="D1" s="192">
        <v>2022</v>
      </c>
      <c r="E1" s="192">
        <v>2023</v>
      </c>
      <c r="F1" s="192">
        <v>2024</v>
      </c>
      <c r="G1" s="192" t="s">
        <v>248</v>
      </c>
      <c r="H1" s="193"/>
      <c r="I1" s="194" t="s">
        <v>249</v>
      </c>
      <c r="J1" s="194" t="s">
        <v>250</v>
      </c>
      <c r="K1" s="194" t="s">
        <v>251</v>
      </c>
      <c r="L1" s="194" t="s">
        <v>252</v>
      </c>
      <c r="M1" s="194"/>
      <c r="N1" s="587" t="s">
        <v>253</v>
      </c>
      <c r="O1" s="194" t="s">
        <v>254</v>
      </c>
      <c r="P1" s="194" t="s">
        <v>255</v>
      </c>
      <c r="Q1" s="194" t="s">
        <v>256</v>
      </c>
      <c r="R1" s="194" t="s">
        <v>257</v>
      </c>
      <c r="S1" s="194" t="s">
        <v>258</v>
      </c>
      <c r="T1" s="194" t="s">
        <v>259</v>
      </c>
      <c r="U1" s="194" t="s">
        <v>260</v>
      </c>
      <c r="V1" s="194" t="s">
        <v>261</v>
      </c>
      <c r="W1" s="194" t="s">
        <v>262</v>
      </c>
      <c r="X1" s="194" t="s">
        <v>263</v>
      </c>
      <c r="Y1" s="194" t="s">
        <v>264</v>
      </c>
      <c r="Z1" s="194" t="s">
        <v>265</v>
      </c>
    </row>
    <row r="2" spans="1:27" ht="15" thickBot="1" x14ac:dyDescent="0.4">
      <c r="A2" s="195" t="s">
        <v>266</v>
      </c>
      <c r="B2" s="196">
        <v>2000</v>
      </c>
      <c r="C2" s="197">
        <v>7000</v>
      </c>
      <c r="D2" s="197">
        <v>7000</v>
      </c>
      <c r="E2" s="197">
        <v>7000</v>
      </c>
      <c r="F2" s="198">
        <v>3100</v>
      </c>
      <c r="G2" s="195">
        <f>SUM(B2:F2)</f>
        <v>26100</v>
      </c>
      <c r="H2" s="47"/>
      <c r="I2" s="201">
        <f>O9+P9+Q9</f>
        <v>0</v>
      </c>
      <c r="J2" s="201">
        <f>R9+S9+T9</f>
        <v>0</v>
      </c>
      <c r="K2" s="199"/>
      <c r="L2" s="199"/>
      <c r="M2" s="211">
        <f>SUM(I2:L2)</f>
        <v>0</v>
      </c>
      <c r="N2" s="587"/>
      <c r="O2" s="199">
        <f>'M1-DGC'!D35</f>
        <v>0</v>
      </c>
      <c r="P2" s="199">
        <f>'M1-DGC'!E35</f>
        <v>700</v>
      </c>
      <c r="Q2" s="199">
        <f>'M1-DGC'!F35</f>
        <v>700</v>
      </c>
      <c r="R2" s="199">
        <f>'M1-DGC'!G35</f>
        <v>700</v>
      </c>
      <c r="S2" s="199">
        <f>'M1-DGC'!H35</f>
        <v>1000</v>
      </c>
      <c r="T2" s="199">
        <f>'M1-DGC'!I35</f>
        <v>0</v>
      </c>
      <c r="U2" s="199"/>
      <c r="V2" s="199"/>
      <c r="W2" s="199"/>
      <c r="X2" s="199"/>
      <c r="Y2" s="199"/>
      <c r="Z2" s="199"/>
      <c r="AA2" s="200">
        <f>SUM(O2:Z2)</f>
        <v>3100</v>
      </c>
    </row>
    <row r="3" spans="1:27" x14ac:dyDescent="0.35">
      <c r="A3" s="195" t="s">
        <v>267</v>
      </c>
      <c r="B3" s="196">
        <v>15</v>
      </c>
      <c r="C3" s="197">
        <v>31</v>
      </c>
      <c r="D3" s="197">
        <v>31</v>
      </c>
      <c r="E3" s="197">
        <v>23</v>
      </c>
      <c r="F3" s="198">
        <v>0</v>
      </c>
      <c r="G3" s="195">
        <f>SUM(B3:F3)</f>
        <v>100</v>
      </c>
      <c r="H3" s="47"/>
      <c r="I3" s="201">
        <f>O10+P10+Q10</f>
        <v>0</v>
      </c>
      <c r="J3" s="201">
        <f>R10+S10+T10</f>
        <v>0</v>
      </c>
      <c r="K3" s="201"/>
      <c r="L3" s="201"/>
      <c r="M3" s="212">
        <f>SUM(I3:L3)</f>
        <v>0</v>
      </c>
      <c r="N3" s="587"/>
      <c r="O3" s="201">
        <f>'[2]Meta 2'!D34</f>
        <v>0</v>
      </c>
      <c r="P3" s="201">
        <f>'[2]Meta 2'!E34</f>
        <v>0</v>
      </c>
      <c r="Q3" s="201">
        <f>'[2]Meta 2'!F34</f>
        <v>0</v>
      </c>
      <c r="R3" s="201">
        <f>'[2]Meta 2'!G34</f>
        <v>0</v>
      </c>
      <c r="S3" s="201">
        <f>'[2]Meta 2'!H34</f>
        <v>0</v>
      </c>
      <c r="T3" s="201">
        <f>'[2]Meta 2'!I34</f>
        <v>0</v>
      </c>
      <c r="U3" s="201"/>
      <c r="V3" s="201"/>
      <c r="W3" s="201"/>
      <c r="X3" s="201"/>
      <c r="Y3" s="201"/>
      <c r="Z3" s="201"/>
      <c r="AA3" s="202">
        <f>SUM(O3:Z3)</f>
        <v>0</v>
      </c>
    </row>
    <row r="4" spans="1:27" ht="15" thickBot="1" x14ac:dyDescent="0.4">
      <c r="A4" s="203" t="s">
        <v>268</v>
      </c>
      <c r="B4" s="204">
        <v>20</v>
      </c>
      <c r="C4" s="205">
        <v>20</v>
      </c>
      <c r="D4" s="205">
        <v>20</v>
      </c>
      <c r="E4" s="205">
        <v>20</v>
      </c>
      <c r="F4" s="206">
        <v>20</v>
      </c>
      <c r="G4" s="203">
        <f>SUM(B4:F4)</f>
        <v>100</v>
      </c>
      <c r="H4" s="47"/>
      <c r="I4" s="201">
        <f>O11+P11+Q11</f>
        <v>0</v>
      </c>
      <c r="J4" s="201">
        <f>R11+S11+T11</f>
        <v>0</v>
      </c>
      <c r="K4" s="201"/>
      <c r="L4" s="201"/>
      <c r="M4" s="213">
        <f>SUM(I4:L4)</f>
        <v>0</v>
      </c>
      <c r="N4" s="587"/>
      <c r="O4" s="210">
        <v>0</v>
      </c>
      <c r="P4" s="210">
        <f>'M3-SCPI'!E35*$V$16/$U$16</f>
        <v>0.14285714285714285</v>
      </c>
      <c r="Q4" s="210">
        <f>'M3-SCPI'!F35*$V$16/$U$16</f>
        <v>1.8571428571428574</v>
      </c>
      <c r="R4" s="210">
        <f>'M3-SCPI'!G35*$V$16/$U$16</f>
        <v>4.1428571428571432</v>
      </c>
      <c r="S4" s="210">
        <f>'M3-SCPI'!H35*$V$16/$U$16</f>
        <v>3.8571428571428577</v>
      </c>
      <c r="T4" s="210">
        <f>'M3-SCPI'!I35*$V$16/$U$16</f>
        <v>0</v>
      </c>
      <c r="U4" s="201"/>
      <c r="V4" s="201"/>
      <c r="W4" s="201"/>
      <c r="X4" s="201"/>
      <c r="Y4" s="201"/>
      <c r="Z4" s="201"/>
      <c r="AA4" s="202">
        <f>SUM(O4:Z4)</f>
        <v>10.000000000000002</v>
      </c>
    </row>
    <row r="5" spans="1:27" x14ac:dyDescent="0.35">
      <c r="A5" s="195" t="s">
        <v>269</v>
      </c>
      <c r="B5" s="196">
        <f>AVERAGE(B3:B4)</f>
        <v>17.5</v>
      </c>
      <c r="C5" s="197">
        <f>AVERAGE(C3:C4)</f>
        <v>25.5</v>
      </c>
      <c r="D5" s="197">
        <f>AVERAGE(D3:D4)</f>
        <v>25.5</v>
      </c>
      <c r="E5" s="197">
        <f>AVERAGE(E3:E4)</f>
        <v>21.5</v>
      </c>
      <c r="F5" s="198">
        <f>AVERAGE(F3:F4)</f>
        <v>10</v>
      </c>
      <c r="G5" s="195">
        <f>SUM(B5:F5)</f>
        <v>100</v>
      </c>
      <c r="H5" s="47"/>
      <c r="I5" s="207">
        <f>AVERAGE(I3,I4)</f>
        <v>0</v>
      </c>
      <c r="J5" s="207">
        <f>AVERAGE(J3,J4)</f>
        <v>0</v>
      </c>
      <c r="K5" s="207"/>
      <c r="L5" s="207"/>
      <c r="M5" s="213">
        <f>AVERAGE(M3:M4)</f>
        <v>0</v>
      </c>
      <c r="N5" s="587"/>
      <c r="O5" s="207">
        <f>SUM(O3:O4)</f>
        <v>0</v>
      </c>
      <c r="P5" s="207">
        <f t="shared" ref="P5:T5" si="0">SUM(P3:P4)</f>
        <v>0.14285714285714285</v>
      </c>
      <c r="Q5" s="207">
        <f t="shared" si="0"/>
        <v>1.8571428571428574</v>
      </c>
      <c r="R5" s="207">
        <f t="shared" si="0"/>
        <v>4.1428571428571432</v>
      </c>
      <c r="S5" s="207">
        <f t="shared" si="0"/>
        <v>3.8571428571428577</v>
      </c>
      <c r="T5" s="207">
        <f t="shared" si="0"/>
        <v>0</v>
      </c>
      <c r="U5" s="207"/>
      <c r="V5" s="207"/>
      <c r="W5" s="207"/>
      <c r="X5" s="207"/>
      <c r="Y5" s="207"/>
      <c r="Z5" s="207"/>
      <c r="AA5" s="208">
        <f>SUM(O5:Z5)</f>
        <v>10.000000000000002</v>
      </c>
    </row>
    <row r="6" spans="1:27" ht="15" thickBot="1" x14ac:dyDescent="0.4">
      <c r="A6" s="203" t="s">
        <v>270</v>
      </c>
      <c r="B6" s="204">
        <v>18</v>
      </c>
      <c r="C6" s="205">
        <v>25</v>
      </c>
      <c r="D6" s="205">
        <v>25</v>
      </c>
      <c r="E6" s="205">
        <v>22</v>
      </c>
      <c r="F6" s="206">
        <v>10</v>
      </c>
      <c r="G6" s="203">
        <f>SUM(B6:F6)</f>
        <v>100</v>
      </c>
      <c r="H6" s="47"/>
      <c r="I6" s="47"/>
      <c r="J6" s="47"/>
      <c r="K6" s="47"/>
      <c r="L6" s="47"/>
      <c r="N6" s="25"/>
      <c r="P6" s="214"/>
      <c r="AA6" s="215"/>
    </row>
    <row r="7" spans="1:27" x14ac:dyDescent="0.35">
      <c r="N7" s="25"/>
    </row>
    <row r="8" spans="1:27" ht="26" x14ac:dyDescent="0.35">
      <c r="N8" s="587" t="s">
        <v>271</v>
      </c>
      <c r="O8" s="194" t="s">
        <v>254</v>
      </c>
      <c r="P8" s="194" t="s">
        <v>255</v>
      </c>
      <c r="Q8" s="194" t="s">
        <v>256</v>
      </c>
      <c r="R8" s="194" t="s">
        <v>257</v>
      </c>
      <c r="S8" s="194" t="s">
        <v>258</v>
      </c>
      <c r="T8" s="194" t="s">
        <v>259</v>
      </c>
      <c r="U8" s="194" t="s">
        <v>260</v>
      </c>
      <c r="V8" s="194" t="s">
        <v>261</v>
      </c>
      <c r="W8" s="194" t="s">
        <v>262</v>
      </c>
      <c r="X8" s="194" t="s">
        <v>263</v>
      </c>
      <c r="Y8" s="194" t="s">
        <v>264</v>
      </c>
      <c r="Z8" s="194" t="s">
        <v>265</v>
      </c>
      <c r="AA8" s="56"/>
    </row>
    <row r="9" spans="1:27" x14ac:dyDescent="0.35">
      <c r="N9" s="587"/>
      <c r="O9" s="199">
        <f>'M1-DGC'!D36</f>
        <v>0</v>
      </c>
      <c r="P9" s="199">
        <f>'M1-DGC'!E36</f>
        <v>0</v>
      </c>
      <c r="Q9" s="199">
        <f>'M1-DGC'!F36</f>
        <v>0</v>
      </c>
      <c r="R9" s="199">
        <f>'M1-DGC'!G36</f>
        <v>0</v>
      </c>
      <c r="S9" s="199">
        <f>'M1-DGC'!H36</f>
        <v>0</v>
      </c>
      <c r="T9" s="199">
        <f>'M1-DGC'!I36</f>
        <v>0</v>
      </c>
      <c r="U9" s="199"/>
      <c r="V9" s="199"/>
      <c r="W9" s="199"/>
      <c r="X9" s="199"/>
      <c r="Y9" s="199"/>
      <c r="Z9" s="199"/>
      <c r="AA9" s="200">
        <f>SUM(O9:Z9)</f>
        <v>0</v>
      </c>
    </row>
    <row r="10" spans="1:27" x14ac:dyDescent="0.35">
      <c r="N10" s="587"/>
      <c r="O10" s="209">
        <v>0</v>
      </c>
      <c r="P10" s="209">
        <v>0</v>
      </c>
      <c r="Q10" s="209">
        <v>0</v>
      </c>
      <c r="R10" s="209">
        <v>0</v>
      </c>
      <c r="S10" s="209">
        <v>0</v>
      </c>
      <c r="T10" s="209">
        <v>0</v>
      </c>
      <c r="U10" s="201"/>
      <c r="V10" s="201"/>
      <c r="W10" s="201"/>
      <c r="X10" s="201"/>
      <c r="Y10" s="201"/>
      <c r="Z10" s="201"/>
      <c r="AA10" s="202">
        <f>SUM(O10:Z10)</f>
        <v>0</v>
      </c>
    </row>
    <row r="11" spans="1:27" x14ac:dyDescent="0.35">
      <c r="N11" s="587"/>
      <c r="O11" s="210">
        <v>0</v>
      </c>
      <c r="P11" s="210">
        <f>'M3-SCPI'!E36*$V$16/$U$16</f>
        <v>0</v>
      </c>
      <c r="Q11" s="210">
        <f>'M3-SCPI'!F36*$V$16/$U$16</f>
        <v>0</v>
      </c>
      <c r="R11" s="210">
        <f>'M3-SCPI'!G36*$V$16/$U$16</f>
        <v>0</v>
      </c>
      <c r="S11" s="210">
        <f>'M3-SCPI'!H36*$V$16/$U$16</f>
        <v>0</v>
      </c>
      <c r="T11" s="210">
        <f>'M3-SCPI'!I36*$V$16/$U$16</f>
        <v>0</v>
      </c>
      <c r="U11" s="201"/>
      <c r="V11" s="201"/>
      <c r="W11" s="201"/>
      <c r="X11" s="201"/>
      <c r="Y11" s="201"/>
      <c r="Z11" s="201"/>
      <c r="AA11" s="202">
        <f>SUM(O11:Z11)</f>
        <v>0</v>
      </c>
    </row>
    <row r="12" spans="1:27" x14ac:dyDescent="0.35">
      <c r="N12" s="587"/>
      <c r="O12" s="207">
        <f>SUM(O10:O11)</f>
        <v>0</v>
      </c>
      <c r="P12" s="207">
        <f t="shared" ref="P12" si="1">SUM(P10:P11)</f>
        <v>0</v>
      </c>
      <c r="Q12" s="207">
        <f t="shared" ref="Q12" si="2">SUM(Q10:Q11)</f>
        <v>0</v>
      </c>
      <c r="R12" s="207">
        <f t="shared" ref="R12" si="3">SUM(R10:R11)</f>
        <v>0</v>
      </c>
      <c r="S12" s="207">
        <f t="shared" ref="S12" si="4">SUM(S10:S11)</f>
        <v>0</v>
      </c>
      <c r="T12" s="207">
        <f t="shared" ref="T12" si="5">SUM(T10:T11)</f>
        <v>0</v>
      </c>
      <c r="U12" s="207"/>
      <c r="V12" s="207"/>
      <c r="W12" s="207"/>
      <c r="X12" s="207"/>
      <c r="Y12" s="207"/>
      <c r="Z12" s="207"/>
      <c r="AA12" s="208">
        <f>SUM(O12:Z12)</f>
        <v>0</v>
      </c>
    </row>
    <row r="16" spans="1:27" x14ac:dyDescent="0.35">
      <c r="O16" s="2">
        <v>0</v>
      </c>
      <c r="P16" s="2">
        <v>1.0000000000000002E-2</v>
      </c>
      <c r="Q16" s="2">
        <v>1.5714285714285715E-2</v>
      </c>
      <c r="R16" s="2">
        <v>4.5714285714285721E-2</v>
      </c>
      <c r="S16" s="2">
        <v>0.10285714285714286</v>
      </c>
      <c r="T16" s="2">
        <v>2.5714285714285717E-2</v>
      </c>
      <c r="U16" s="25">
        <f>SUM(O16:T16)</f>
        <v>0.2</v>
      </c>
      <c r="V16" s="25">
        <v>10</v>
      </c>
    </row>
    <row r="18" spans="21:22" x14ac:dyDescent="0.35">
      <c r="U18" s="25">
        <f>SUM(O4:T4)</f>
        <v>10.000000000000002</v>
      </c>
      <c r="V18" s="25" t="s">
        <v>272</v>
      </c>
    </row>
  </sheetData>
  <mergeCells count="2">
    <mergeCell ref="N1:N5"/>
    <mergeCell ref="N8:N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baseColWidth="10" defaultColWidth="11.453125" defaultRowHeight="14" x14ac:dyDescent="0.35"/>
  <cols>
    <col min="1" max="1" width="44.1796875" style="31" customWidth="1"/>
    <col min="2" max="2" width="61.81640625" style="31" customWidth="1"/>
    <col min="3" max="3" width="61.1796875" style="31" customWidth="1"/>
    <col min="4" max="4" width="81" style="31" customWidth="1"/>
    <col min="5" max="5" width="32.81640625" style="53" customWidth="1"/>
    <col min="6" max="6" width="19" style="31" customWidth="1"/>
    <col min="7" max="7" width="29.453125" style="31" customWidth="1"/>
    <col min="8" max="8" width="36.26953125" style="31" customWidth="1"/>
    <col min="9" max="9" width="40" style="31" customWidth="1"/>
    <col min="10" max="16384" width="11.453125" style="31"/>
  </cols>
  <sheetData>
    <row r="1" spans="1:9" s="41" customFormat="1" x14ac:dyDescent="0.35">
      <c r="A1" s="40" t="s">
        <v>278</v>
      </c>
      <c r="B1" s="40" t="s">
        <v>279</v>
      </c>
      <c r="C1" s="40" t="s">
        <v>280</v>
      </c>
      <c r="D1" s="40" t="s">
        <v>281</v>
      </c>
      <c r="E1" s="40" t="s">
        <v>282</v>
      </c>
      <c r="F1" s="40" t="s">
        <v>283</v>
      </c>
      <c r="G1" s="40" t="s">
        <v>284</v>
      </c>
      <c r="H1" s="40" t="s">
        <v>209</v>
      </c>
      <c r="I1" s="40" t="s">
        <v>285</v>
      </c>
    </row>
    <row r="2" spans="1:9" s="41" customFormat="1" x14ac:dyDescent="0.35">
      <c r="A2" s="42" t="s">
        <v>286</v>
      </c>
      <c r="B2" s="38" t="s">
        <v>287</v>
      </c>
      <c r="C2" s="42" t="s">
        <v>288</v>
      </c>
      <c r="D2" s="43" t="s">
        <v>289</v>
      </c>
      <c r="E2" s="39" t="s">
        <v>290</v>
      </c>
      <c r="F2" s="44" t="s">
        <v>291</v>
      </c>
      <c r="G2" s="45" t="s">
        <v>292</v>
      </c>
      <c r="H2" s="45" t="s">
        <v>293</v>
      </c>
      <c r="I2" s="44" t="s">
        <v>294</v>
      </c>
    </row>
    <row r="3" spans="1:9" x14ac:dyDescent="0.35">
      <c r="A3" s="42" t="s">
        <v>295</v>
      </c>
      <c r="B3" s="38" t="s">
        <v>296</v>
      </c>
      <c r="C3" s="42" t="s">
        <v>297</v>
      </c>
      <c r="D3" s="46" t="s">
        <v>298</v>
      </c>
      <c r="E3" s="39" t="s">
        <v>299</v>
      </c>
      <c r="F3" s="44" t="s">
        <v>300</v>
      </c>
      <c r="G3" s="45" t="s">
        <v>301</v>
      </c>
      <c r="H3" s="45" t="s">
        <v>218</v>
      </c>
      <c r="I3" s="44" t="s">
        <v>302</v>
      </c>
    </row>
    <row r="4" spans="1:9" x14ac:dyDescent="0.35">
      <c r="A4" s="42" t="s">
        <v>303</v>
      </c>
      <c r="B4" s="38" t="s">
        <v>304</v>
      </c>
      <c r="C4" s="42" t="s">
        <v>305</v>
      </c>
      <c r="D4" s="46" t="s">
        <v>306</v>
      </c>
      <c r="E4" s="39" t="s">
        <v>307</v>
      </c>
      <c r="F4" s="44" t="s">
        <v>308</v>
      </c>
      <c r="G4" s="45" t="s">
        <v>309</v>
      </c>
      <c r="H4" s="45" t="s">
        <v>213</v>
      </c>
      <c r="I4" s="44" t="s">
        <v>310</v>
      </c>
    </row>
    <row r="5" spans="1:9" x14ac:dyDescent="0.35">
      <c r="A5" s="42" t="s">
        <v>311</v>
      </c>
      <c r="B5" s="38" t="s">
        <v>312</v>
      </c>
      <c r="C5" s="42" t="s">
        <v>313</v>
      </c>
      <c r="D5" s="46" t="s">
        <v>314</v>
      </c>
      <c r="E5" s="39" t="s">
        <v>315</v>
      </c>
      <c r="F5" s="44" t="s">
        <v>316</v>
      </c>
      <c r="G5" s="45" t="s">
        <v>317</v>
      </c>
      <c r="H5" s="45" t="s">
        <v>214</v>
      </c>
      <c r="I5" s="44" t="s">
        <v>318</v>
      </c>
    </row>
    <row r="6" spans="1:9" ht="28" x14ac:dyDescent="0.35">
      <c r="A6" s="42" t="s">
        <v>319</v>
      </c>
      <c r="B6" s="38" t="s">
        <v>320</v>
      </c>
      <c r="C6" s="42" t="s">
        <v>321</v>
      </c>
      <c r="D6" s="46" t="s">
        <v>322</v>
      </c>
      <c r="E6" s="39" t="s">
        <v>323</v>
      </c>
      <c r="G6" s="45" t="s">
        <v>324</v>
      </c>
      <c r="H6" s="45" t="s">
        <v>215</v>
      </c>
      <c r="I6" s="44" t="s">
        <v>325</v>
      </c>
    </row>
    <row r="7" spans="1:9" x14ac:dyDescent="0.35">
      <c r="B7" s="38" t="s">
        <v>326</v>
      </c>
      <c r="C7" s="42" t="s">
        <v>327</v>
      </c>
      <c r="D7" s="46" t="s">
        <v>328</v>
      </c>
      <c r="E7" s="44" t="s">
        <v>329</v>
      </c>
      <c r="G7" s="39" t="s">
        <v>224</v>
      </c>
      <c r="H7" s="45" t="s">
        <v>216</v>
      </c>
      <c r="I7" s="44" t="s">
        <v>330</v>
      </c>
    </row>
    <row r="8" spans="1:9" ht="28" x14ac:dyDescent="0.35">
      <c r="A8" s="47"/>
      <c r="B8" s="38" t="s">
        <v>331</v>
      </c>
      <c r="C8" s="42" t="s">
        <v>332</v>
      </c>
      <c r="D8" s="46" t="s">
        <v>333</v>
      </c>
      <c r="E8" s="44" t="s">
        <v>334</v>
      </c>
      <c r="I8" s="44" t="s">
        <v>335</v>
      </c>
    </row>
    <row r="9" spans="1:9" ht="32.15" customHeight="1" x14ac:dyDescent="0.35">
      <c r="A9" s="47"/>
      <c r="B9" s="38" t="s">
        <v>336</v>
      </c>
      <c r="C9" s="42" t="s">
        <v>337</v>
      </c>
      <c r="D9" s="46" t="s">
        <v>338</v>
      </c>
      <c r="E9" s="44" t="s">
        <v>339</v>
      </c>
      <c r="I9" s="44" t="s">
        <v>340</v>
      </c>
    </row>
    <row r="10" spans="1:9" x14ac:dyDescent="0.35">
      <c r="A10" s="47"/>
      <c r="B10" s="38" t="s">
        <v>341</v>
      </c>
      <c r="C10" s="42" t="s">
        <v>342</v>
      </c>
      <c r="D10" s="46" t="s">
        <v>343</v>
      </c>
      <c r="E10" s="44" t="s">
        <v>344</v>
      </c>
      <c r="I10" s="44" t="s">
        <v>345</v>
      </c>
    </row>
    <row r="11" spans="1:9" x14ac:dyDescent="0.35">
      <c r="A11" s="47"/>
      <c r="B11" s="38" t="s">
        <v>346</v>
      </c>
      <c r="C11" s="42" t="s">
        <v>347</v>
      </c>
      <c r="D11" s="46" t="s">
        <v>348</v>
      </c>
      <c r="E11" s="44" t="s">
        <v>349</v>
      </c>
      <c r="I11" s="44" t="s">
        <v>350</v>
      </c>
    </row>
    <row r="12" spans="1:9" ht="28" x14ac:dyDescent="0.35">
      <c r="A12" s="47"/>
      <c r="B12" s="38" t="s">
        <v>351</v>
      </c>
      <c r="C12" s="42" t="s">
        <v>352</v>
      </c>
      <c r="D12" s="46" t="s">
        <v>353</v>
      </c>
      <c r="E12" s="44" t="s">
        <v>354</v>
      </c>
      <c r="I12" s="44" t="s">
        <v>355</v>
      </c>
    </row>
    <row r="13" spans="1:9" x14ac:dyDescent="0.35">
      <c r="A13" s="47"/>
      <c r="B13" s="104" t="s">
        <v>356</v>
      </c>
      <c r="D13" s="46" t="s">
        <v>357</v>
      </c>
      <c r="E13" s="44" t="s">
        <v>358</v>
      </c>
      <c r="I13" s="44" t="s">
        <v>359</v>
      </c>
    </row>
    <row r="14" spans="1:9" x14ac:dyDescent="0.35">
      <c r="A14" s="47"/>
      <c r="B14" s="38" t="s">
        <v>360</v>
      </c>
      <c r="C14" s="47"/>
      <c r="D14" s="46" t="s">
        <v>361</v>
      </c>
      <c r="E14" s="44" t="s">
        <v>362</v>
      </c>
    </row>
    <row r="15" spans="1:9" x14ac:dyDescent="0.35">
      <c r="A15" s="47"/>
      <c r="B15" s="38" t="s">
        <v>363</v>
      </c>
      <c r="C15" s="47"/>
      <c r="D15" s="46" t="s">
        <v>364</v>
      </c>
      <c r="E15" s="44" t="s">
        <v>365</v>
      </c>
    </row>
    <row r="16" spans="1:9" x14ac:dyDescent="0.35">
      <c r="A16" s="47"/>
      <c r="B16" s="38" t="s">
        <v>366</v>
      </c>
      <c r="C16" s="47"/>
      <c r="D16" s="46" t="s">
        <v>367</v>
      </c>
      <c r="E16" s="48"/>
    </row>
    <row r="17" spans="1:5" x14ac:dyDescent="0.35">
      <c r="A17" s="47"/>
      <c r="B17" s="38" t="s">
        <v>368</v>
      </c>
      <c r="C17" s="47"/>
      <c r="D17" s="46" t="s">
        <v>369</v>
      </c>
      <c r="E17" s="48"/>
    </row>
    <row r="18" spans="1:5" x14ac:dyDescent="0.35">
      <c r="A18" s="47"/>
      <c r="B18" s="38" t="s">
        <v>370</v>
      </c>
      <c r="C18" s="47"/>
      <c r="D18" s="46" t="s">
        <v>371</v>
      </c>
      <c r="E18" s="48"/>
    </row>
    <row r="19" spans="1:5" x14ac:dyDescent="0.35">
      <c r="A19" s="47"/>
      <c r="B19" s="38" t="s">
        <v>372</v>
      </c>
      <c r="C19" s="47"/>
      <c r="D19" s="46" t="s">
        <v>373</v>
      </c>
      <c r="E19" s="48"/>
    </row>
    <row r="20" spans="1:5" x14ac:dyDescent="0.35">
      <c r="A20" s="47"/>
      <c r="B20" s="38" t="s">
        <v>374</v>
      </c>
      <c r="C20" s="47"/>
      <c r="D20" s="46" t="s">
        <v>375</v>
      </c>
      <c r="E20" s="48"/>
    </row>
    <row r="21" spans="1:5" x14ac:dyDescent="0.35">
      <c r="B21" s="38" t="s">
        <v>376</v>
      </c>
      <c r="D21" s="46" t="s">
        <v>377</v>
      </c>
      <c r="E21" s="48"/>
    </row>
    <row r="22" spans="1:5" x14ac:dyDescent="0.35">
      <c r="B22" s="38" t="s">
        <v>378</v>
      </c>
      <c r="D22" s="46" t="s">
        <v>379</v>
      </c>
      <c r="E22" s="48"/>
    </row>
    <row r="23" spans="1:5" x14ac:dyDescent="0.35">
      <c r="B23" s="38" t="s">
        <v>380</v>
      </c>
      <c r="D23" s="46" t="s">
        <v>381</v>
      </c>
      <c r="E23" s="48"/>
    </row>
    <row r="24" spans="1:5" x14ac:dyDescent="0.35">
      <c r="D24" s="49" t="s">
        <v>382</v>
      </c>
      <c r="E24" s="49" t="s">
        <v>383</v>
      </c>
    </row>
    <row r="25" spans="1:5" x14ac:dyDescent="0.35">
      <c r="D25" s="50" t="s">
        <v>384</v>
      </c>
      <c r="E25" s="44" t="s">
        <v>385</v>
      </c>
    </row>
    <row r="26" spans="1:5" x14ac:dyDescent="0.35">
      <c r="D26" s="50" t="s">
        <v>386</v>
      </c>
      <c r="E26" s="44" t="s">
        <v>387</v>
      </c>
    </row>
    <row r="27" spans="1:5" x14ac:dyDescent="0.35">
      <c r="D27" s="588" t="s">
        <v>388</v>
      </c>
      <c r="E27" s="44" t="s">
        <v>389</v>
      </c>
    </row>
    <row r="28" spans="1:5" x14ac:dyDescent="0.35">
      <c r="D28" s="589"/>
      <c r="E28" s="44" t="s">
        <v>390</v>
      </c>
    </row>
    <row r="29" spans="1:5" x14ac:dyDescent="0.35">
      <c r="D29" s="589"/>
      <c r="E29" s="44" t="s">
        <v>391</v>
      </c>
    </row>
    <row r="30" spans="1:5" x14ac:dyDescent="0.35">
      <c r="D30" s="590"/>
      <c r="E30" s="44" t="s">
        <v>392</v>
      </c>
    </row>
    <row r="31" spans="1:5" x14ac:dyDescent="0.35">
      <c r="D31" s="50" t="s">
        <v>393</v>
      </c>
      <c r="E31" s="44" t="s">
        <v>394</v>
      </c>
    </row>
    <row r="32" spans="1:5" x14ac:dyDescent="0.35">
      <c r="D32" s="50" t="s">
        <v>395</v>
      </c>
      <c r="E32" s="44" t="s">
        <v>396</v>
      </c>
    </row>
    <row r="33" spans="4:5" x14ac:dyDescent="0.35">
      <c r="D33" s="50" t="s">
        <v>397</v>
      </c>
      <c r="E33" s="44" t="s">
        <v>398</v>
      </c>
    </row>
    <row r="34" spans="4:5" x14ac:dyDescent="0.35">
      <c r="D34" s="50" t="s">
        <v>399</v>
      </c>
      <c r="E34" s="44" t="s">
        <v>400</v>
      </c>
    </row>
    <row r="35" spans="4:5" x14ac:dyDescent="0.35">
      <c r="D35" s="50" t="s">
        <v>401</v>
      </c>
      <c r="E35" s="44" t="s">
        <v>402</v>
      </c>
    </row>
    <row r="36" spans="4:5" x14ac:dyDescent="0.35">
      <c r="D36" s="50" t="s">
        <v>403</v>
      </c>
      <c r="E36" s="44" t="s">
        <v>404</v>
      </c>
    </row>
    <row r="37" spans="4:5" x14ac:dyDescent="0.35">
      <c r="D37" s="50" t="s">
        <v>405</v>
      </c>
      <c r="E37" s="44" t="s">
        <v>406</v>
      </c>
    </row>
    <row r="38" spans="4:5" x14ac:dyDescent="0.35">
      <c r="D38" s="50" t="s">
        <v>407</v>
      </c>
      <c r="E38" s="44" t="s">
        <v>408</v>
      </c>
    </row>
    <row r="39" spans="4:5" x14ac:dyDescent="0.35">
      <c r="D39" s="51" t="s">
        <v>409</v>
      </c>
      <c r="E39" s="44" t="s">
        <v>410</v>
      </c>
    </row>
    <row r="40" spans="4:5" x14ac:dyDescent="0.35">
      <c r="D40" s="51" t="s">
        <v>411</v>
      </c>
      <c r="E40" s="44" t="s">
        <v>412</v>
      </c>
    </row>
    <row r="41" spans="4:5" x14ac:dyDescent="0.35">
      <c r="D41" s="50" t="s">
        <v>413</v>
      </c>
      <c r="E41" s="44" t="s">
        <v>414</v>
      </c>
    </row>
    <row r="42" spans="4:5" x14ac:dyDescent="0.35">
      <c r="D42" s="50" t="s">
        <v>415</v>
      </c>
      <c r="E42" s="44" t="s">
        <v>416</v>
      </c>
    </row>
    <row r="43" spans="4:5" x14ac:dyDescent="0.35">
      <c r="D43" s="51" t="s">
        <v>417</v>
      </c>
      <c r="E43" s="44" t="s">
        <v>418</v>
      </c>
    </row>
    <row r="44" spans="4:5" x14ac:dyDescent="0.35">
      <c r="D44" s="52" t="s">
        <v>419</v>
      </c>
      <c r="E44" s="44" t="s">
        <v>420</v>
      </c>
    </row>
    <row r="45" spans="4:5" x14ac:dyDescent="0.35">
      <c r="D45" s="46" t="s">
        <v>421</v>
      </c>
      <c r="E45" s="44" t="s">
        <v>422</v>
      </c>
    </row>
    <row r="46" spans="4:5" x14ac:dyDescent="0.35">
      <c r="D46" s="46" t="s">
        <v>423</v>
      </c>
      <c r="E46" s="44" t="s">
        <v>424</v>
      </c>
    </row>
    <row r="47" spans="4:5" x14ac:dyDescent="0.35">
      <c r="D47" s="46" t="s">
        <v>425</v>
      </c>
      <c r="E47" s="44" t="s">
        <v>426</v>
      </c>
    </row>
    <row r="48" spans="4:5" x14ac:dyDescent="0.35">
      <c r="D48" s="46" t="s">
        <v>427</v>
      </c>
      <c r="E48" s="44" t="s">
        <v>428</v>
      </c>
    </row>
    <row r="49" spans="4:4" x14ac:dyDescent="0.35">
      <c r="D49" s="49" t="s">
        <v>429</v>
      </c>
    </row>
    <row r="50" spans="4:4" x14ac:dyDescent="0.35">
      <c r="D50" s="46" t="s">
        <v>430</v>
      </c>
    </row>
    <row r="51" spans="4:4" x14ac:dyDescent="0.35">
      <c r="D51" s="46" t="s">
        <v>431</v>
      </c>
    </row>
    <row r="52" spans="4:4" x14ac:dyDescent="0.35">
      <c r="D52" s="49" t="s">
        <v>432</v>
      </c>
    </row>
    <row r="53" spans="4:4" x14ac:dyDescent="0.35">
      <c r="D53" s="52" t="s">
        <v>433</v>
      </c>
    </row>
    <row r="54" spans="4:4" x14ac:dyDescent="0.35">
      <c r="D54" s="52" t="s">
        <v>434</v>
      </c>
    </row>
    <row r="55" spans="4:4" x14ac:dyDescent="0.35">
      <c r="D55" s="52" t="s">
        <v>435</v>
      </c>
    </row>
    <row r="56" spans="4:4" x14ac:dyDescent="0.35">
      <c r="D56" s="52" t="s">
        <v>436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e60779-6af5-4dde-a1c8-ebb5582c629e" xsi:nil="true"/>
    <lcf76f155ced4ddcb4097134ff3c332f xmlns="bfb5676e-0d71-42df-8fc5-13002709b90b">
      <Terms xmlns="http://schemas.microsoft.com/office/infopath/2007/PartnerControls"/>
    </lcf76f155ced4ddcb4097134ff3c332f>
    <SharedWithUsers xmlns="f5e60779-6af5-4dde-a1c8-ebb5582c629e">
      <UserInfo>
        <DisplayName>Clara Rocio Rios Virguez</DisplayName>
        <AccountId>140</AccountId>
        <AccountType/>
      </UserInfo>
      <UserInfo>
        <DisplayName>Yenny Andrea Barrera Bernal</DisplayName>
        <AccountId>841</AccountId>
        <AccountType/>
      </UserInfo>
      <UserInfo>
        <DisplayName>Rocio Durán Mahecha</DisplayName>
        <AccountId>21</AccountId>
        <AccountType/>
      </UserInfo>
      <UserInfo>
        <DisplayName>Ángela Adriana Ávila Ospina</DisplayName>
        <AccountId>9</AccountId>
        <AccountType/>
      </UserInfo>
      <UserInfo>
        <DisplayName>Lesly Paola Nino Palencia</DisplayName>
        <AccountId>509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341F55659C9A4985F05E4B957308E7" ma:contentTypeVersion="18" ma:contentTypeDescription="Crear nuevo documento." ma:contentTypeScope="" ma:versionID="19f09a357c6aa4575519426b6e1b12f5">
  <xsd:schema xmlns:xsd="http://www.w3.org/2001/XMLSchema" xmlns:xs="http://www.w3.org/2001/XMLSchema" xmlns:p="http://schemas.microsoft.com/office/2006/metadata/properties" xmlns:ns2="bfb5676e-0d71-42df-8fc5-13002709b90b" xmlns:ns3="f5e60779-6af5-4dde-a1c8-ebb5582c629e" targetNamespace="http://schemas.microsoft.com/office/2006/metadata/properties" ma:root="true" ma:fieldsID="ff187832e29258bde48f2b50cdaf9b0f" ns2:_="" ns3:_="">
    <xsd:import namespace="bfb5676e-0d71-42df-8fc5-13002709b90b"/>
    <xsd:import namespace="f5e60779-6af5-4dde-a1c8-ebb5582c62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5676e-0d71-42df-8fc5-13002709b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02971d-3a7e-42d3-b9b5-ba9168766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60779-6af5-4dde-a1c8-ebb5582c62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691ca9c-6b0b-4471-b295-8a95b19cc813}" ma:internalName="TaxCatchAll" ma:showField="CatchAllData" ma:web="f5e60779-6af5-4dde-a1c8-ebb5582c6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E8B72-858C-4889-8960-E361352B4DBB}">
  <ds:schemaRefs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e60779-6af5-4dde-a1c8-ebb5582c629e"/>
    <ds:schemaRef ds:uri="bfb5676e-0d71-42df-8fc5-13002709b90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3BECFD-8FD4-41C4-9DE9-CB28A27FE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5676e-0d71-42df-8fc5-13002709b90b"/>
    <ds:schemaRef ds:uri="f5e60779-6af5-4dde-a1c8-ebb5582c6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M1-DGC</vt:lpstr>
      <vt:lpstr>M3-SCPI</vt:lpstr>
      <vt:lpstr>Indicadores.PA</vt:lpstr>
      <vt:lpstr>Hoja1</vt:lpstr>
      <vt:lpstr>Territorialización PA</vt:lpstr>
      <vt:lpstr>Control de Cambios</vt:lpstr>
      <vt:lpstr>Avance.PDD</vt:lpstr>
      <vt:lpstr>LISTAS</vt:lpstr>
      <vt:lpstr>'M1-DGC'!Área_de_impresión</vt:lpstr>
      <vt:lpstr>'M3-SCPI'!Área_de_impresión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Angela Adriana Avila Ospina</cp:lastModifiedBy>
  <cp:revision/>
  <cp:lastPrinted>2024-02-26T23:52:47Z</cp:lastPrinted>
  <dcterms:created xsi:type="dcterms:W3CDTF">2011-04-26T22:16:52Z</dcterms:created>
  <dcterms:modified xsi:type="dcterms:W3CDTF">2024-02-27T00:05:06Z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0x010100ED341F55659C9A4985F05E4B957308E7</vt:lpwstr>
  </property>
  <property fmtid="{D5CDD505-2E9C-101B-9397-08002B2CF9AE}" pid="3" name="MediaServiceImageTags">
    <vt:lpwstr/>
  </property>
</Properties>
</file>