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lidit\Downloads\"/>
    </mc:Choice>
  </mc:AlternateContent>
  <xr:revisionPtr revIDLastSave="0" documentId="8_{2DFEB117-C2E3-40BF-8FDA-1029487F2E5A}" xr6:coauthVersionLast="47" xr6:coauthVersionMax="47" xr10:uidLastSave="{00000000-0000-0000-0000-000000000000}"/>
  <bookViews>
    <workbookView xWindow="-108" yWindow="-108" windowWidth="23256" windowHeight="12456" firstSheet="1" activeTab="7" xr2:uid="{00000000-000D-0000-FFFF-FFFF00000000}"/>
  </bookViews>
  <sheets>
    <sheet name="Meta 1" sheetId="40" r:id="rId1"/>
    <sheet name="Meta 2" sheetId="43" r:id="rId2"/>
    <sheet name="Meta 3" sheetId="44" r:id="rId3"/>
    <sheet name="Meta 4" sheetId="45" r:id="rId4"/>
    <sheet name="Meta 5" sheetId="46" r:id="rId5"/>
    <sheet name="Meta 6" sheetId="47" r:id="rId6"/>
    <sheet name="Meta 7" sheetId="48" r:id="rId7"/>
    <sheet name="Indicadores PA" sheetId="36" r:id="rId8"/>
    <sheet name="Hoja1" sheetId="42" state="hidden" r:id="rId9"/>
    <sheet name="Territorialización PA" sheetId="37" r:id="rId10"/>
    <sheet name="Control de Cambios" sheetId="41" r:id="rId11"/>
    <sheet name="LISTAS" sheetId="38" state="hidden" r:id="rId12"/>
  </sheets>
  <definedNames>
    <definedName name="_xlnm._FilterDatabase" localSheetId="7" hidden="1">'Indicadores PA'!$A$12:$AY$12</definedName>
    <definedName name="_xlnm.Print_Area" localSheetId="0">'Meta 1'!$A$1:$AD$48</definedName>
    <definedName name="_xlnm.Print_Area" localSheetId="1">'Meta 2'!$A$1:$AD$56</definedName>
    <definedName name="_xlnm.Print_Area" localSheetId="2">'Meta 3'!$A$1:$AD$48</definedName>
    <definedName name="_xlnm.Print_Area" localSheetId="3">'Meta 4'!$A$1:$AD$46</definedName>
    <definedName name="_xlnm.Print_Area" localSheetId="4">'Meta 5'!$A$1:$AD$42</definedName>
    <definedName name="_xlnm.Print_Area" localSheetId="5">'Meta 6'!$A$1:$AD$54</definedName>
    <definedName name="_xlnm.Print_Area" localSheetId="6">'Meta 7'!$A$1:$AD$44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40" l="1"/>
  <c r="Q23" i="45" l="1"/>
  <c r="Q23" i="44"/>
  <c r="B24" i="48"/>
  <c r="B24" i="45"/>
  <c r="B24" i="43"/>
  <c r="B25" i="45"/>
  <c r="B25" i="48"/>
  <c r="B24" i="47"/>
  <c r="B24" i="46"/>
  <c r="B25" i="44" l="1"/>
  <c r="A21" i="44"/>
  <c r="P44" i="48" l="1"/>
  <c r="P43" i="48"/>
  <c r="P42" i="48"/>
  <c r="P41" i="48"/>
  <c r="P36" i="48"/>
  <c r="P35" i="48"/>
  <c r="P30" i="48"/>
  <c r="AC25" i="48"/>
  <c r="N25" i="48"/>
  <c r="O25" i="48" s="1"/>
  <c r="AB24" i="48"/>
  <c r="AC24" i="48" s="1"/>
  <c r="N24" i="48"/>
  <c r="AC23" i="48"/>
  <c r="AD23" i="48" s="1"/>
  <c r="N23" i="48"/>
  <c r="O23" i="48" s="1"/>
  <c r="AC22" i="48"/>
  <c r="AE23" i="48" s="1"/>
  <c r="N22" i="48"/>
  <c r="P54" i="47"/>
  <c r="P53" i="47"/>
  <c r="P52" i="47"/>
  <c r="P51" i="47"/>
  <c r="P50" i="47"/>
  <c r="P49" i="47"/>
  <c r="P48" i="47"/>
  <c r="P47" i="47"/>
  <c r="P46" i="47"/>
  <c r="P45" i="47"/>
  <c r="P44" i="47"/>
  <c r="P43" i="47"/>
  <c r="P42" i="47"/>
  <c r="P41" i="47"/>
  <c r="P36" i="47"/>
  <c r="P35" i="47"/>
  <c r="P30" i="47"/>
  <c r="AC25" i="47"/>
  <c r="N25" i="47"/>
  <c r="O25" i="47" s="1"/>
  <c r="AB24" i="47"/>
  <c r="N24" i="47"/>
  <c r="AC23" i="47"/>
  <c r="AE23" i="47" s="1"/>
  <c r="N23" i="47"/>
  <c r="O23" i="47" s="1"/>
  <c r="AC22" i="47"/>
  <c r="N22" i="47"/>
  <c r="AC24" i="46"/>
  <c r="AE25" i="46" s="1"/>
  <c r="AC22" i="46"/>
  <c r="AE23" i="46" s="1"/>
  <c r="N25" i="46"/>
  <c r="O25" i="46" s="1"/>
  <c r="N24" i="46"/>
  <c r="N23" i="46"/>
  <c r="O23" i="46" s="1"/>
  <c r="N22" i="46"/>
  <c r="P42" i="46"/>
  <c r="P41" i="46"/>
  <c r="P36" i="46"/>
  <c r="P35" i="46"/>
  <c r="P30" i="46"/>
  <c r="AC25" i="45"/>
  <c r="AC24" i="45"/>
  <c r="AC23" i="45"/>
  <c r="AC22" i="45"/>
  <c r="N25" i="45"/>
  <c r="O25" i="45" s="1"/>
  <c r="N24" i="45"/>
  <c r="N23" i="45"/>
  <c r="O23" i="45" s="1"/>
  <c r="C22" i="45"/>
  <c r="N22" i="45" s="1"/>
  <c r="P46" i="45"/>
  <c r="P45" i="45"/>
  <c r="P44" i="45"/>
  <c r="P43" i="45"/>
  <c r="P42" i="45"/>
  <c r="P41" i="45"/>
  <c r="P36" i="45"/>
  <c r="P35" i="45"/>
  <c r="P30" i="45"/>
  <c r="AC25" i="44"/>
  <c r="AB24" i="44"/>
  <c r="AC24" i="44" s="1"/>
  <c r="AC23" i="44"/>
  <c r="AD23" i="44" s="1"/>
  <c r="AC22" i="44"/>
  <c r="N25" i="44"/>
  <c r="O25" i="44" s="1"/>
  <c r="N24" i="44"/>
  <c r="N23" i="44"/>
  <c r="G22" i="44"/>
  <c r="D22" i="44"/>
  <c r="C22" i="44"/>
  <c r="P48" i="44"/>
  <c r="P47" i="44"/>
  <c r="P46" i="44"/>
  <c r="P45" i="44"/>
  <c r="P44" i="44"/>
  <c r="P43" i="44"/>
  <c r="P42" i="44"/>
  <c r="P41" i="44"/>
  <c r="P36" i="44"/>
  <c r="P35" i="44"/>
  <c r="P30" i="44"/>
  <c r="P47" i="43"/>
  <c r="P45" i="43"/>
  <c r="P43" i="43"/>
  <c r="P41" i="43"/>
  <c r="P60" i="43"/>
  <c r="P59" i="43"/>
  <c r="P58" i="43"/>
  <c r="P57" i="43"/>
  <c r="P56" i="43"/>
  <c r="P55" i="43"/>
  <c r="P54" i="43"/>
  <c r="P53" i="43"/>
  <c r="P52" i="43"/>
  <c r="P51" i="43"/>
  <c r="P50" i="43"/>
  <c r="P49" i="43"/>
  <c r="P48" i="43"/>
  <c r="P46" i="43"/>
  <c r="P44" i="43"/>
  <c r="P42" i="43"/>
  <c r="AC25" i="43"/>
  <c r="AB24" i="43"/>
  <c r="AC24" i="43" s="1"/>
  <c r="AC23" i="43"/>
  <c r="AD23" i="43" s="1"/>
  <c r="AC22" i="43"/>
  <c r="N25" i="43"/>
  <c r="O25" i="43" s="1"/>
  <c r="N24" i="43"/>
  <c r="N23" i="43"/>
  <c r="O23" i="43" s="1"/>
  <c r="N22" i="43"/>
  <c r="N22" i="44" l="1"/>
  <c r="AD25" i="44"/>
  <c r="AD25" i="47"/>
  <c r="AE25" i="44"/>
  <c r="AE25" i="48"/>
  <c r="AD25" i="48"/>
  <c r="AC24" i="47"/>
  <c r="AE25" i="47" s="1"/>
  <c r="AD23" i="47"/>
  <c r="AE23" i="45"/>
  <c r="AE25" i="45"/>
  <c r="AE23" i="44"/>
  <c r="AE23" i="43"/>
  <c r="AE25" i="43"/>
  <c r="AD25" i="43"/>
  <c r="P36" i="43" l="1"/>
  <c r="P35" i="43"/>
  <c r="P30" i="43"/>
  <c r="AC25" i="40"/>
  <c r="AC24" i="40"/>
  <c r="AC23" i="40"/>
  <c r="AC22" i="40"/>
  <c r="N25" i="40"/>
  <c r="O25" i="40" s="1"/>
  <c r="N24" i="40"/>
  <c r="E23" i="40"/>
  <c r="N23" i="40" s="1"/>
  <c r="N22" i="40"/>
  <c r="AE23" i="40" l="1"/>
  <c r="AE25" i="40"/>
  <c r="AD23" i="40"/>
  <c r="AD25" i="40"/>
  <c r="O23" i="40"/>
  <c r="AS19" i="36" l="1"/>
  <c r="AT19" i="36" s="1"/>
  <c r="AS18" i="36"/>
  <c r="AT18" i="36" s="1"/>
  <c r="AS17" i="36"/>
  <c r="AT17" i="36" s="1"/>
  <c r="AS16" i="36"/>
  <c r="AT16" i="36" s="1"/>
  <c r="AS15" i="36"/>
  <c r="AT15" i="36" s="1"/>
  <c r="AS14" i="36"/>
  <c r="AT14" i="36" s="1"/>
  <c r="AS13" i="36"/>
  <c r="AT13" i="36" s="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R58" i="37" s="1"/>
  <c r="AY37" i="37"/>
  <c r="AY58" i="37" s="1"/>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S32" i="37" s="1"/>
  <c r="J32" i="37"/>
  <c r="K32" i="37"/>
  <c r="L32" i="37"/>
  <c r="AX14" i="37"/>
  <c r="AX15" i="37"/>
  <c r="AX16" i="37"/>
  <c r="AX17" i="37"/>
  <c r="AX18" i="37"/>
  <c r="AX19" i="37"/>
  <c r="AX20" i="37"/>
  <c r="AX21" i="37"/>
  <c r="AX22" i="37"/>
  <c r="P35" i="40"/>
  <c r="T32" i="37"/>
  <c r="U32" i="37"/>
  <c r="V32" i="37"/>
  <c r="W32" i="37"/>
  <c r="X32" i="37"/>
  <c r="AZ32" i="37"/>
  <c r="BA32" i="37"/>
  <c r="BB32" i="37"/>
  <c r="BC32" i="37"/>
  <c r="BD32" i="37"/>
  <c r="BE32" i="37"/>
  <c r="P48" i="40"/>
  <c r="P47"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R32" i="37" l="1"/>
  <c r="S58" i="37"/>
  <c r="AX58" i="37"/>
  <c r="AY32" i="37"/>
  <c r="AX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user</author>
  </authors>
  <commentList>
    <comment ref="K7" authorId="0" shapeId="0" xr:uid="{A0E55497-44B7-4B92-B678-CD56780EA7CB}">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86BF57CF-1ADF-4A43-BB24-19FA5DDC4BFE}">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DD086FD-635B-4F2F-A0D0-4A268C949137}">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7120968-F016-4518-9521-04DC198764E8}">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512D3E19-4526-4332-A9DB-76F61F11FA64}">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F22" authorId="1" shapeId="0" xr:uid="{A00A9514-A91A-4C80-805B-584F6B6E9EE9}">
      <text>
        <r>
          <rPr>
            <b/>
            <sz val="9"/>
            <color indexed="81"/>
            <rFont val="Tahoma"/>
            <family val="2"/>
          </rPr>
          <t>user:</t>
        </r>
        <r>
          <rPr>
            <sz val="9"/>
            <color indexed="81"/>
            <rFont val="Tahoma"/>
            <family val="2"/>
          </rPr>
          <t xml:space="preserve">
Fotocopiado</t>
        </r>
      </text>
    </comment>
    <comment ref="A23" authorId="0" shapeId="0" xr:uid="{42BAA9A4-CDD4-491F-ACB6-F2F8F16860A1}">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604A0C83-A229-472E-947E-B966894E4A99}">
      <text>
        <r>
          <rPr>
            <b/>
            <sz val="9"/>
            <color indexed="81"/>
            <rFont val="Tahoma"/>
            <family val="2"/>
          </rPr>
          <t>Daniel Avendaño:</t>
        </r>
        <r>
          <rPr>
            <sz val="9"/>
            <color indexed="81"/>
            <rFont val="Tahoma"/>
            <family val="2"/>
          </rPr>
          <t xml:space="preserve">
Reserva definitiva despues de liberaciones.</t>
        </r>
      </text>
    </comment>
    <comment ref="A25" authorId="0" shapeId="0" xr:uid="{3C56FD6C-5877-45B8-BE2C-831C64284BFC}">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user</author>
  </authors>
  <commentList>
    <comment ref="K7" authorId="0" shapeId="0" xr:uid="{A7E366B1-DF0E-4EFF-BBB6-C445BACAADBA}">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B34D5B5C-CF6B-4EFD-B30A-6EB292928B77}">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E97B9B5-8CFB-4F35-879F-728015CF3987}">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A041A7E-4EA7-4C09-8E4A-B6B7D8C07A0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B15BC83A-6EA1-4A42-85E6-EBEE051B01F2}">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C22" authorId="1" shapeId="0" xr:uid="{47ACB319-F92B-4CF5-9E5E-752D023E38DB}">
      <text>
        <r>
          <rPr>
            <b/>
            <sz val="9"/>
            <color indexed="81"/>
            <rFont val="Tahoma"/>
            <family val="2"/>
          </rPr>
          <t>user:</t>
        </r>
        <r>
          <rPr>
            <sz val="9"/>
            <color indexed="81"/>
            <rFont val="Tahoma"/>
            <family val="2"/>
          </rPr>
          <t xml:space="preserve">
Prestaciones de servicios + Aseo y Cafeería + ETB + Trasnporte + Recarga de extintores</t>
        </r>
      </text>
    </comment>
    <comment ref="D22" authorId="1" shapeId="0" xr:uid="{6DF5B9F8-59EC-48F3-AF48-B6F068BA8494}">
      <text>
        <r>
          <rPr>
            <b/>
            <sz val="9"/>
            <color indexed="81"/>
            <rFont val="Tahoma"/>
            <family val="2"/>
          </rPr>
          <t>user:</t>
        </r>
        <r>
          <rPr>
            <sz val="9"/>
            <color indexed="81"/>
            <rFont val="Tahoma"/>
            <family val="2"/>
          </rPr>
          <t xml:space="preserve">
Pago ETB + Fotocopiado+Ferretería</t>
        </r>
      </text>
    </comment>
    <comment ref="E22" authorId="1" shapeId="0" xr:uid="{34014F0E-3973-4F01-9BBD-AA0D24CA59EA}">
      <text>
        <r>
          <rPr>
            <b/>
            <sz val="9"/>
            <color indexed="81"/>
            <rFont val="Tahoma"/>
            <family val="2"/>
          </rPr>
          <t>user:</t>
        </r>
        <r>
          <rPr>
            <sz val="9"/>
            <color indexed="81"/>
            <rFont val="Tahoma"/>
            <family val="2"/>
          </rPr>
          <t xml:space="preserve">
Pago ETB</t>
        </r>
      </text>
    </comment>
    <comment ref="F22" authorId="1" shapeId="0" xr:uid="{19312976-12DF-4CCE-B70A-3CCCA595DCD7}">
      <text>
        <r>
          <rPr>
            <b/>
            <sz val="9"/>
            <color indexed="81"/>
            <rFont val="Tahoma"/>
            <family val="2"/>
          </rPr>
          <t>user:</t>
        </r>
        <r>
          <rPr>
            <sz val="9"/>
            <color indexed="81"/>
            <rFont val="Tahoma"/>
            <family val="2"/>
          </rPr>
          <t xml:space="preserve">
Fotocpiado</t>
        </r>
      </text>
    </comment>
    <comment ref="G22" authorId="1" shapeId="0" xr:uid="{1F97086F-DF52-4B93-B49D-D23337A9C021}">
      <text>
        <r>
          <rPr>
            <b/>
            <sz val="9"/>
            <color indexed="81"/>
            <rFont val="Tahoma"/>
            <family val="2"/>
          </rPr>
          <t>user:</t>
        </r>
        <r>
          <rPr>
            <sz val="9"/>
            <color indexed="81"/>
            <rFont val="Tahoma"/>
            <family val="2"/>
          </rPr>
          <t xml:space="preserve">
Ferreteria</t>
        </r>
      </text>
    </comment>
    <comment ref="A23" authorId="0" shapeId="0" xr:uid="{D9049A40-9CAD-4BFD-82BF-777EEF5242D1}">
      <text>
        <r>
          <rPr>
            <b/>
            <sz val="9"/>
            <color indexed="81"/>
            <rFont val="Tahoma"/>
            <family val="2"/>
          </rPr>
          <t>Daniel Avendaño:</t>
        </r>
        <r>
          <rPr>
            <sz val="9"/>
            <color indexed="81"/>
            <rFont val="Tahoma"/>
            <family val="2"/>
          </rPr>
          <t xml:space="preserve">
Liberaciones de reservas realizadas en cada mes de la vigencia.</t>
        </r>
      </text>
    </comment>
    <comment ref="D23" authorId="1" shapeId="0" xr:uid="{D84887E7-A15D-4992-9806-572BBF1EF2E3}">
      <text>
        <r>
          <rPr>
            <b/>
            <sz val="9"/>
            <color indexed="81"/>
            <rFont val="Tahoma"/>
            <family val="2"/>
          </rPr>
          <t>user:</t>
        </r>
        <r>
          <rPr>
            <sz val="9"/>
            <color indexed="81"/>
            <rFont val="Tahoma"/>
            <family val="2"/>
          </rPr>
          <t xml:space="preserve">
Liberación de lavado de tanques</t>
        </r>
      </text>
    </comment>
    <comment ref="E23" authorId="1" shapeId="0" xr:uid="{59D6F7F3-1B72-4FC0-8657-EF48D8610023}">
      <text>
        <r>
          <rPr>
            <b/>
            <sz val="9"/>
            <color indexed="81"/>
            <rFont val="Tahoma"/>
            <family val="2"/>
          </rPr>
          <t>user:</t>
        </r>
        <r>
          <rPr>
            <sz val="9"/>
            <color indexed="81"/>
            <rFont val="Tahoma"/>
            <family val="2"/>
          </rPr>
          <t xml:space="preserve">
Adición CPS</t>
        </r>
      </text>
    </comment>
    <comment ref="A24" authorId="0" shapeId="0" xr:uid="{D2ABECF5-2947-466B-AEC6-34C75EA154D4}">
      <text>
        <r>
          <rPr>
            <b/>
            <sz val="9"/>
            <color indexed="81"/>
            <rFont val="Tahoma"/>
            <family val="2"/>
          </rPr>
          <t>Daniel Avendaño:</t>
        </r>
        <r>
          <rPr>
            <sz val="9"/>
            <color indexed="81"/>
            <rFont val="Tahoma"/>
            <family val="2"/>
          </rPr>
          <t xml:space="preserve">
Reserva definitiva despues de liberaciones.</t>
        </r>
      </text>
    </comment>
    <comment ref="A25" authorId="0" shapeId="0" xr:uid="{0B8E0E1C-5A22-4D8B-9FC0-258326B54A4C}">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user</author>
  </authors>
  <commentList>
    <comment ref="K7" authorId="0" shapeId="0" xr:uid="{8A635EF6-F943-416F-9CF3-F7369A7C75D3}">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AC978345-0241-455B-B5EF-F9D1B1E264F4}">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8CAA6B2D-8082-4C78-BB24-017B9EE4F425}">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1D20F4C4-5560-422D-9B24-F5C5AFDF80B7}">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65AFB2B5-488C-4367-99F7-3DE92AA2A99B}">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C22" authorId="1" shapeId="0" xr:uid="{2040CFFB-1033-4DB1-8095-8E5AD8BE2881}">
      <text>
        <r>
          <rPr>
            <b/>
            <sz val="9"/>
            <color indexed="81"/>
            <rFont val="Tahoma"/>
            <family val="2"/>
          </rPr>
          <t>user:</t>
        </r>
        <r>
          <rPr>
            <sz val="9"/>
            <color indexed="81"/>
            <rFont val="Tahoma"/>
            <family val="2"/>
          </rPr>
          <t xml:space="preserve">
Adiciones prestación de servicios + ICFES</t>
        </r>
      </text>
    </comment>
    <comment ref="A23" authorId="0" shapeId="0" xr:uid="{E6245120-2A75-4B64-B929-E2CAFE5E1E29}">
      <text>
        <r>
          <rPr>
            <b/>
            <sz val="9"/>
            <color indexed="81"/>
            <rFont val="Tahoma"/>
            <family val="2"/>
          </rPr>
          <t>Daniel Avendaño:</t>
        </r>
        <r>
          <rPr>
            <sz val="9"/>
            <color indexed="81"/>
            <rFont val="Tahoma"/>
            <family val="2"/>
          </rPr>
          <t xml:space="preserve">
Liberaciones de reservas realizadas en cada mes de la vigencia.</t>
        </r>
      </text>
    </comment>
    <comment ref="E23" authorId="1" shapeId="0" xr:uid="{86500686-3843-44E5-93E7-208EE03F2259}">
      <text>
        <r>
          <rPr>
            <b/>
            <sz val="9"/>
            <color indexed="81"/>
            <rFont val="Tahoma"/>
            <family val="2"/>
          </rPr>
          <t>user:</t>
        </r>
        <r>
          <rPr>
            <sz val="9"/>
            <color indexed="81"/>
            <rFont val="Tahoma"/>
            <family val="2"/>
          </rPr>
          <t xml:space="preserve">
Terminaciones Anticipadas</t>
        </r>
      </text>
    </comment>
    <comment ref="A24" authorId="0" shapeId="0" xr:uid="{48444306-3A55-4A1C-82DE-E60FB53A95A6}">
      <text>
        <r>
          <rPr>
            <b/>
            <sz val="9"/>
            <color indexed="81"/>
            <rFont val="Tahoma"/>
            <family val="2"/>
          </rPr>
          <t>Daniel Avendaño:</t>
        </r>
        <r>
          <rPr>
            <sz val="9"/>
            <color indexed="81"/>
            <rFont val="Tahoma"/>
            <family val="2"/>
          </rPr>
          <t xml:space="preserve">
Reserva definitiva despues de liberaciones.</t>
        </r>
      </text>
    </comment>
    <comment ref="A25" authorId="0" shapeId="0" xr:uid="{8C3AEB5C-14C4-4903-BB55-035E77A511A8}">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89F5BB9A-9E71-484D-B109-6FD042DD2D87}">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F85A1836-CAB4-4673-89E8-6E5D5C3ED4E9}">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5B2D65C3-C1F4-43B6-B1E8-FC219BD4A10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F94081DE-6EDA-46D7-8462-F6072CAB7E19}">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1113D36A-5B88-4154-8084-EA999CECB7DD}">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3BABCDE3-A7C4-465D-905A-8C42FCB68D8A}">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E0476036-F9AB-4D38-9296-3E388BC2C18D}">
      <text>
        <r>
          <rPr>
            <b/>
            <sz val="9"/>
            <color indexed="81"/>
            <rFont val="Tahoma"/>
            <family val="2"/>
          </rPr>
          <t>Daniel Avendaño:</t>
        </r>
        <r>
          <rPr>
            <sz val="9"/>
            <color indexed="81"/>
            <rFont val="Tahoma"/>
            <family val="2"/>
          </rPr>
          <t xml:space="preserve">
Reserva definitiva despues de liberaciones.</t>
        </r>
      </text>
    </comment>
    <comment ref="A25" authorId="0" shapeId="0" xr:uid="{B1CA38DD-9CBA-443B-B2D0-5F1EF474B878}">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user</author>
    <author>Denis Helbert Morales Roa</author>
  </authors>
  <commentList>
    <comment ref="K7" authorId="0" shapeId="0" xr:uid="{8F6D6E37-4341-4681-B5B2-1A1636819CD5}">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200C9E50-EF3F-4F4D-98DD-076B8C543021}">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6E39CD4-920A-4FAF-B3A8-6C32C2A19FF7}">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6F7CABB-1A02-4A48-9CFF-86C44E81FC4A}">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DCC8BCE3-AF12-4A41-B225-7A5514E8C43F}">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F22" authorId="1" shapeId="0" xr:uid="{8BBAC109-C7AC-4E11-813E-23028F19FF7D}">
      <text>
        <r>
          <rPr>
            <b/>
            <sz val="9"/>
            <color indexed="81"/>
            <rFont val="Tahoma"/>
            <family val="2"/>
          </rPr>
          <t>user:</t>
        </r>
        <r>
          <rPr>
            <sz val="9"/>
            <color indexed="81"/>
            <rFont val="Tahoma"/>
            <family val="2"/>
          </rPr>
          <t xml:space="preserve">
Fotocopiado</t>
        </r>
      </text>
    </comment>
    <comment ref="A23" authorId="0" shapeId="0" xr:uid="{69AB01C7-15B4-47E5-8FA4-323E0C35701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75A3CB31-9888-4507-81C7-A2298A944F80}">
      <text>
        <r>
          <rPr>
            <b/>
            <sz val="9"/>
            <color indexed="81"/>
            <rFont val="Tahoma"/>
            <family val="2"/>
          </rPr>
          <t>Daniel Avendaño:</t>
        </r>
        <r>
          <rPr>
            <sz val="9"/>
            <color indexed="81"/>
            <rFont val="Tahoma"/>
            <family val="2"/>
          </rPr>
          <t xml:space="preserve">
Reserva definitiva despues de liberaciones.</t>
        </r>
      </text>
    </comment>
    <comment ref="A25" authorId="0" shapeId="0" xr:uid="{B297A4F9-FFEC-461F-A771-DCBD12048E0B}">
      <text>
        <r>
          <rPr>
            <b/>
            <sz val="9"/>
            <color indexed="81"/>
            <rFont val="Tahoma"/>
            <family val="2"/>
          </rPr>
          <t>Daniel Avendaño:</t>
        </r>
        <r>
          <rPr>
            <sz val="9"/>
            <color indexed="81"/>
            <rFont val="Tahoma"/>
            <family val="2"/>
          </rPr>
          <t xml:space="preserve">
Ejecución de los giros de la reserva para mes</t>
        </r>
      </text>
    </comment>
    <comment ref="A53" authorId="2" shapeId="0" xr:uid="{CDB9225C-14BA-49B9-AD47-1B5097865801}">
      <text>
        <r>
          <rPr>
            <b/>
            <sz val="9"/>
            <color indexed="81"/>
            <rFont val="Tahoma"/>
            <family val="2"/>
          </rPr>
          <t>Denis Helbert Morales Roa:</t>
        </r>
        <r>
          <rPr>
            <sz val="9"/>
            <color indexed="81"/>
            <rFont val="Tahoma"/>
            <family val="2"/>
          </rPr>
          <t xml:space="preserve">
Se propone que se mantenga este acompañamiento pero que se sume a la meta  el acompañamiento a otra instancia que podría ser el Consejo Distrital de Jóvenes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user</author>
  </authors>
  <commentList>
    <comment ref="K7" authorId="0" shapeId="0" xr:uid="{D4058004-479D-446B-9A07-1842632D2E15}">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EEA3FEBE-92A6-49F6-8A7A-9B925A886F74}">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B9E2976C-58B8-479D-B2BA-430172055E5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66AE8A6-F3B3-4987-B373-D765918A31E8}">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B69A7247-8EDB-43DA-9996-116E41F9B9CF}">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D22" authorId="1" shapeId="0" xr:uid="{BB05B6E6-4745-4C04-918A-3427F334A698}">
      <text>
        <r>
          <rPr>
            <b/>
            <sz val="9"/>
            <color indexed="81"/>
            <rFont val="Tahoma"/>
            <family val="2"/>
          </rPr>
          <t>user:</t>
        </r>
        <r>
          <rPr>
            <sz val="9"/>
            <color indexed="81"/>
            <rFont val="Tahoma"/>
            <family val="2"/>
          </rPr>
          <t xml:space="preserve">
Fotocopiado</t>
        </r>
      </text>
    </comment>
    <comment ref="A23" authorId="0" shapeId="0" xr:uid="{B6765143-EBEA-46DE-ACDF-6C801C6A7D44}">
      <text>
        <r>
          <rPr>
            <b/>
            <sz val="9"/>
            <color indexed="81"/>
            <rFont val="Tahoma"/>
            <family val="2"/>
          </rPr>
          <t>Daniel Avendaño:</t>
        </r>
        <r>
          <rPr>
            <sz val="9"/>
            <color indexed="81"/>
            <rFont val="Tahoma"/>
            <family val="2"/>
          </rPr>
          <t xml:space="preserve">
Liberaciones de reservas realizadas en cada mes de la vigencia.</t>
        </r>
      </text>
    </comment>
    <comment ref="D23" authorId="1" shapeId="0" xr:uid="{32C1D914-6E39-470F-82AD-C21A12BE67EB}">
      <text>
        <r>
          <rPr>
            <b/>
            <sz val="9"/>
            <color indexed="81"/>
            <rFont val="Tahoma"/>
            <family val="2"/>
          </rPr>
          <t xml:space="preserve">user:
Pubblica liquidación </t>
        </r>
      </text>
    </comment>
    <comment ref="E23" authorId="1" shapeId="0" xr:uid="{73431D02-FFAC-4B21-AC46-01346BCE0FF1}">
      <text>
        <r>
          <rPr>
            <b/>
            <sz val="9"/>
            <color indexed="81"/>
            <rFont val="Tahoma"/>
            <family val="2"/>
          </rPr>
          <t>user:</t>
        </r>
        <r>
          <rPr>
            <sz val="9"/>
            <color indexed="81"/>
            <rFont val="Tahoma"/>
            <family val="2"/>
          </rPr>
          <t xml:space="preserve">
Terminaciones Anticipadas</t>
        </r>
      </text>
    </comment>
    <comment ref="A24" authorId="0" shapeId="0" xr:uid="{C87713DA-AFBF-4688-8B28-927AE438E238}">
      <text>
        <r>
          <rPr>
            <b/>
            <sz val="9"/>
            <color indexed="81"/>
            <rFont val="Tahoma"/>
            <family val="2"/>
          </rPr>
          <t>Daniel Avendaño:</t>
        </r>
        <r>
          <rPr>
            <sz val="9"/>
            <color indexed="81"/>
            <rFont val="Tahoma"/>
            <family val="2"/>
          </rPr>
          <t xml:space="preserve">
Reserva definitiva despues de liberaciones.</t>
        </r>
      </text>
    </comment>
    <comment ref="A25" authorId="0" shapeId="0" xr:uid="{C6C0CFDB-4C3D-4879-8551-EC1BB089DC22}">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Usuario de Windows</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Z15" authorId="3" shapeId="0" xr:uid="{E9F14F76-DFA2-473C-A00D-E9BCD84F4CB7}">
      <text>
        <r>
          <rPr>
            <b/>
            <sz val="9"/>
            <color indexed="81"/>
            <rFont val="Tahoma"/>
            <family val="2"/>
          </rPr>
          <t>Usuario de Windows:</t>
        </r>
        <r>
          <rPr>
            <sz val="9"/>
            <color indexed="81"/>
            <rFont val="Tahoma"/>
            <family val="2"/>
          </rPr>
          <t xml:space="preserve">
promedio 200
1000 año por ppasp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<sst xmlns="http://schemas.openxmlformats.org/spreadsheetml/2006/main" count="1831" uniqueCount="525">
  <si>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</si>
  <si>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</si>
  <si>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</si>
  <si>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</si>
  <si>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</si>
  <si>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</si>
  <si>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</si>
  <si>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</si>
  <si>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</si>
  <si>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</si>
  <si>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</si>
  <si>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</si>
  <si>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</si>
  <si>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</si>
  <si>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</si>
  <si>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</si>
  <si>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</si>
  <si>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</si>
  <si>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</si>
  <si>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</si>
  <si>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</si>
  <si>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</si>
  <si>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</si>
  <si>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</si>
  <si>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</si>
  <si>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</si>
  <si>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</si>
  <si>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</si>
  <si>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</si>
  <si>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</si>
  <si>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</si>
  <si>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</si>
  <si>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</si>
  <si>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</si>
  <si>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</si>
  <si>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</si>
  <si>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</si>
  <si>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</si>
  <si>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</si>
  <si>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</si>
  <si>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</si>
  <si>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</si>
  <si>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</si>
  <si>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</si>
  <si>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</si>
  <si>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</si>
  <si>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</si>
  <si>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</si>
  <si>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</si>
  <si>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</si>
  <si>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</si>
  <si>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</si>
  <si>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</si>
  <si>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</si>
  <si>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</si>
  <si>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</si>
  <si>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</si>
  <si>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</si>
  <si>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</si>
  <si>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</si>
  <si>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</si>
  <si>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</si>
  <si>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</si>
  <si>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</si>
  <si>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</si>
  <si>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</si>
  <si>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</si>
  <si>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</si>
  <si>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</si>
  <si>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</si>
  <si>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</si>
  <si>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</si>
  <si>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</si>
  <si>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</si>
  <si>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</si>
  <si>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</si>
  <si>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</si>
  <si>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</si>
  <si>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</si>
  <si>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</si>
  <si>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</si>
  <si>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</si>
  <si>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</si>
  <si>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</si>
  <si>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</si>
  <si>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</si>
  <si>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</si>
  <si>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</si>
  <si>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</si>
  <si>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</si>
  <si>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</si>
  <si>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</si>
  <si>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</si>
  <si>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</si>
  <si>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</si>
  <si>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</si>
  <si>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</si>
  <si>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</si>
  <si>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</si>
  <si>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</si>
  <si>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</si>
  <si>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</si>
  <si>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</si>
  <si>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</si>
  <si>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</si>
  <si>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</si>
  <si>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</si>
  <si>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</si>
  <si>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</si>
  <si>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</si>
  <si>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</si>
  <si>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</si>
  <si>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</si>
  <si>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</si>
  <si>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</si>
  <si>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</si>
  <si>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</si>
  <si>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</si>
  <si>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</si>
  <si>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</si>
  <si>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</si>
  <si>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</si>
  <si>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</si>
  <si>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</si>
  <si>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</si>
  <si>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</si>
  <si>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</si>
  <si>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</si>
  <si>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</si>
  <si>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</si>
  <si>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</si>
  <si>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</si>
  <si>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</si>
  <si>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</si>
  <si>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</si>
  <si>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</si>
  <si>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</si>
  <si>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</si>
  <si>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</si>
  <si>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</si>
  <si>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</si>
  <si>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</si>
  <si>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</si>
  <si>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</si>
  <si>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</si>
  <si>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</si>
  <si>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</si>
  <si>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</si>
  <si>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</si>
  <si>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</si>
  <si>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</si>
  <si>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</si>
  <si>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</si>
  <si>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</si>
  <si>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</si>
  <si>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</si>
  <si>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</si>
  <si>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</si>
  <si>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</si>
  <si>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</si>
  <si>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</si>
  <si>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</si>
  <si>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</si>
  <si>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</si>
  <si>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</si>
  <si>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</si>
  <si>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</si>
  <si>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</si>
  <si>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</si>
  <si>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</si>
  <si>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</si>
  <si>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</si>
  <si>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</si>
  <si>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</si>
  <si>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</si>
  <si>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</si>
  <si>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</si>
  <si>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</si>
  <si>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</si>
  <si>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</si>
  <si>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</si>
  <si>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</si>
  <si>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</si>
  <si>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</si>
  <si>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</si>
  <si>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</si>
  <si>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</si>
  <si>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</si>
  <si>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</si>
  <si>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</si>
  <si>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</si>
  <si>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</si>
  <si>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</si>
  <si>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</si>
  <si>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</si>
  <si>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</si>
  <si>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</si>
  <si>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</si>
  <si>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</si>
  <si>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</si>
  <si>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</si>
  <si>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</si>
  <si>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</si>
  <si>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</si>
  <si>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</si>
  <si>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</si>
  <si>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</si>
  <si>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</si>
  <si>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</si>
  <si>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</si>
  <si>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</si>
  <si>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</si>
  <si>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</si>
  <si>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</si>
  <si>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</si>
  <si>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</si>
  <si>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</si>
  <si>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</si>
  <si>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</si>
  <si>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</si>
  <si>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</si>
  <si>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</si>
  <si>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</si>
  <si>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</si>
  <si>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</si>
  <si>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</si>
  <si>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</si>
  <si>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</si>
  <si>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</si>
  <si>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</si>
  <si>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</si>
  <si>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</si>
  <si>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</si>
  <si>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</si>
  <si>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</si>
  <si>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</si>
  <si>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</si>
  <si>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</si>
  <si>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</si>
  <si>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</si>
  <si>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</si>
  <si>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</si>
  <si>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</si>
  <si>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</si>
  <si>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</si>
  <si>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</si>
  <si>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</si>
  <si>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</si>
  <si>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</si>
  <si>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</si>
  <si>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</si>
  <si>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</si>
  <si>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</si>
  <si>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</si>
  <si>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</si>
  <si>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</si>
  <si>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</si>
  <si>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</si>
  <si>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</si>
  <si>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</si>
  <si>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</si>
  <si>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</si>
  <si>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</si>
  <si>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</si>
  <si>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</si>
  <si>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</si>
  <si>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</si>
  <si>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</si>
  <si>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</si>
  <si>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</si>
  <si>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</si>
  <si>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</si>
  <si>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</si>
  <si>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</si>
  <si>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</si>
  <si>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</si>
  <si>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</si>
  <si>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</si>
  <si>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</si>
  <si>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</si>
  <si>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</si>
  <si>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</si>
  <si>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</si>
  <si>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</si>
  <si>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</si>
  <si>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</si>
  <si>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</si>
  <si>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</si>
  <si>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</si>
  <si>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</si>
  <si>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</si>
  <si>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</si>
  <si>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</si>
  <si>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</si>
  <si>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</si>
  <si>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</si>
  <si>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</si>
  <si>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</si>
  <si>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</si>
  <si>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</si>
  <si>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</si>
  <si>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</si>
  <si>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</si>
  <si>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</si>
  <si>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</si>
  <si>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</si>
  <si>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</si>
  <si>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</si>
  <si>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</si>
  <si>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</si>
  <si>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</si>
  <si>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</si>
  <si>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</si>
  <si>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</si>
  <si>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</si>
  <si>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</si>
  <si>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</si>
  <si>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</si>
  <si>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</si>
  <si>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</si>
  <si>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</si>
  <si>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</si>
  <si>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</si>
  <si>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</si>
  <si>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</si>
  <si>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</si>
  <si>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</si>
  <si>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</si>
  <si>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</si>
  <si>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</si>
  <si>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</si>
  <si>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</si>
  <si>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</si>
  <si>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</si>
  <si>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</si>
  <si>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</si>
  <si>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</si>
  <si>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</si>
  <si>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</si>
  <si>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</si>
  <si>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</si>
  <si>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</si>
  <si>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</si>
  <si>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</si>
  <si>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</si>
  <si>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</si>
  <si>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</si>
  <si>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</si>
  <si>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</si>
  <si>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</si>
  <si>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</si>
  <si>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</si>
  <si>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</si>
  <si>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</si>
  <si>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X</t>
  </si>
  <si>
    <t>7671 - Implementación de acciones afirmativas dirigidas a las mujeres con enfoque diferencial y de género en Bogotá</t>
  </si>
  <si>
    <t>Hacer un nuevo contrato social con igualdad de oportunidades para la inclusión social, productiva y política</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</si>
  <si>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</si>
  <si>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Promoción de la igualdad, el desarrollo de capacidades y el reconocimiento de las mujeres.</t>
  </si>
  <si>
    <t>Elaborar e implementar 3 lineamientos con enfoques de derechos de las mujeres, de género y diferencial</t>
  </si>
  <si>
    <t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t>
  </si>
  <si>
    <t xml:space="preserve">2. Socializar con los diferentes sectores de la Administración Distrital, la caja de herramientas que contribuya a la eliminación de barreras de acceso a los servicios y a la realización de acciones afirmativas dirigidas a mujeres en sus diferencias y diversidad para la garantía de sus derechos en el Distrito Capital. </t>
  </si>
  <si>
    <t>3. Hacer seguimiento al plan de fortalecimiento interno para la incorporación de acciones afirmativas con enfoque diferencial que permitan el acceso de las mujeres en toda su diversidad a los servicios que presta la Secretaría Distrital de la Mujer.</t>
  </si>
  <si>
    <t>4.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t>
  </si>
  <si>
    <t>Implementar 3 estrategias con enfoque diferencial para mujeres en su diversidad</t>
  </si>
  <si>
    <t xml:space="preserve">5. Fortalecer redes protectoras con madres, padres, cuidadoras, cuidadores y profesionales que en el marco de sus acciones trabajan con niños, niñas y adolescentes para la identificación, prevención y actuación frente a las violencias y formas de discriminación basadas en género contra niños, niñas y adolescentes en sus diferencias y diverisidad. </t>
  </si>
  <si>
    <t>6, Realizar semilleros  y jornadas significativas  que brinden herramientas para el  empoderamiento. Dirigidos a niñas, adolescentes y mujeres jóvenes en sus diferencias y diversidad</t>
  </si>
  <si>
    <t>7, Desarrollar acciones de difusión, visibilización y divulgación de la estrategia de empoderamiento.</t>
  </si>
  <si>
    <t>8. Desarrollar escuelas de educación emocional  enfocadas en fortalecer capacidades y herramientas para gestionar la salud mental de las mujeres en su diversidad en la ciudad de Bogotá.</t>
  </si>
  <si>
    <t>9. Desarrollar espacios de encuentro de mujeres para el cuidado emocional denominados Espacios Respiro.</t>
  </si>
  <si>
    <t>10.Diseñar e implementar una estrategia de difusión y socialización de la caja de herramientas construida en el marco de la estrategia de capacidades psicoemocionales</t>
  </si>
  <si>
    <t xml:space="preserve">11.   Implementar la Fase I y II de la EDCM. Espacios EMAA mujeres en sus diferencias y diversidad; hombres trans y personas no binarias. Jornadas de Dignidad Menstrual. </t>
  </si>
  <si>
    <t xml:space="preserve">12. Realizar la Mesa Interinstitucional activa, implementando Plan de Trabajo  </t>
  </si>
  <si>
    <t xml:space="preserve">13. Definir e implementar acciones de las fases III y IV de la Estrategia de Cuidado Menstrual dirigidas a mujeres y personas con experiencias menstruales en sus diferencias y diversidad, según priorización y pertinencia. </t>
  </si>
  <si>
    <t>14. Diseñar y poner en acción el Plan Estratégico de Comunicaciones de la EDCM</t>
  </si>
  <si>
    <t>Implementar la Estrategia Casa de Todas</t>
  </si>
  <si>
    <t>15. Realizar atenciones en intervención de trabajo  social que comprenden plan de intervención, valoraciones iniciales, intervenciones, seguimiento y cierres  a mujeres que realizan actividades sexuales pagadas.</t>
  </si>
  <si>
    <t>16.  Realizar atenciones psicosociales  (valoraciones iniciales, asesoría, seguimientos y cierres a mujeres que realizan actividades sexuales pagadas y sus familias</t>
  </si>
  <si>
    <t>17. Realizar atenciones jurídicas a mujeres que realizan actividades sexuales pagadas, que consisten en orientación, asesoría y representación jurídica especializada y llevar casos de intervención o representación judicial, con valoraciones iniciales, asesorías u orientaciones, seguimiento y cierres.</t>
  </si>
  <si>
    <t>18. Generar información de los sitios, dinámicas y contextos de las actividades sexuales pagadas en Bogotá</t>
  </si>
  <si>
    <t>Implementar una estrategia de educación flexible con enfoque diferencial.</t>
  </si>
  <si>
    <t>19.  Promover los apoyos de acceso a educación superior a través del acompañamiento, preparación (PRE ICFES) y financiación del Examen Saber 11°  (ICFES).</t>
  </si>
  <si>
    <t>20.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t>
  </si>
  <si>
    <t xml:space="preserve">21. Promover y acompañar a las mujeres en toda su diversidad en las estrategias de educación flexible y en los procesos de vinculación a la formación complementaria (cursos cortos) a través de alianzas interinstitucionales públicas y privadas. </t>
  </si>
  <si>
    <t>Implementar 1 estrategia de fortalecimiento de capacidades para el ejercicio del derecho a la participación de las mujeres</t>
  </si>
  <si>
    <t>Implementar 1 estrategia de fortalecimiento de capacidades para el ejercicio del derecho a la participación de las mujeres.</t>
  </si>
  <si>
    <t>22. Realizar la implementación de la estrategia de fortalecimiento de capacidades para el ejercicio del derecho a la participación de las mujeres en el Distrito.</t>
  </si>
  <si>
    <t>Acompañar técnicamente 4 instancias de participación y representación de las mujeres para fortalecer sus capacidades de liderazgo</t>
  </si>
  <si>
    <t>23. Acompañar técnica y operativamente el desarrollo de la Mesa coordinadora, el Espacio Ampliado y cuando se solicite por parte del CCM la plenaria del espacio autónomo.</t>
  </si>
  <si>
    <t>24.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t>
  </si>
  <si>
    <t>25. Acompañar técnicamente el desarrollo de comisiones de trabajo del Espacio Autónomo del Consejo Consultivo de Mujeres.</t>
  </si>
  <si>
    <t>26. Acompañar técnicamente la transversalización del enfoque de género en el Concejo de Bogotá, con énfasis en las bancadas de mujeres de este órgano</t>
  </si>
  <si>
    <t>27. Gestionar, coordinar y acompañar técnicamente las reuniones de la Submesa para la garantía y seguimiento de los derechos de las mujeres, diversidades, disidencias sexuales y de Género.</t>
  </si>
  <si>
    <t>28. Realizar acompañamiento técnico al Puesto de mando Unificado (PMU) a los cuales se convoque a la SDMujer, durante las movilizaciones y protesta social que se realicen.</t>
  </si>
  <si>
    <t>29. Acompañar técnicamente la transversalización del enfoque de género en dos instancias de participación del Distrito Capital</t>
  </si>
  <si>
    <t>30. Apoyar el desarrollo de las conmemoraciones de mujeres en sus diferencias y diversidad con la cuales se trabaja en la dirección de enfoque diferencial, con el objetivo de reducir los estereotipos e imaginarios arraigados que perpetúan la discriminación; mediante el posicionamiento activo de las agendas públicas que abordan las diversas problemáticas que enfrentan las mujeres, vinculando a la sociedad civil, organizaciones de mujeres y sectores de la Administración Distrital.</t>
  </si>
  <si>
    <t>31. Desarrollar encuentros diferenciales de mujeres, con el fin de diseñar e implementar jornadas informativas dirigidas a los sectores de la administración distrital, para la incorporación  del enfoque de género y diferencial en las políticas y prácticas institucionales, para generar una transformación cultural efectiva, reduciendo los imaginarios, estereotipos y representaciones de las mujeres sus diferencias y diversidad.</t>
  </si>
  <si>
    <r>
      <t>Diseñar e implementar</t>
    </r>
    <r>
      <rPr>
        <b/>
        <sz val="11"/>
        <color rgb="FFFF0000"/>
        <rFont val="Times New Roman"/>
        <family val="1"/>
      </rPr>
      <t xml:space="preserve"> </t>
    </r>
    <r>
      <rPr>
        <sz val="11"/>
        <rFont val="Times New Roman"/>
        <family val="1"/>
      </rPr>
      <t>4 estrategias de transformación de imaginarios, representaciones  y estereotipos de discriminación con enfoque diferencial y de género, dirigidas a la ciudadanía</t>
    </r>
  </si>
  <si>
    <t>Diseñar e implementar 4 estrategias de transformación de imaginarios, representaciones  y estereotipos de discriminación con enfoque diferencial y de género, dirigidas a la ciudadanía</t>
  </si>
  <si>
    <t>N/A</t>
  </si>
  <si>
    <t>Transversalización del enfoque de género y diferencial para mujeres</t>
  </si>
  <si>
    <t>Diseñar acciones afirmativas con enfoque diferencial, para desarrollar capacidades y promover el bienestar socio emocional y los derechos de las mujeres en todas sus diversidades, en los sectores de la administración distrital y en las localidades</t>
  </si>
  <si>
    <t>Realizar atenciones socio jurídicas brindadas a través de la Estrategia Casa de Todas, a mujeres que realizan actividades sexuales pagadas.</t>
  </si>
  <si>
    <t>Realizar atenciones psicosociales brindadas a través de la Estrategia Casa de Todas, a mujeres que realizan actividades sexuales pagadas.</t>
  </si>
  <si>
    <t>Realizar atenciones en trabajo social brindadas a través de la Estrategia Casa de Todas, a mujeres que realizan actividades sexuales pagadas.</t>
  </si>
  <si>
    <t xml:space="preserve">Elaborar e implementar 3 lineamientos con enfoque de derechos de las mujeres, de género y diferencial. </t>
  </si>
  <si>
    <t>Implementación de acciones afirmativas dirigidas a las mujeres con enfoque diferencial y de género en Bogotá Bogotá</t>
  </si>
  <si>
    <t>Número de sectores que implementan acciones afirmativas con enfoque diferencial para desarrollar capacidades y promover los derechos de las mujeres en todas sus diversidades</t>
  </si>
  <si>
    <t>Sumatoria de sectores a los que se transversaliza el enfoque diferencial</t>
  </si>
  <si>
    <t>39.Atenciones socio jurídicas brindadas a través de la Estrategia Casa de Todas, a mujeres que realizan actividades sexuales pagadas (valoraciones inciales, asesorias u orientacicones, seguimientos y cierres)</t>
  </si>
  <si>
    <t>Sumatoria de atenciones juridicas brindadas a las mujeres que realizan actividades sexuales pagadas</t>
  </si>
  <si>
    <t>40.Atenciones psicosociales brindadas a través de la Estrategia Casa de Todas, a mujeres que realizan actividades sexuales pagadas (valoraciones inciales, asesorias, seguimientos y cierres)</t>
  </si>
  <si>
    <t>Sumatoria de atenciones psicosociales brindadas a las mujeres que realizan actividades sexuales pagadas</t>
  </si>
  <si>
    <t>41.Atenciones en trabajo social brindadas a través de la Estrategia Casa de Todas, a mujeres que realizan actividades sexuales pagadas (valoraciones inicales intervenciones, seguimientos y cierres)</t>
  </si>
  <si>
    <t xml:space="preserve">Sumatoria de servicios de intervención social para  mujeres que realizan actividades sexuales pagadas y sus familias </t>
  </si>
  <si>
    <t xml:space="preserve">1. Número de actividades de alistamiento, seguimiento y evaluación de la asistencia técnica implementadas </t>
  </si>
  <si>
    <t>Sumatoria de actividades de alistamiento, seguimiento y evalauación de la asistencia técnica</t>
  </si>
  <si>
    <t>2. No. de actividades de asistencia técnica para la transversalización del enfoque diferencial para mujeres implementadas.</t>
  </si>
  <si>
    <t>Sumatoria de actividades de asistencia técnica para la transversalización del enfoque diferencial</t>
  </si>
  <si>
    <t>Personas con acceso a los servicios sociales del Estado con enfoque diferencial.</t>
  </si>
  <si>
    <t>Sumatoria de mujeres que participan en acciones afirmativas</t>
  </si>
  <si>
    <t xml:space="preserve">Se cuantificará el número de sectores a impactar anualmente, que deben ser 15 en total; se espera que tales sectores transversalicen el enfoque diferencial e implementen acciones afirmativas con enfoque diferencial. </t>
  </si>
  <si>
    <t>Se cuantificarán mensualmente las atenciones sociojuridicas: valoraciones iniciales, asesorías, seguimientos y cierres.</t>
  </si>
  <si>
    <t>Se cuantificarán mensualmente las atenciones psicosociales: valoraciones iniciales, asesorías, seguimientos y cierres.</t>
  </si>
  <si>
    <t>Se cuantificarán mensualmente las atenciones en trabajo social: valoraciones iniciales, asesorías, seguimientos y cierres.</t>
  </si>
  <si>
    <t>10 actividades de alistamiento anuales.</t>
  </si>
  <si>
    <t xml:space="preserve">16 actividades de asistencia anuales </t>
  </si>
  <si>
    <t>Mujeres atendidas en el marco del proyecto de inversión 7671</t>
  </si>
  <si>
    <t>Catherine Niño</t>
  </si>
  <si>
    <t>Yanira Espinosa</t>
  </si>
  <si>
    <t>Gabriela Córdoba</t>
  </si>
  <si>
    <t>Mensual</t>
  </si>
  <si>
    <t>Anual</t>
  </si>
  <si>
    <t xml:space="preserve">Documentos de implementación de las estrategias; actas de reuniones, listados de asistencia y reportes </t>
  </si>
  <si>
    <t>Reporte mensual de atenciones socio jurídicas realizadas-PMR Mensual</t>
  </si>
  <si>
    <t>Reporte mensual de atenciones psicosociales realizadas-PMR Mensual</t>
  </si>
  <si>
    <t>Reporte mensual de atenciones en trabajo social realizadas-PMR Mensual</t>
  </si>
  <si>
    <t>1. Evidencias de reuniones internas para alistar, planear y hacer seguimiento a la asistencia técnica
2. Documentos elaborados asociados a la asistencia técnica</t>
  </si>
  <si>
    <t xml:space="preserve">1. Evidencias de reuniones externas para asistencia técnica
2. Informes de asistencia técnica mensuales </t>
  </si>
  <si>
    <t>Reporte SIMISIONAL</t>
  </si>
  <si>
    <r>
      <t xml:space="preserve">En </t>
    </r>
    <r>
      <rPr>
        <b/>
        <sz val="11"/>
        <rFont val="Times New Roman"/>
        <family val="1"/>
      </rPr>
      <t xml:space="preserve">enero </t>
    </r>
    <r>
      <rPr>
        <sz val="11"/>
        <rFont val="Times New Roman"/>
        <family val="1"/>
      </rPr>
      <t xml:space="preserve">se ajustó el Procedimiento “Asistencia técnica a los Sectores de la Administración Distrital y las localidades para la transversalización del enfoque diferencial” y se solicitó a la Oficina Asesora de Planeación la actualización de este en el Sistema Integrado de Gestión de la entidad. Se socializó a las dependencias el Plan de Fortalecimiento consolidado, solicitando tener presente la implementación de las acciones definidas, así mismo se solicitó el primer reporte de avance correspondiente a los meses de noviembre y diciembre de 2023 y enero de 2024.
</t>
    </r>
  </si>
  <si>
    <r>
      <t xml:space="preserve">En </t>
    </r>
    <r>
      <rPr>
        <b/>
        <sz val="11"/>
        <rFont val="Times New Roman"/>
        <family val="1"/>
      </rPr>
      <t>enero</t>
    </r>
    <r>
      <rPr>
        <sz val="11"/>
        <rFont val="Times New Roman"/>
        <family val="1"/>
      </rPr>
      <t xml:space="preserve"> se ajustó el Procedimiento “Asistencia técnica a los Sectores de la Administración Distrital y las localidades para la transversalización del enfoque diferencial” y se solicitó a la Oficina Asesora de Planeación la actualización de este en el Sistema Integrado de Gestión de la entidad. Se socializó a las dependencias el Plan de Fortalecimiento consolidado, solicitando tener presente la implementación de las acciones definidas, así mismo se solicitó el primer reporte de avance correspondiente a los meses de noviembre y diciembre de 2023 y enero de 2024.</t>
    </r>
  </si>
  <si>
    <t xml:space="preserve">No se presentaron retrasos. </t>
  </si>
  <si>
    <t xml:space="preserve">Se cuenta con la actualización del Procedimiento de “Asistencia técnica a los Sectores de la Administración Distrital y las localidades para la transversalización del enfoque diferencial” que orientará la asistencia técnica durante el 2024. </t>
  </si>
  <si>
    <r>
      <t xml:space="preserve">En </t>
    </r>
    <r>
      <rPr>
        <b/>
        <sz val="11"/>
        <rFont val="Times New Roman"/>
        <family val="1"/>
      </rPr>
      <t>enero s</t>
    </r>
    <r>
      <rPr>
        <sz val="11"/>
        <rFont val="Times New Roman"/>
        <family val="1"/>
      </rPr>
      <t xml:space="preserve">e ajustó el Procedimiento de “Asistencia técnica a los Sectores de la Administración Distrital y las localidades para la transversalización del enfoque diferencial” y se solicitó a la Oficina Asesora de Planeación la actualización de este en el Sistema Integrado de Gestión de la SDMujer. Lo anterior, con base en las propuestas de ajuste aprobadas en la reunión final de evaluación del procedimiento, realizada en diciembre de 2023 con el equipo de profesionales que lideraron la asistencia técnica. </t>
    </r>
  </si>
  <si>
    <t>https://secretariadistritald.sharepoint.com/:f:/s/Instrumentosplaneacin2021/EtQp9KVAAfJApnqmP_1lovAB2ND9xVvLF9uTCAt0z1Nm0A?e=BrbB3v</t>
  </si>
  <si>
    <t>La actividad no estaba programada en enero.</t>
  </si>
  <si>
    <t>No aplica</t>
  </si>
  <si>
    <r>
      <t xml:space="preserve">En </t>
    </r>
    <r>
      <rPr>
        <b/>
        <sz val="11"/>
        <rFont val="Times New Roman"/>
        <family val="1"/>
      </rPr>
      <t xml:space="preserve">enero </t>
    </r>
    <r>
      <rPr>
        <sz val="11"/>
        <rFont val="Times New Roman"/>
        <family val="1"/>
      </rPr>
      <t xml:space="preserve">se remitió el Plan de Fortalecimiento consolidado a las diferentes dependencias de la entidad para su conocimiento y para solicitar que tengan presente el cumplimiento de las acciones propuestas, así como solicitar la designación de una persona responsable del reporte de los avances y evidencias cada mes. De igual forma, se remitió la solicitud del primer reporte de avance en el cumplimiento de las acciones previstas para los meses de noviembre y diciembre de 2023 y enero de 2024 a las dependencias que proyectaron acciones para este periodo. </t>
    </r>
  </si>
  <si>
    <t>https://secretariadistritald.sharepoint.com/:f:/s/Instrumentosplaneacin2021/Ev-4e1p_3q5Mk4ClAnIpV54BcHQEJVOIA9C_GuShvcYI3Q?e=MatwtK</t>
  </si>
  <si>
    <r>
      <t xml:space="preserve">Desde la </t>
    </r>
    <r>
      <rPr>
        <b/>
        <sz val="11"/>
        <rFont val="Times New Roman"/>
        <family val="1"/>
      </rPr>
      <t>Estrategia de empoderamiento</t>
    </r>
    <r>
      <rPr>
        <sz val="11"/>
        <rFont val="Times New Roman"/>
        <family val="1"/>
      </rPr>
      <t xml:space="preserve">, en enero se realizó difusión del curso Observo, Identifico y Protejo a diferentes entidades distritales que hacen parte del Comité Operativo Distrital de infancia y Adolescencia como SDIS, Secretaría de Salud, ICBF, IDIPRON y Secretaría de Educación. Se efectuó socialización y difusión de la estrategia de empoderamiento a las 20 CIOM y a Casa de Todas.
Desde la </t>
    </r>
    <r>
      <rPr>
        <b/>
        <sz val="11"/>
        <rFont val="Times New Roman"/>
        <family val="1"/>
      </rPr>
      <t>Estrategia de capacidades psicoemocionales</t>
    </r>
    <r>
      <rPr>
        <sz val="11"/>
        <rFont val="Times New Roman"/>
        <family val="1"/>
      </rPr>
      <t xml:space="preserve">, en enero se generó articulación con el equipo de la Dirección de Gestión del Conocimiento de la SDMujer para inicio de alistamiento de plataforma moodle y de acciones para la inscripción de usuarias para los cursos "Escuela de educación emocional Amarte" y "Tejiendo redes comunidad y servidoras y servidores públicos". Se envío correo a la directora de Enfoque Diferencial para revisión y aprobación de la metodología para el desarrollo de los espacios vivenciales de transferencias de conocimientos con equipos psicosociales de otras entidades.
Desde la </t>
    </r>
    <r>
      <rPr>
        <b/>
        <sz val="11"/>
        <rFont val="Times New Roman"/>
        <family val="1"/>
      </rPr>
      <t>Estrategia de Cuidado Menstrual</t>
    </r>
    <r>
      <rPr>
        <sz val="11"/>
        <rFont val="Times New Roman"/>
        <family val="1"/>
      </rPr>
      <t>, en enero mediante correo a Idipron se solicitó fecha para llevar a cabo el taller de Educación Menstrual para el Autocuidado y el Autoconocimiento con las personas víctimas de la ESCNNA que se encuentran en protección del Instituto.</t>
    </r>
  </si>
  <si>
    <r>
      <rPr>
        <b/>
        <sz val="11"/>
        <rFont val="Times New Roman"/>
        <family val="1"/>
      </rPr>
      <t>A enero</t>
    </r>
    <r>
      <rPr>
        <sz val="11"/>
        <rFont val="Times New Roman"/>
        <family val="1"/>
      </rPr>
      <t xml:space="preserve">: La </t>
    </r>
    <r>
      <rPr>
        <b/>
        <sz val="11"/>
        <rFont val="Times New Roman"/>
        <family val="1"/>
      </rPr>
      <t>Estrategia de empoderamiento</t>
    </r>
    <r>
      <rPr>
        <sz val="11"/>
        <rFont val="Times New Roman"/>
        <family val="1"/>
      </rPr>
      <t xml:space="preserve">, realizó difusión del curso Observo, Identifico y Protejo a diferentes entidades distritales que hacen parte del Comité Operativo Distrital de infancia y Adolescencia como SDIS, Secretaría de Salud, ICBF, IDIPRON y Secretaría de Educación. Efectuó socialización y difusión de la estrategia de empoderamiento a las 20 CIOM y a Casa de Todas. La </t>
    </r>
    <r>
      <rPr>
        <b/>
        <sz val="11"/>
        <rFont val="Times New Roman"/>
        <family val="1"/>
      </rPr>
      <t>Estrategia de capacidades psicoemocionales</t>
    </r>
    <r>
      <rPr>
        <sz val="11"/>
        <rFont val="Times New Roman"/>
        <family val="1"/>
      </rPr>
      <t xml:space="preserve">, generó articulación con el equipo de la Dirección de Gestión del Conocimiento de la SDMujer para inicio de alistamiento de plataforma moodle y de acciones para la inscripción de usuarias para los cursos "Escuela de educación emocional Amarte" y "Tejiendo redes comunidad y servidoras y servidores públicos". Envío correo a la directora de Enfoque Diferencial para revisión y aprobación de la metodología para el desarrollo de los espacios vivenciales de transferencias de conocimientos con equipos psicosociales del Distrito.La </t>
    </r>
    <r>
      <rPr>
        <b/>
        <sz val="11"/>
        <rFont val="Times New Roman"/>
        <family val="1"/>
      </rPr>
      <t>Estrategia de Cuidado Menstrual</t>
    </r>
    <r>
      <rPr>
        <sz val="11"/>
        <rFont val="Times New Roman"/>
        <family val="1"/>
      </rPr>
      <t>, a través de correo a Idipron solicitó fecha para llevar a cabo el taller de Educación Menstrual para el Autocuidado y el Autoconocimiento con las personas víctimas de la ESCNNA que se encuentran en protección del Instituto.</t>
    </r>
  </si>
  <si>
    <r>
      <t xml:space="preserve">En la </t>
    </r>
    <r>
      <rPr>
        <b/>
        <sz val="11"/>
        <rFont val="Times New Roman"/>
        <family val="1"/>
      </rPr>
      <t>Estrategia de empoderamiento</t>
    </r>
    <r>
      <rPr>
        <sz val="11"/>
        <rFont val="Times New Roman"/>
        <family val="1"/>
      </rPr>
      <t xml:space="preserve"> para el mes de diciembre no se presentaron retrasos en el desarrollo de la estrategia.
En la</t>
    </r>
    <r>
      <rPr>
        <b/>
        <sz val="11"/>
        <rFont val="Times New Roman"/>
        <family val="1"/>
      </rPr>
      <t xml:space="preserve"> Estrategia de capacidades psicoemocionales</t>
    </r>
    <r>
      <rPr>
        <sz val="11"/>
        <rFont val="Times New Roman"/>
        <family val="1"/>
      </rPr>
      <t xml:space="preserve"> no se presenta retraso. 
En la </t>
    </r>
    <r>
      <rPr>
        <b/>
        <sz val="11"/>
        <rFont val="Times New Roman"/>
        <family val="1"/>
      </rPr>
      <t>Estrategia de Cuidado Menstrual</t>
    </r>
    <r>
      <rPr>
        <sz val="11"/>
        <rFont val="Times New Roman"/>
        <family val="1"/>
      </rPr>
      <t xml:space="preserve"> no se presenta retraso.</t>
    </r>
  </si>
  <si>
    <r>
      <t xml:space="preserve">Desde la </t>
    </r>
    <r>
      <rPr>
        <b/>
        <sz val="11"/>
        <rFont val="Times New Roman"/>
        <family val="1"/>
      </rPr>
      <t>Estrategia de empoderamiento</t>
    </r>
    <r>
      <rPr>
        <sz val="11"/>
        <rFont val="Times New Roman"/>
        <family val="1"/>
      </rPr>
      <t xml:space="preserve"> se logró brindar herramientas de empoderamiento a niñas, adolescentes y mujeres jóvenes en sus diferencias y diversidad, fortaleciendo su comprensión y la detección y rutas de atención de violencias basadas en género. 
Desde la </t>
    </r>
    <r>
      <rPr>
        <b/>
        <sz val="11"/>
        <rFont val="Times New Roman"/>
        <family val="1"/>
      </rPr>
      <t>Estrategia de capacidades psicoemocionales</t>
    </r>
    <r>
      <rPr>
        <sz val="11"/>
        <rFont val="Times New Roman"/>
        <family val="1"/>
      </rPr>
      <t xml:space="preserve"> se consolidó una oferta de bienestar emocional para las mujeres en sus diversidades en especial aquellas que por las diferentes dinámicas sociales y culturales han vivido discriminación y violencias, la oferta busca el fortalecimiento de capacidades para la gestión emocional, así como la búsqueda y consolidación de redes de apoyo entre mujeres, además de trabajo de cooperación entre sectores del distrito y con organizaciones internacionales favoreciendo la sostenibilidad y capacidad de la estrategia. 
Desde</t>
    </r>
    <r>
      <rPr>
        <b/>
        <sz val="11"/>
        <rFont val="Times New Roman"/>
        <family val="1"/>
      </rPr>
      <t xml:space="preserve"> Estrategia de Cuidado Menstrual</t>
    </r>
    <r>
      <rPr>
        <sz val="11"/>
        <rFont val="Times New Roman"/>
        <family val="1"/>
      </rPr>
      <t xml:space="preserve"> se brindó información pertinente y elementos para el cuidado menstrual que impacta en la garantía de derechos sexuales y reproductivos, el Derecho a la Salud Plena de las personas beneficiarias atendiendo a las solicitudes de la Corte Constitucional, de acuerdo con la Sentencia T 398-19 ampliando a estas actividades a mujeres pertenecientes a otras poblaciones. </t>
    </r>
  </si>
  <si>
    <r>
      <t xml:space="preserve">Durante el mes de </t>
    </r>
    <r>
      <rPr>
        <b/>
        <sz val="11"/>
        <rFont val="Times New Roman"/>
        <family val="1"/>
      </rPr>
      <t xml:space="preserve">enero </t>
    </r>
    <r>
      <rPr>
        <sz val="11"/>
        <rFont val="Times New Roman"/>
        <family val="1"/>
      </rPr>
      <t xml:space="preserve">se realizó difusión del curso Observo, Identifico y Protejo a diferentes entidades distritales que hacen parte del Comité Operativo Distrital de infancia y Adolescencia como SDIS, Secretaría de Salud, ICBF, IDIPRON y Secretaría de Educación en aras de fortalecer redes protectoras de niñas y adolescentes. </t>
    </r>
  </si>
  <si>
    <t>https://secretariadistritald.sharepoint.com/:f:/s/Instrumentosplaneacin2021/EhgjVncVFJ1FlTt2u7r8P1kB2o0ald7JzjcMYS6Jo0Nmng?e=Av2Q9N</t>
  </si>
  <si>
    <t>La actividad no estaba programada en enero</t>
  </si>
  <si>
    <r>
      <t xml:space="preserve">En el mes de </t>
    </r>
    <r>
      <rPr>
        <b/>
        <sz val="11"/>
        <rFont val="Times New Roman"/>
        <family val="1"/>
      </rPr>
      <t xml:space="preserve">enero </t>
    </r>
    <r>
      <rPr>
        <sz val="11"/>
        <rFont val="Times New Roman"/>
        <family val="1"/>
      </rPr>
      <t>se realizó socialización y difusión de la estrategia de empoderamiento a las 20 Casas de Igualdad y a Casa de Todas, donde se explica el desarrollo de semilleros de empoderamiento y jornadas significativas.</t>
    </r>
  </si>
  <si>
    <t>https://secretariadistritald.sharepoint.com/:f:/s/Instrumentosplaneacin2021/Es_jtARLmJhLn785ZYaz1F0B_raFeBCc91MyWe9QnQMMpw?e=cfvTu2</t>
  </si>
  <si>
    <r>
      <t xml:space="preserve">En </t>
    </r>
    <r>
      <rPr>
        <b/>
        <sz val="11"/>
        <rFont val="Times New Roman"/>
        <family val="1"/>
      </rPr>
      <t xml:space="preserve">enero </t>
    </r>
    <r>
      <rPr>
        <sz val="11"/>
        <rFont val="Times New Roman"/>
        <family val="1"/>
      </rPr>
      <t>se generó articulación con el equipo de la Dirección de Gestión del Conocimiento de la SDMujer y se inició  alistamiento de plataforma moodle y de acciones para la inscripción de usuarias para los cursos "Escuela de educación emocional Amarte" y "Tejiendo redes comunidad y servidoras y servidores públicos".</t>
    </r>
  </si>
  <si>
    <t>https://secretariadistritald.sharepoint.com/:f:/s/Instrumentosplaneacin2021/El-uacnCw_xFvq0e-JcEYnUBNsOw6H7JUFzM4_DN194YeA?e=o0wJW8</t>
  </si>
  <si>
    <r>
      <t xml:space="preserve">En </t>
    </r>
    <r>
      <rPr>
        <b/>
        <sz val="11"/>
        <rFont val="Times New Roman"/>
        <family val="1"/>
      </rPr>
      <t>enero</t>
    </r>
    <r>
      <rPr>
        <sz val="11"/>
        <rFont val="Times New Roman"/>
        <family val="1"/>
      </rPr>
      <t xml:space="preserve"> se envío correo a la directora de Enfoque Diferencial para revisión y aprobación de la metodología para el desarrollo de los espacios vivenciales de transferencias de conocimientos con equipos psicosociales de otras entidades; con el fin de que se de continuidad de la estrategia metodológica en el año 2024.</t>
    </r>
  </si>
  <si>
    <t>https://secretariadistritald.sharepoint.com/:f:/s/Instrumentosplaneacin2021/EnTWbaMAjF9Eipex_MDVk5MBzwLDJ0xzJbzLJ00ZbsrUIg?e=7zMoJf</t>
  </si>
  <si>
    <r>
      <t xml:space="preserve">En </t>
    </r>
    <r>
      <rPr>
        <b/>
        <sz val="11"/>
        <rFont val="Times New Roman"/>
        <family val="1"/>
      </rPr>
      <t>enero</t>
    </r>
    <r>
      <rPr>
        <sz val="11"/>
        <rFont val="Times New Roman"/>
        <family val="1"/>
      </rPr>
      <t xml:space="preserve"> mediante correo a Idipron se solicitó fecha para llevar a cabo el taller de Educación Menstrual para el Autocuidado y el Autoconocimiento con las personas víctimas de la ESCNNA que se encuentran en protección del Instituto.</t>
    </r>
  </si>
  <si>
    <t>https://secretariadistritald.sharepoint.com/:b:/s/Instrumentosplaneacin2021/EfQVnXErQg1Nszm1tUqNIrIBlC14kpZN6FFSSE7l6wtNOQ?e=kdb1vi</t>
  </si>
  <si>
    <r>
      <t xml:space="preserve">Durante el mes </t>
    </r>
    <r>
      <rPr>
        <b/>
        <sz val="11"/>
        <rFont val="Times New Roman"/>
        <family val="1"/>
      </rPr>
      <t>enero</t>
    </r>
    <r>
      <rPr>
        <sz val="11"/>
        <rFont val="Times New Roman"/>
        <family val="1"/>
      </rPr>
      <t xml:space="preserve"> 2024, se dio continuidad a la operación de la Estrategia Casa de Todas con atención presencial y telefónica, brindando atención integral y acompañamiento a 320 mujeres que realizan actividades sexuales pagadas, se realizaron 739 atenciones en el periodo desagregadas por área así: 330 intervenciones por trabajo social, 229 actuaciones jurídicas, 180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realizó jornada de servicios en Casa de Todas.</t>
    </r>
  </si>
  <si>
    <t xml:space="preserve">Fnalizando  el mes de enero se realizó parte del proceso de contratación del personal de atención de la Casa de Todas; sin embargo, este hecho fue contemplado en la planeación de las metas por tanto no se presentaron retrasos en el cumplimiento de las mismas. Con el equipo completo a partir del mes de febrero las metas se cumplirán a cabalidad. La atención se ha prestado de manera presencial y telefónica. </t>
  </si>
  <si>
    <t>Se ha brindado atención integral y acompañamiento a las mujeres que realizan ASP con el fin de contribuir a la garantía de derechos, combatir la estigmatización y mejorar la calidad de vida de esta población a través de una oferta institucional diferencial y especializada.</t>
  </si>
  <si>
    <r>
      <t xml:space="preserve">Durante el mes de </t>
    </r>
    <r>
      <rPr>
        <b/>
        <sz val="11"/>
        <rFont val="Times New Roman"/>
        <family val="1"/>
      </rPr>
      <t>enero</t>
    </r>
    <r>
      <rPr>
        <sz val="11"/>
        <rFont val="Times New Roman"/>
        <family val="1"/>
      </rPr>
      <t xml:space="preserve"> de 2024 se atendieron 184 mujeres en trabajo social y se realizaron 330 atenciones desagregadas así: 136 intervenciones, 142 seguimientos, 29 cierres y 23 valoraciones iniciales. Durante el periodo se realizó atención presencial y telefónica. A través de la atención, en el periodo se logró dar respuesta a las siguientes necesidades específicas:
* 3 Portabilidad. 
* 12 Solicitud de encuesta socioeconómica SISBEN
* 4 Afiliaciones al sistema de salud
* 19 Activación servicios de SDIS, proyecto enlace emergencia social , bono de adulto mayor y jardines
* 17 Solicitud cupo DLE. 
*13 Proceso educación flexible. 
* 13  Formación para el trabajo (Miquelina  Conviventia y Scalabrini).
*46 Pruebas rápidas con secretaria de salud. 
*14 Fondo Nacional del Ahorro. 
*14 Empleabilidad. 
*2 educación superior 
*2 Anticoncepción 
*2 IVE 
*1 cedulación 
*1 traslado municipio salud.
*1 Albergue.
*1 Emprendimiento.                                                                                 
*5 Salud sexual y reproductiva 
Se realizaron remisiones a entidades como: Secretaría de Salud, Fundación Miquelina, Fondo Nacional del Ahorro, Registraduría, Secretaría Desarrollo Económico, Secretaria de Educación, Secretaria Integración Social, Secretaria de Planeación, Oriéntame, Liga contra el cáncer, Secretaria de Hábitat, Conviventia, centro de formación Scalabrini, Agencia de empleo del SENA.</t>
    </r>
  </si>
  <si>
    <t>https://secretariadistritald.sharepoint.com/:f:/s/Instrumentosplaneacin2021/EiIsRVMt3EdDhADCu7S_wZ4B4lUUmMZzrBtsWXcdozY6iA?e=LUNYA5</t>
  </si>
  <si>
    <r>
      <t xml:space="preserve">Durante el mes de </t>
    </r>
    <r>
      <rPr>
        <b/>
        <sz val="11"/>
        <rFont val="Times New Roman"/>
        <family val="1"/>
      </rPr>
      <t>enero</t>
    </r>
    <r>
      <rPr>
        <sz val="11"/>
        <rFont val="Times New Roman"/>
        <family val="1"/>
      </rPr>
      <t xml:space="preserve"> de 2024 se atendieron 125 mujeres en el área psicosocial y se realizaron 180 atenciones desagregadas así: 23 asesorías, 113 seguimientos, 32 cierres y 12 valoraciones iniciales . La atención se prestó de manera presencial y telefónica acorde a la agenda programada.  Se han realizado primeras atenciones y orientación psicosocial con énfasis en  gestión del malestar emocional que manifiestan por las mujeres,  se brindaron herramientas psicológicas dirigidas a gestionarlo, facilitar la expresión de sentimientos y avanzar en su reconocimiento como sujetas de derechos. Así mismo, se amplió su empoderamiento motivando la corresponsabilidad para el cuidado de su salud mental, focalizándoles en su proyecto de vida y preparación para la toma de decisiones y mejorar su situación actual. </t>
    </r>
  </si>
  <si>
    <t>https://secretariadistritald.sharepoint.com/:f:/s/Instrumentosplaneacin2021/EiPIx46BckNNpHno36mhnm8Bw4Y1qt0AkygMwjODwZKE5A?e=rlyLZN</t>
  </si>
  <si>
    <r>
      <t xml:space="preserve">Durante el mes de </t>
    </r>
    <r>
      <rPr>
        <b/>
        <sz val="11"/>
        <rFont val="Times New Roman"/>
        <family val="1"/>
      </rPr>
      <t xml:space="preserve">enero </t>
    </r>
    <r>
      <rPr>
        <sz val="11"/>
        <rFont val="Times New Roman"/>
        <family val="1"/>
      </rPr>
      <t>de 2024, se atendieron en el área jurídica 97 mujeres y se realizaron 229 atenciones desagregadas así: 53 asesorías, 100 seguimientos, 66 cierres y 10 valoraciones iniciales. 
Se cumplió en forma oportuna y efectiva, con la agenda programada para atención a las mujeres y en este orden con la realización de; valoraciones iniciales, actualización de datos, orientaciones, asesorías en materia jurídica  y demás acciones requeridas para el cumplimiento del objeto contractual aclarando que en la atención, se brinda  la información precisa sobre los temas consultados y se desarrollan  las acciones legales pertinentes, en lo que se relaciona con la elaboración de documentos y memoriales, para la garantía y la protección de los derechos fundamentales. 
Se prestó atención telefónica y presencial, en el marco de estas atenciones, durante el periodo se logró además de dar las asesorías requeridas, el seguimiento a casos en curso y la elaboración y trámite de: 
-Derechos de petición: 5
-Comités Jurídicos de estudio de casos:2
- Comités interdisciplinares de estudio de caso: 1
-Conceptos jurídicos: 4</t>
    </r>
  </si>
  <si>
    <t>https://secretariadistritald.sharepoint.com/:f:/s/Instrumentosplaneacin2021/Es9CIeZcQfJEpe7F1Cato1IBk15h4A19wbmiDOk1-9EHjA?e=NkJYle</t>
  </si>
  <si>
    <t>Actividad no programada para el mes de enero 2024</t>
  </si>
  <si>
    <r>
      <t xml:space="preserve">En </t>
    </r>
    <r>
      <rPr>
        <b/>
        <sz val="11"/>
        <rFont val="Times New Roman"/>
        <family val="1"/>
      </rPr>
      <t>enero</t>
    </r>
    <r>
      <rPr>
        <sz val="11"/>
        <rFont val="Times New Roman"/>
        <family val="1"/>
      </rPr>
      <t xml:space="preserve"> se solicitó a Comunicaciones de la SDMujer la realización de pieza comunicativa editable para las invitaciones internas a las beneficiarias del ICFES, y a la Dirección de Gestión del Conocimiento de la SDMujer reunión de articulación en febrero con el equipo de la Estrategia de Educación Flexible de la DED, con el fin de avanzar en las acciones previstas para este semestre relacionadas con la oferta de cursos que se articulan desde esta Dirección y se compartió el documento del informe final del ICFES, en donde se encuentran los avances en el área de inglés de las participantes que presentaron las Pruebas Saber 11 en el 2023.</t>
    </r>
  </si>
  <si>
    <t>No se presentan retrasos.</t>
  </si>
  <si>
    <t>La Estrategia de Educación Flexible permite la reducción de las barreras de acceso al derecho a la educación de las mujeres en sus diferencias y diversidad. .</t>
  </si>
  <si>
    <r>
      <t xml:space="preserve">En </t>
    </r>
    <r>
      <rPr>
        <b/>
        <sz val="11"/>
        <rFont val="Times New Roman"/>
        <family val="1"/>
      </rPr>
      <t>enero</t>
    </r>
    <r>
      <rPr>
        <sz val="11"/>
        <rFont val="Times New Roman"/>
        <family val="1"/>
      </rPr>
      <t xml:space="preserve"> se solicitó a Comunicaciones de la SDMujer la realización de pieza comunicativa editable para las invitaciones internas a las beneficiarias del ICFES.</t>
    </r>
  </si>
  <si>
    <t>https://secretariadistritald.sharepoint.com/:f:/s/Instrumentosplaneacin2021/Ervv5ISMFrpIsjTukJ4Gc04BSvDEKSvIF8g-iT4SKkPY0A?e=dedNKG</t>
  </si>
  <si>
    <r>
      <t xml:space="preserve">En </t>
    </r>
    <r>
      <rPr>
        <b/>
        <sz val="11"/>
        <rFont val="Times New Roman"/>
        <family val="1"/>
      </rPr>
      <t xml:space="preserve">enero </t>
    </r>
    <r>
      <rPr>
        <sz val="11"/>
        <rFont val="Times New Roman"/>
        <family val="1"/>
      </rPr>
      <t>se  solicitó a la Dirección de Gestión del Conocimiento de la SDMujer reunión de articulación en febrero con el equipo de la Estrategia de Educación Flexible de la DED, con el fin de avanzar en las acciones previstas para este semestre relacionadas con la oferta de cursos que se articulan desde esta Dirección y revisar el proceso que se llevará para este año, relacionado con los cursos del Sena; asimismo, se compartió el documento del informe final del ICFES, en donde se encuentran los avances en el área de inglés de las participantes que presentaron las Pruebas Saber 11 en el 2023.</t>
    </r>
  </si>
  <si>
    <t>https://secretariadistritald.sharepoint.com/:f:/s/Instrumentosplaneacin2021/ElPiz9fHYFtOjyF9UEX1T2UBnI0Ae2yx42Ti7mtNNtVIEg?e=oEqZOX</t>
  </si>
  <si>
    <r>
      <t xml:space="preserve">En </t>
    </r>
    <r>
      <rPr>
        <b/>
        <sz val="11"/>
        <rFont val="Times New Roman"/>
        <family val="1"/>
      </rPr>
      <t>enero</t>
    </r>
    <r>
      <rPr>
        <sz val="11"/>
        <rFont val="Times New Roman"/>
        <family val="1"/>
      </rPr>
      <t xml:space="preserve"> se desarrolló un documento de alistamiento, a partir de los CONPES de las Políticas Públicas diferenciales, como punto de partida para la identificación y diagnóstico de las principales problemáticas de los grupos poblacionales, con los cuales se adelantarán los encuentros diferenciales. </t>
    </r>
  </si>
  <si>
    <t>No se presenta retrasos.</t>
  </si>
  <si>
    <t>Se contribuye en la eliminación de estereotipos, imaginarios y representaciones de discriminación para las mujeres en sus diferencias y diversidad, a través de fomentar la incorporación del enfoque diferencial en los diferentes sectores de la administración distrital, visibilizar las agendas políticas de las mujeres en sus diferencias y diversidades por medio de las conmemoraciones, crear herramientas con enfoque diferencial, así como vincular a las  mujeres en las actividades de la Dirección.</t>
  </si>
  <si>
    <r>
      <t xml:space="preserve">En </t>
    </r>
    <r>
      <rPr>
        <b/>
        <sz val="11"/>
        <rFont val="Times New Roman"/>
        <family val="1"/>
      </rPr>
      <t xml:space="preserve">enero </t>
    </r>
    <r>
      <rPr>
        <sz val="11"/>
        <rFont val="Times New Roman"/>
        <family val="1"/>
      </rPr>
      <t xml:space="preserve">se desarrolló un documento de alistamiento, a partir de los CONPES de las Políticas Públicas diferenciales, como punto de partida para la identificación y diagnóstico de las principales problemáticas de los grupos poblacionales, con los cuales se adelantarán los encuentros diferenciales. </t>
    </r>
  </si>
  <si>
    <t>https://secretariadistritald.sharepoint.com/:f:/s/Instrumentosplaneacin2021/EqXoDvuiOMZBmWVJGrPjf98BHdQHJUJhne9TuNLZ5gcLQQ?e=PwgfMR</t>
  </si>
  <si>
    <t>La meta no estaba programada para el mes de enero</t>
  </si>
  <si>
    <t>No presenta retrasos</t>
  </si>
  <si>
    <t>Durante el mes de enero de 2024, se atendieron en el área jurídica 97 mujeres y se realizaron 229 atenciones desagregadas así: 53 asesorías, 100 seguimientos, 66 cierres y 10 valoraciones iniciales. 
Se cumplió en forma oportuna y efectiva, con la agenda programada para atención a las mujeres y en este orden con la realización de; valoraciones iniciales, actualización de datos, orientaciones, asesorías en materia jurídica  y demás acciones requeridas para el cumplimiento del objeto contractual aclarando que en la atención, se brinda  la información precisa sobre los temas consultados y se desarrollan  las acciones legales pertinentes, en lo que se relaciona con la elaboración de documentos y memoriales, para la garantía y la protección de los derechos fundamentales. 
Se prestó atención telefónica y presencial, en el marco de estas atenciones, durante el periodo se logró además de dar las asesorías requeridas, el seguimiento a casos en curso y la elaboración y trámite de: 
-Derechos de petición: 5
-Comités Jurídicos de estudio de casos:2
- Comités interdisciplinares de estudio de caso: 1
-Conceptos jurídicos: 4</t>
  </si>
  <si>
    <t>https://secretariadistritald.sharepoint.com/:f:/s/Instrumentosplaneacin2021/EsZhexKRtp5IooZRX55ri-QBxsCXb0MZch9O67boRDhOIw?e=2VHILJ</t>
  </si>
  <si>
    <t xml:space="preserve">Durante el mes de enero de 2024 se atendieron 125 mujeres en el área psicosocial y se realizaron 180 atenciones desagregadas así: 23 asesorías, 113 seguimientos, 32 cierres y 12 valoraciones iniciales . La atención se prestó de manera presencial y telefónica acorde a la agenda programada.  Se han realizado primeras atenciones y orientación psicosocial con énfasis en  gestión del malestar emocional que manifiestan por las mujeres,  se brindaron herramientas psicológicas dirigidas a gestionarlo, facilitar la expresión de sentimientos y avanzar en su reconocimiento como sujetas de derechos. Así mismo, se amplió su empoderamiento motivando la corresponsabilidad para el cuidado de su salud mental, focalizándoles en su proyecto de vida y preparación para la toma de decisiones y mejorar su situación actual. </t>
  </si>
  <si>
    <t>https://secretariadistritald.sharepoint.com/:f:/s/Instrumentosplaneacin2021/EsJvgZt57NFCoXx2wrKIDIYBOH67NMZym0_w7YeXs62beA?e=B23oHv</t>
  </si>
  <si>
    <t>Durante el mes de enero de 2024 se atendieron 184 mujeres en trabajo social y se realizaron 330 atenciones desagregadas así: 136 intervenciones, 142 seguimientos, 29 cierres y 23 valoraciones iniciales. Durante el periodo se realizó atención presencial y telefónica. A través de la atención, en el periodo se logró dar respuesta a las siguientes necesidades específicas:
* 3 Portabilidad. 
* 12 Solicitud de encuesta socioeconómica SISBEN
* 4 Afiliaciones al sistema de salud
* 19 Activación servicios de SDIS, proyecto enlace emergencia social , bono de adulto mayor y jardines
* 17 Solicitud cupo DLE. 
*13 Proceso educación flexible. 
* 13  Formación para el trabajo (Miquelina  Conviventia y Scalabrini).
*46 Pruebas rápidas con secretaria de salud. 
*14 Fondo Nacional del Ahorro. 
*14 Empleabilidad. 
*2 educación superior 
*2 Anticoncepción 
*2 IVE 
*1 cedulación 
*1 traslado municipio salud.
*1 Albergue.
*1 Emprendimiento.                                                                                 
*5 Salud sexual y reproductiva 
Se realizaron remisiones a entidades como: Secretaría de Salud, Fundación Miquelina, Fondo Nacional del Ahorro, Registraduría, Secretaría Desarrollo Económico, Secretaria de Educación, Secretaria Integración Social, Secretaria de Planeación, Oriéntame, Liga contra el cáncer, Secretaria de Hábitat, Conviventia, centro de formación Scalabrini, Agencia de empleo del SENA.</t>
  </si>
  <si>
    <t>https://secretariadistritald.sharepoint.com/:f:/s/Instrumentosplaneacin2021/EgBG2wB_yixAqA52SIR07ucBKVQphJA3KoOMIr651BcXuA?e=xDnjpd</t>
  </si>
  <si>
    <t>En el mes de enero se realizó una actividad de alistamiento: se ajustó el Procedimiento de “Asistencia técnica a los Sectores de la Administración Distrital y las localidades para la transversalización del enfoque diferencial” y se solicitó a la Oficina Asesora de Planeación la actualización de este en el Sistema Integrado de Gestión de la SDMujer. Lo anterior, con base en las propuestas de ajuste aprobadas en la reunión final de evaluación del procedimiento, realizada en diciembre de 2023 con el equipo de profesionales que lideraron la asistencia técnica.</t>
  </si>
  <si>
    <t>https://secretariadistritald.sharepoint.com/:f:/s/Instrumentosplaneacin2021/Ei3PHpDRLfRJoe5da4XWJY8Blx_z9O1azDF-cIrge6zWkw?e=cNeaDU</t>
  </si>
  <si>
    <t xml:space="preserve">Al mes de enero se ha implementado una actividad de alistamiento de la asistencia técnica. </t>
  </si>
  <si>
    <t xml:space="preserve">En el mes enero se realizaron atenciones a 55 mujeres nuevas en sus diferencias y diversidad desde la Dirección de Enfoque Diferencial.   </t>
  </si>
  <si>
    <t>Avances  en la implementación de la estrategia de fortalecimiento, con la realización de actividades programadas durante el mes deenero, especificamente con el Consejo Consultivo de Mujeres de Bogotá.  Se realizaron actividades de fortalecimiento con el CCM como lamesa coordinadora del mes de enero. La actividad se realizó con apoyo del operador logístico.</t>
  </si>
  <si>
    <t xml:space="preserve">Avances en propuesta de fortalecimiento al CCM. Se han acompañado los eventos programados durante la vigencia 2024 sin ninguna dificultad: Se conto con el apoyo y articulación con la dirección de Enfoque Diferencial. </t>
  </si>
  <si>
    <t>No se presentaron retrasos,  las cifras son acordes con la programación</t>
  </si>
  <si>
    <t>Fortalecimiento de las capacidades de las mujeres en torno al ejercicio del derecho de la participación</t>
  </si>
  <si>
    <t xml:space="preserve">Durante el mes de enero se realizó solicitud al operador logísitico para el desarrollo de la mesa coordinadora del  31 de enero de 2024
De igual manera, durante este mes se brindó asistencia técnica a las instancias que acompaña la Subsecretaría del Cuidado y Políticas de Igualdad a través de los siguientes contratos:
- CCM: Yudy Stephany Álvarez Poveda - Contrato 320 de 2023 y Mayra Alejandra Palacios Guacheta - Contrato 145 de 2023.
</t>
  </si>
  <si>
    <t>https://secretariadistritald.sharepoint.com/:f:/s/Instrumentosplaneacin2021/EjyW4BLKiXRIlft78U3JmdMBGEMiwCetUF4OiVL3ObfFyQ?e=l8Jyny</t>
  </si>
  <si>
    <t xml:space="preserve">Se realizó reunión del CCM con la secretaria didtrital de la mujer y la sesión ordinaria del Espacio Autónomo,  la mesa coordinadora del CCM del mes de enero de 2024, con el acopañamiento técnico de la Subsecretaría del Cuidado y Políticas de Igualdad . </t>
  </si>
  <si>
    <t>Se ha realizado el acompañamiento técnico al  CCM. Se realizó articulación para el acompañamiento del CCM con la Dirección de Enfoque Diferencial para la logística y presentacionesde los eventos progamados.</t>
  </si>
  <si>
    <t>Acompañamiento técnico para el fortalecimiento del derecho a la participación de las mujeres en las diferentes instancias priorizadas, para el posicionamiento de sus agendas.</t>
  </si>
  <si>
    <t>https://secretariadistritald.sharepoint.com/:f:/s/Instrumentosplaneacin2021/Eomz7xe4RAdEvHVAs-vJV7YBt-Zg9vrEGWuAlnYU0tXgZg?e=2fa53Z</t>
  </si>
  <si>
    <t>El 10 de enero se llevó a cabo una ruenión entre Consejo Consultivo de Mujeres y la Secretaría Distrital de la Mujer, con el objetivo de identificar la articulación requerida este año para el funcionamiento de la instancia y conocer las acciones a implementar por parte de la SDMujer. 
El 31 de enero se llevó a cabo la Mesa Coordinadora, en la cual se reviso el plan de acción elaborado por la instancia para la vigencia 2024 y se socializó por parte de la Directora de Enfoque Diferencial, la transversalización del enfoque diferencial.</t>
  </si>
  <si>
    <t xml:space="preserve">Cargo: Profesional Especializada Dirección de Enfoque Diferencial  </t>
  </si>
  <si>
    <t>Nombre: Mireya Leuro Vásquez</t>
  </si>
  <si>
    <t>Nombre: Marcia Yazmin Castro Ramírez</t>
  </si>
  <si>
    <t>Cargo: Directora de Enfoque Diferencial</t>
  </si>
  <si>
    <t>Nombre: Angie Mesa Rojas</t>
  </si>
  <si>
    <t xml:space="preserve">Cargo: Cargo: Subsecretaria del Cuidado y Políticas de Igualdad </t>
  </si>
  <si>
    <t>Cargo: Jefe Oficina Asesora de Planeación</t>
  </si>
  <si>
    <t>Nombre: Carlos Alfonso Gaitán Sánchez</t>
  </si>
  <si>
    <t>https://secretariadistritald.sharepoint.com/:f:/s/Instrumentosplaneacin2021/ErT-SsapcftDvR0FGIc05pEBgxMggSPhcdj5RXVw8zFK0A?e=AmHQmW</t>
  </si>
  <si>
    <t>Los giros de la reserva de meta 1 corresponden a giros de contratos de prestaciones de servicios y un pago pendiente del contrato de logística</t>
  </si>
  <si>
    <t>Los giros de la reserva de meta 2 corresponden a giros de contratos de prestaciones de servicios y un pago pendiente del contrato de logística</t>
  </si>
  <si>
    <t>La reserva de la meta 3 se contituye por contratos de prestación de servicios, aseo y cafeteria de Casa de Todas, comunicaciones convergentes, transporte, fumigación, recarga de extintores y fotocopiado</t>
  </si>
  <si>
    <t>La reserva presupuestal se constituye por contratos de prestación de servicios y fotocopiado</t>
  </si>
  <si>
    <t>La reserva presupuestal se constituye por contratos de prestación de servicios</t>
  </si>
  <si>
    <t xml:space="preserve">La reserva de la meta 7 se constituye por contratos de prestación de servicios, apoyo logístico y fotocopiado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</si>
</sst>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2"/>
      <name val="Times New Roman"/>
      <family val="1"/>
    </font>
    <font>
      <u/>
      <sz val="11"/>
      <color theme="1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auto="1"/>
      </left>
      <right style="thin">
        <color auto="1"/>
      </right>
      <top/>
      <bottom/>
      <diagonal/>
    </border>
    <border>
      <left style="thin">
        <color indexed="64"/>
      </left>
      <right style="medium">
        <color indexed="64"/>
      </right>
      <top style="thin">
        <color indexed="64"/>
      </top>
      <bottom/>
      <diagonal/>
    </border>
  </borders>
  <cellStyleXfs count="36">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1" fillId="0" borderId="0" applyNumberFormat="0" applyFill="0" applyBorder="0" applyAlignment="0" applyProtection="0"/>
    <xf numFmtId="0" fontId="41" fillId="0" borderId="0" applyNumberFormat="0" applyFill="0" applyBorder="0" applyAlignment="0" applyProtection="0"/>
  </cellStyleXfs>
  <cellXfs count="494">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4"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2" fillId="0" borderId="6" xfId="0" applyFont="1" applyBorder="1" applyAlignment="1">
      <alignment horizontal="center" vertical="center"/>
    </xf>
    <xf numFmtId="9" fontId="8" fillId="9" borderId="6" xfId="28" applyFont="1" applyFill="1" applyBorder="1" applyAlignment="1" applyProtection="1">
      <alignment horizontal="center" vertical="center" wrapText="1"/>
      <protection locked="0"/>
    </xf>
    <xf numFmtId="0" fontId="8" fillId="0" borderId="3" xfId="22" applyFont="1" applyBorder="1" applyAlignment="1">
      <alignment horizontal="center" vertical="center" wrapText="1"/>
    </xf>
    <xf numFmtId="9" fontId="40" fillId="0" borderId="6" xfId="29" applyFont="1" applyFill="1" applyBorder="1" applyAlignment="1" applyProtection="1">
      <alignment horizontal="center" vertical="center" wrapText="1"/>
      <protection locked="0"/>
    </xf>
    <xf numFmtId="0" fontId="30" fillId="0" borderId="13" xfId="0" applyFont="1" applyBorder="1" applyAlignment="1">
      <alignment horizontal="center" vertical="center"/>
    </xf>
    <xf numFmtId="41" fontId="30" fillId="0" borderId="6" xfId="12" applyFont="1" applyFill="1" applyBorder="1" applyAlignment="1">
      <alignment horizontal="center" vertical="center" wrapText="1"/>
    </xf>
    <xf numFmtId="0" fontId="30" fillId="9" borderId="6" xfId="0" applyFont="1" applyFill="1" applyBorder="1" applyAlignment="1">
      <alignment horizontal="center" vertical="center" wrapText="1"/>
    </xf>
    <xf numFmtId="172" fontId="30" fillId="0" borderId="6" xfId="10" applyNumberFormat="1" applyFont="1" applyBorder="1" applyAlignment="1">
      <alignment horizontal="center" vertical="center"/>
    </xf>
    <xf numFmtId="172" fontId="30" fillId="0" borderId="0" xfId="10" applyNumberFormat="1" applyFont="1" applyAlignment="1">
      <alignment horizontal="center" vertical="center"/>
    </xf>
    <xf numFmtId="0" fontId="30" fillId="0" borderId="6" xfId="0" applyFont="1" applyBorder="1" applyAlignment="1">
      <alignment horizontal="justify" vertical="center" wrapText="1"/>
    </xf>
    <xf numFmtId="3" fontId="30" fillId="0" borderId="6" xfId="11" applyNumberFormat="1" applyFont="1" applyFill="1" applyBorder="1" applyAlignment="1">
      <alignment horizontal="center" vertical="center" wrapText="1"/>
    </xf>
    <xf numFmtId="3" fontId="30" fillId="0" borderId="6" xfId="0" applyNumberFormat="1" applyFont="1" applyBorder="1" applyAlignment="1">
      <alignment horizontal="center" vertical="center"/>
    </xf>
    <xf numFmtId="3" fontId="30" fillId="9" borderId="6" xfId="0" applyNumberFormat="1" applyFont="1" applyFill="1" applyBorder="1" applyAlignment="1">
      <alignment horizontal="center" vertical="center"/>
    </xf>
    <xf numFmtId="3" fontId="30" fillId="0" borderId="6" xfId="0" applyNumberFormat="1" applyFont="1" applyBorder="1" applyAlignment="1">
      <alignment horizontal="center" vertical="center" wrapText="1"/>
    </xf>
    <xf numFmtId="3" fontId="8" fillId="0" borderId="6" xfId="0" applyNumberFormat="1" applyFont="1" applyBorder="1" applyAlignment="1">
      <alignment horizontal="center" vertical="center"/>
    </xf>
    <xf numFmtId="172" fontId="30" fillId="0" borderId="6" xfId="10" applyNumberFormat="1" applyFont="1" applyFill="1" applyBorder="1" applyAlignment="1">
      <alignment horizontal="center" vertical="center" wrapText="1"/>
    </xf>
    <xf numFmtId="168" fontId="30" fillId="0" borderId="6" xfId="11" applyFont="1" applyFill="1" applyBorder="1" applyAlignment="1">
      <alignment vertical="center" wrapText="1"/>
    </xf>
    <xf numFmtId="168" fontId="30" fillId="0" borderId="6" xfId="11" applyFont="1" applyFill="1" applyBorder="1" applyAlignment="1">
      <alignment horizontal="left" vertical="center" wrapText="1"/>
    </xf>
    <xf numFmtId="172" fontId="30" fillId="0" borderId="6" xfId="10" applyNumberFormat="1" applyFont="1" applyFill="1" applyBorder="1" applyAlignment="1">
      <alignment horizontal="center" vertical="center"/>
    </xf>
    <xf numFmtId="0" fontId="30" fillId="0" borderId="6" xfId="0" applyFont="1" applyBorder="1" applyAlignment="1">
      <alignment horizontal="left" vertical="center" wrapText="1"/>
    </xf>
    <xf numFmtId="0" fontId="32" fillId="0" borderId="13" xfId="0" applyFont="1" applyBorder="1" applyAlignment="1">
      <alignment horizontal="center" vertical="center" wrapText="1"/>
    </xf>
    <xf numFmtId="168" fontId="30" fillId="0" borderId="6" xfId="11" applyFont="1" applyFill="1" applyBorder="1" applyAlignment="1">
      <alignment horizontal="center" vertical="center" wrapText="1"/>
    </xf>
    <xf numFmtId="0" fontId="30" fillId="9" borderId="6" xfId="0" applyFont="1" applyFill="1" applyBorder="1" applyAlignment="1">
      <alignment vertical="center"/>
    </xf>
    <xf numFmtId="9" fontId="30" fillId="9" borderId="6" xfId="28" applyFont="1" applyFill="1" applyBorder="1" applyAlignment="1">
      <alignment vertical="center"/>
    </xf>
    <xf numFmtId="0" fontId="30" fillId="9" borderId="6" xfId="28" applyNumberFormat="1" applyFont="1" applyFill="1" applyBorder="1" applyAlignment="1">
      <alignment vertical="center" wrapText="1"/>
    </xf>
    <xf numFmtId="0" fontId="30" fillId="9" borderId="6" xfId="28" applyNumberFormat="1" applyFont="1" applyFill="1" applyBorder="1" applyAlignment="1">
      <alignment vertical="center"/>
    </xf>
    <xf numFmtId="9" fontId="30" fillId="9" borderId="6" xfId="28" applyFont="1" applyFill="1" applyBorder="1" applyAlignment="1">
      <alignment vertical="center" wrapText="1"/>
    </xf>
    <xf numFmtId="9" fontId="41" fillId="9" borderId="6" xfId="35" applyNumberFormat="1" applyFill="1" applyBorder="1" applyAlignment="1">
      <alignment vertical="center" wrapText="1"/>
    </xf>
    <xf numFmtId="9" fontId="30" fillId="9" borderId="6" xfId="28" applyFont="1" applyFill="1" applyBorder="1" applyAlignment="1">
      <alignment horizontal="justify" vertical="top" wrapText="1"/>
    </xf>
    <xf numFmtId="9" fontId="41" fillId="9" borderId="6" xfId="34" applyNumberFormat="1" applyFill="1" applyBorder="1" applyAlignment="1">
      <alignment horizontal="justify" vertical="top" wrapText="1"/>
    </xf>
    <xf numFmtId="9" fontId="30" fillId="0" borderId="6" xfId="28" applyFont="1" applyBorder="1" applyAlignment="1">
      <alignment vertical="center" wrapText="1"/>
    </xf>
    <xf numFmtId="0" fontId="41" fillId="0" borderId="0" xfId="34" applyAlignment="1">
      <alignment vertical="center" wrapText="1"/>
    </xf>
    <xf numFmtId="9" fontId="8" fillId="9" borderId="29" xfId="22" applyNumberFormat="1" applyFont="1" applyFill="1" applyBorder="1" applyAlignment="1">
      <alignment horizontal="justify" vertical="top" wrapText="1"/>
    </xf>
    <xf numFmtId="9" fontId="8" fillId="9" borderId="7" xfId="22" applyNumberFormat="1" applyFont="1" applyFill="1" applyBorder="1" applyAlignment="1">
      <alignment horizontal="justify" vertical="top" wrapText="1"/>
    </xf>
    <xf numFmtId="9" fontId="8" fillId="9" borderId="8" xfId="22" applyNumberFormat="1" applyFont="1" applyFill="1" applyBorder="1" applyAlignment="1">
      <alignment horizontal="justify" vertical="top" wrapText="1"/>
    </xf>
    <xf numFmtId="9" fontId="8" fillId="9" borderId="15" xfId="22" applyNumberFormat="1" applyFont="1" applyFill="1" applyBorder="1" applyAlignment="1">
      <alignment horizontal="justify" vertical="top" wrapText="1"/>
    </xf>
    <xf numFmtId="9" fontId="8" fillId="9" borderId="10" xfId="22" applyNumberFormat="1" applyFont="1" applyFill="1" applyBorder="1" applyAlignment="1">
      <alignment horizontal="justify" vertical="top" wrapText="1"/>
    </xf>
    <xf numFmtId="9" fontId="8" fillId="9" borderId="11" xfId="22" applyNumberFormat="1" applyFont="1" applyFill="1" applyBorder="1" applyAlignment="1">
      <alignment horizontal="justify" vertical="top" wrapText="1"/>
    </xf>
    <xf numFmtId="9" fontId="8" fillId="9" borderId="29" xfId="22" applyNumberFormat="1" applyFont="1" applyFill="1" applyBorder="1" applyAlignment="1">
      <alignment horizontal="center" vertical="center" wrapText="1"/>
    </xf>
    <xf numFmtId="9" fontId="8" fillId="9" borderId="7" xfId="22" applyNumberFormat="1" applyFont="1" applyFill="1" applyBorder="1" applyAlignment="1">
      <alignment horizontal="center" vertical="center" wrapText="1"/>
    </xf>
    <xf numFmtId="9" fontId="8" fillId="9" borderId="59" xfId="22" applyNumberFormat="1" applyFont="1" applyFill="1" applyBorder="1" applyAlignment="1">
      <alignment horizontal="center" vertical="center" wrapText="1"/>
    </xf>
    <xf numFmtId="9" fontId="8" fillId="9" borderId="15" xfId="22" applyNumberFormat="1" applyFont="1" applyFill="1" applyBorder="1" applyAlignment="1">
      <alignment horizontal="center" vertical="center" wrapText="1"/>
    </xf>
    <xf numFmtId="9" fontId="8" fillId="9" borderId="10" xfId="22" applyNumberFormat="1" applyFont="1" applyFill="1" applyBorder="1" applyAlignment="1">
      <alignment horizontal="center" vertical="center" wrapText="1"/>
    </xf>
    <xf numFmtId="9" fontId="8" fillId="9" borderId="60" xfId="22" applyNumberFormat="1"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41" fillId="9" borderId="29" xfId="34" applyNumberFormat="1" applyFill="1" applyBorder="1" applyAlignment="1">
      <alignment horizontal="center" vertical="center" wrapText="1"/>
    </xf>
    <xf numFmtId="9" fontId="31" fillId="9" borderId="7" xfId="22" applyNumberFormat="1" applyFont="1" applyFill="1" applyBorder="1" applyAlignment="1">
      <alignment horizontal="center" vertical="center" wrapText="1"/>
    </xf>
    <xf numFmtId="9" fontId="31" fillId="9" borderId="59" xfId="22" applyNumberFormat="1" applyFont="1" applyFill="1" applyBorder="1" applyAlignment="1">
      <alignment horizontal="center" vertical="center" wrapText="1"/>
    </xf>
    <xf numFmtId="9" fontId="31" fillId="9" borderId="15" xfId="22" applyNumberFormat="1" applyFont="1" applyFill="1" applyBorder="1" applyAlignment="1">
      <alignment horizontal="center" vertical="center" wrapText="1"/>
    </xf>
    <xf numFmtId="9" fontId="31" fillId="9" borderId="10" xfId="22" applyNumberFormat="1" applyFont="1" applyFill="1" applyBorder="1" applyAlignment="1">
      <alignment horizontal="center" vertical="center" wrapText="1"/>
    </xf>
    <xf numFmtId="9" fontId="31" fillId="9" borderId="60" xfId="22" applyNumberFormat="1" applyFont="1" applyFill="1" applyBorder="1" applyAlignment="1">
      <alignment horizontal="center" vertical="center" wrapText="1"/>
    </xf>
    <xf numFmtId="2" fontId="8" fillId="0" borderId="13" xfId="22" applyNumberFormat="1" applyFont="1" applyBorder="1" applyAlignment="1">
      <alignment vertical="center" wrapText="1"/>
    </xf>
    <xf numFmtId="0" fontId="0" fillId="0" borderId="23" xfId="0" applyBorder="1" applyAlignment="1">
      <alignment vertical="center" wrapText="1"/>
    </xf>
    <xf numFmtId="2" fontId="8" fillId="0" borderId="6" xfId="22" applyNumberFormat="1" applyFont="1" applyBorder="1" applyAlignment="1">
      <alignment horizontal="center" vertical="center" wrapText="1"/>
    </xf>
    <xf numFmtId="2" fontId="8" fillId="0" borderId="5" xfId="22" applyNumberFormat="1" applyFont="1" applyBorder="1" applyAlignment="1">
      <alignment horizontal="center" vertical="center" wrapText="1"/>
    </xf>
    <xf numFmtId="2" fontId="8" fillId="0" borderId="13" xfId="22" applyNumberFormat="1" applyFont="1" applyBorder="1" applyAlignment="1">
      <alignment horizontal="justify" vertical="center" wrapText="1"/>
    </xf>
    <xf numFmtId="2" fontId="8" fillId="9" borderId="6" xfId="22" applyNumberFormat="1" applyFont="1" applyFill="1" applyBorder="1" applyAlignment="1">
      <alignment horizontal="center" vertical="center" wrapText="1"/>
    </xf>
    <xf numFmtId="0" fontId="8" fillId="0" borderId="58" xfId="22" applyFont="1" applyBorder="1" applyAlignment="1">
      <alignment horizontal="left" vertical="center" wrapText="1"/>
    </xf>
    <xf numFmtId="0" fontId="8" fillId="0" borderId="18" xfId="22" applyFont="1" applyBorder="1" applyAlignment="1">
      <alignment horizontal="left" vertical="center" wrapText="1"/>
    </xf>
    <xf numFmtId="0" fontId="9" fillId="9" borderId="3" xfId="22" applyFont="1" applyFill="1" applyBorder="1" applyAlignment="1">
      <alignment horizontal="center" vertical="center" wrapText="1"/>
    </xf>
    <xf numFmtId="0" fontId="9" fillId="9" borderId="19" xfId="22" applyFont="1" applyFill="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8" fillId="9" borderId="29" xfId="30" applyFont="1" applyFill="1" applyBorder="1" applyAlignment="1" applyProtection="1">
      <alignment horizontal="justify" vertical="top" wrapText="1"/>
    </xf>
    <xf numFmtId="9" fontId="8" fillId="9" borderId="7" xfId="30" applyFont="1" applyFill="1" applyBorder="1" applyAlignment="1" applyProtection="1">
      <alignment horizontal="justify" vertical="top" wrapText="1"/>
    </xf>
    <xf numFmtId="9" fontId="8" fillId="9" borderId="8" xfId="30" applyFont="1" applyFill="1" applyBorder="1" applyAlignment="1" applyProtection="1">
      <alignment horizontal="justify" vertical="top" wrapText="1"/>
    </xf>
    <xf numFmtId="9" fontId="8" fillId="9" borderId="44" xfId="30" applyFont="1" applyFill="1" applyBorder="1" applyAlignment="1" applyProtection="1">
      <alignment horizontal="justify" vertical="top" wrapText="1"/>
    </xf>
    <xf numFmtId="9" fontId="8" fillId="9" borderId="45" xfId="30" applyFont="1" applyFill="1" applyBorder="1" applyAlignment="1" applyProtection="1">
      <alignment horizontal="justify" vertical="top" wrapText="1"/>
    </xf>
    <xf numFmtId="9" fontId="8" fillId="9" borderId="46" xfId="30" applyFont="1" applyFill="1" applyBorder="1" applyAlignment="1" applyProtection="1">
      <alignment horizontal="justify" vertical="top" wrapText="1"/>
    </xf>
    <xf numFmtId="9" fontId="8" fillId="9" borderId="35" xfId="30" applyFont="1" applyFill="1" applyBorder="1" applyAlignment="1" applyProtection="1">
      <alignment horizontal="justify" vertical="top" wrapText="1"/>
    </xf>
    <xf numFmtId="9" fontId="8" fillId="9" borderId="36" xfId="30" applyFont="1" applyFill="1" applyBorder="1" applyAlignment="1" applyProtection="1">
      <alignment horizontal="justify" vertical="top" wrapText="1"/>
    </xf>
    <xf numFmtId="9" fontId="8" fillId="9" borderId="37" xfId="30" applyFont="1" applyFill="1" applyBorder="1" applyAlignment="1" applyProtection="1">
      <alignment horizontal="justify" vertical="top" wrapText="1"/>
    </xf>
    <xf numFmtId="9" fontId="8" fillId="9" borderId="47" xfId="30" applyFont="1" applyFill="1" applyBorder="1" applyAlignment="1" applyProtection="1">
      <alignment horizontal="justify" vertical="top" wrapText="1"/>
    </xf>
    <xf numFmtId="9" fontId="8" fillId="9" borderId="48" xfId="30" applyFont="1" applyFill="1" applyBorder="1" applyAlignment="1" applyProtection="1">
      <alignment horizontal="justify" vertical="top"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3" xfId="22" applyFont="1" applyFill="1" applyBorder="1" applyAlignment="1">
      <alignment horizontal="center" vertical="center" wrapText="1"/>
    </xf>
    <xf numFmtId="0" fontId="9" fillId="13" borderId="70" xfId="22" applyFont="1" applyFill="1" applyBorder="1" applyAlignment="1">
      <alignment horizontal="center"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9" fillId="13" borderId="32"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41" fillId="9" borderId="29" xfId="34" applyNumberFormat="1" applyFill="1" applyBorder="1" applyAlignment="1">
      <alignment horizontal="center" vertical="center" wrapText="1"/>
    </xf>
    <xf numFmtId="0" fontId="31" fillId="9" borderId="7" xfId="22" applyFont="1" applyFill="1" applyBorder="1" applyAlignment="1">
      <alignment horizontal="center" vertical="center" wrapText="1"/>
    </xf>
    <xf numFmtId="0" fontId="31" fillId="9" borderId="59" xfId="22" applyFont="1" applyFill="1" applyBorder="1" applyAlignment="1">
      <alignment horizontal="center" vertical="center" wrapText="1"/>
    </xf>
    <xf numFmtId="0" fontId="31" fillId="9" borderId="15" xfId="22" applyFont="1" applyFill="1" applyBorder="1" applyAlignment="1">
      <alignment horizontal="center" vertical="center" wrapText="1"/>
    </xf>
    <xf numFmtId="0" fontId="31" fillId="9" borderId="10" xfId="22" applyFont="1" applyFill="1" applyBorder="1" applyAlignment="1">
      <alignment horizontal="center" vertical="center" wrapText="1"/>
    </xf>
    <xf numFmtId="0" fontId="31" fillId="9" borderId="60" xfId="22" applyFont="1" applyFill="1" applyBorder="1" applyAlignment="1">
      <alignment horizontal="center" vertical="center" wrapText="1"/>
    </xf>
    <xf numFmtId="2" fontId="8" fillId="0" borderId="3" xfId="22" applyNumberFormat="1" applyFont="1" applyBorder="1" applyAlignment="1">
      <alignment horizontal="center" vertical="center" wrapText="1"/>
    </xf>
    <xf numFmtId="2" fontId="8" fillId="0" borderId="4" xfId="22" applyNumberFormat="1" applyFont="1" applyBorder="1" applyAlignment="1">
      <alignment horizontal="center" vertical="center" wrapText="1"/>
    </xf>
    <xf numFmtId="2" fontId="8" fillId="0" borderId="23" xfId="22" applyNumberFormat="1" applyFont="1" applyBorder="1" applyAlignment="1">
      <alignment horizontal="justify" vertical="center" wrapText="1"/>
    </xf>
    <xf numFmtId="9" fontId="8" fillId="9" borderId="29" xfId="22" applyNumberFormat="1" applyFont="1" applyFill="1" applyBorder="1" applyAlignment="1">
      <alignment horizontal="left" vertical="center" wrapText="1"/>
    </xf>
    <xf numFmtId="9" fontId="8" fillId="9" borderId="7" xfId="22" applyNumberFormat="1" applyFont="1" applyFill="1" applyBorder="1" applyAlignment="1">
      <alignment horizontal="left" vertical="center" wrapText="1"/>
    </xf>
    <xf numFmtId="9" fontId="8" fillId="9" borderId="8" xfId="22" applyNumberFormat="1" applyFont="1" applyFill="1" applyBorder="1" applyAlignment="1">
      <alignment horizontal="left" vertical="center" wrapText="1"/>
    </xf>
    <xf numFmtId="9" fontId="8" fillId="9" borderId="15" xfId="22" applyNumberFormat="1" applyFont="1" applyFill="1" applyBorder="1" applyAlignment="1">
      <alignment horizontal="left" vertical="center" wrapText="1"/>
    </xf>
    <xf numFmtId="9" fontId="8" fillId="9" borderId="10" xfId="22" applyNumberFormat="1" applyFont="1" applyFill="1" applyBorder="1" applyAlignment="1">
      <alignment horizontal="left" vertical="center" wrapText="1"/>
    </xf>
    <xf numFmtId="9" fontId="8" fillId="9" borderId="11" xfId="22" applyNumberFormat="1" applyFont="1" applyFill="1" applyBorder="1" applyAlignment="1">
      <alignment horizontal="left" vertical="center" wrapText="1"/>
    </xf>
    <xf numFmtId="2" fontId="8" fillId="0" borderId="58" xfId="22" applyNumberFormat="1" applyFont="1" applyBorder="1" applyAlignment="1">
      <alignment horizontal="left" vertical="center" wrapText="1"/>
    </xf>
    <xf numFmtId="2" fontId="8" fillId="0" borderId="14" xfId="22" applyNumberFormat="1" applyFont="1" applyBorder="1" applyAlignment="1">
      <alignment horizontal="left" vertical="center" wrapText="1"/>
    </xf>
    <xf numFmtId="9" fontId="31" fillId="9" borderId="7" xfId="22" applyNumberFormat="1" applyFont="1" applyFill="1" applyBorder="1" applyAlignment="1">
      <alignment horizontal="left" vertical="center" wrapText="1"/>
    </xf>
    <xf numFmtId="9" fontId="31" fillId="9" borderId="8" xfId="22" applyNumberFormat="1" applyFont="1" applyFill="1" applyBorder="1" applyAlignment="1">
      <alignment horizontal="left" vertical="center" wrapText="1"/>
    </xf>
    <xf numFmtId="9" fontId="31" fillId="9" borderId="15" xfId="22" applyNumberFormat="1" applyFont="1" applyFill="1" applyBorder="1" applyAlignment="1">
      <alignment horizontal="left" vertical="center" wrapText="1"/>
    </xf>
    <xf numFmtId="9" fontId="31" fillId="9" borderId="10" xfId="22" applyNumberFormat="1" applyFont="1" applyFill="1" applyBorder="1" applyAlignment="1">
      <alignment horizontal="left" vertical="center" wrapText="1"/>
    </xf>
    <xf numFmtId="9" fontId="31" fillId="9" borderId="11" xfId="22" applyNumberFormat="1" applyFont="1" applyFill="1" applyBorder="1" applyAlignment="1">
      <alignment horizontal="left" vertical="center" wrapText="1"/>
    </xf>
    <xf numFmtId="2" fontId="8" fillId="0" borderId="13" xfId="22" applyNumberFormat="1" applyFont="1" applyBorder="1" applyAlignment="1">
      <alignment horizontal="left" vertical="center" wrapText="1"/>
    </xf>
    <xf numFmtId="0" fontId="8" fillId="9" borderId="3" xfId="22" applyFont="1" applyFill="1" applyBorder="1" applyAlignment="1">
      <alignment horizontal="center" vertical="center" wrapText="1"/>
    </xf>
    <xf numFmtId="0" fontId="8" fillId="9" borderId="19" xfId="22" applyFont="1" applyFill="1" applyBorder="1" applyAlignment="1">
      <alignment horizontal="center" vertical="center" wrapText="1"/>
    </xf>
    <xf numFmtId="9" fontId="8" fillId="9" borderId="29" xfId="30" applyFont="1" applyFill="1" applyBorder="1" applyAlignment="1" applyProtection="1">
      <alignment horizontal="left" vertical="top" wrapText="1"/>
    </xf>
    <xf numFmtId="9" fontId="8" fillId="9" borderId="7" xfId="30" applyFont="1" applyFill="1" applyBorder="1" applyAlignment="1" applyProtection="1">
      <alignment horizontal="left" vertical="top" wrapText="1"/>
    </xf>
    <xf numFmtId="9" fontId="8" fillId="9" borderId="8" xfId="30" applyFont="1" applyFill="1" applyBorder="1" applyAlignment="1" applyProtection="1">
      <alignment horizontal="left" vertical="top" wrapText="1"/>
    </xf>
    <xf numFmtId="9" fontId="8" fillId="9" borderId="44" xfId="30" applyFont="1" applyFill="1" applyBorder="1" applyAlignment="1" applyProtection="1">
      <alignment horizontal="left" vertical="top" wrapText="1"/>
    </xf>
    <xf numFmtId="9" fontId="8" fillId="9" borderId="45" xfId="30" applyFont="1" applyFill="1" applyBorder="1" applyAlignment="1" applyProtection="1">
      <alignment horizontal="left" vertical="top" wrapText="1"/>
    </xf>
    <xf numFmtId="9" fontId="8" fillId="9" borderId="46" xfId="30" applyFont="1" applyFill="1" applyBorder="1" applyAlignment="1" applyProtection="1">
      <alignment horizontal="left" vertical="top" wrapText="1"/>
    </xf>
    <xf numFmtId="9" fontId="8" fillId="9" borderId="6" xfId="30" applyFont="1" applyFill="1" applyBorder="1" applyAlignment="1" applyProtection="1">
      <alignment vertical="top" wrapText="1"/>
    </xf>
    <xf numFmtId="9" fontId="8" fillId="9" borderId="5" xfId="30" applyFont="1" applyFill="1" applyBorder="1" applyAlignment="1" applyProtection="1">
      <alignment vertical="top" wrapText="1"/>
    </xf>
    <xf numFmtId="9" fontId="8" fillId="9" borderId="16" xfId="30" applyFont="1" applyFill="1" applyBorder="1" applyAlignment="1" applyProtection="1">
      <alignment vertical="top" wrapText="1"/>
    </xf>
    <xf numFmtId="9" fontId="8" fillId="9" borderId="28" xfId="30" applyFont="1" applyFill="1" applyBorder="1" applyAlignment="1" applyProtection="1">
      <alignment vertical="top" wrapText="1"/>
    </xf>
    <xf numFmtId="2" fontId="8" fillId="9" borderId="13" xfId="22" applyNumberFormat="1" applyFont="1" applyFill="1" applyBorder="1" applyAlignment="1">
      <alignment horizontal="justify" vertical="center" wrapText="1"/>
    </xf>
    <xf numFmtId="9" fontId="8" fillId="9" borderId="29" xfId="22" applyNumberFormat="1" applyFont="1" applyFill="1" applyBorder="1" applyAlignment="1">
      <alignment horizontal="left" vertical="top" wrapText="1"/>
    </xf>
    <xf numFmtId="9" fontId="8" fillId="9" borderId="7" xfId="22" applyNumberFormat="1" applyFont="1" applyFill="1" applyBorder="1" applyAlignment="1">
      <alignment horizontal="left" vertical="top" wrapText="1"/>
    </xf>
    <xf numFmtId="9" fontId="8" fillId="9" borderId="8" xfId="22" applyNumberFormat="1" applyFont="1" applyFill="1" applyBorder="1" applyAlignment="1">
      <alignment horizontal="left" vertical="top" wrapText="1"/>
    </xf>
    <xf numFmtId="9" fontId="8" fillId="9" borderId="15" xfId="22" applyNumberFormat="1" applyFont="1" applyFill="1" applyBorder="1" applyAlignment="1">
      <alignment horizontal="left" vertical="top" wrapText="1"/>
    </xf>
    <xf numFmtId="9" fontId="8" fillId="9" borderId="10" xfId="22" applyNumberFormat="1" applyFont="1" applyFill="1" applyBorder="1" applyAlignment="1">
      <alignment horizontal="left" vertical="top" wrapText="1"/>
    </xf>
    <xf numFmtId="9" fontId="8" fillId="9" borderId="11" xfId="22" applyNumberFormat="1" applyFont="1" applyFill="1" applyBorder="1" applyAlignment="1">
      <alignment horizontal="left" vertical="top" wrapText="1"/>
    </xf>
    <xf numFmtId="0" fontId="30" fillId="9" borderId="23" xfId="0" applyFont="1" applyFill="1" applyBorder="1" applyAlignment="1">
      <alignment horizontal="justify" vertical="center" wrapText="1"/>
    </xf>
    <xf numFmtId="2" fontId="8" fillId="9" borderId="14" xfId="22" applyNumberFormat="1" applyFont="1" applyFill="1" applyBorder="1" applyAlignment="1">
      <alignment horizontal="justify" vertical="center" wrapText="1"/>
    </xf>
    <xf numFmtId="9" fontId="8" fillId="9" borderId="6" xfId="30" applyFont="1" applyFill="1" applyBorder="1" applyAlignment="1" applyProtection="1">
      <alignment horizontal="left" vertical="top" wrapText="1"/>
    </xf>
    <xf numFmtId="9" fontId="8" fillId="9" borderId="16" xfId="30" applyFont="1" applyFill="1" applyBorder="1" applyAlignment="1" applyProtection="1">
      <alignment horizontal="left" vertical="top" wrapText="1"/>
    </xf>
    <xf numFmtId="9" fontId="8" fillId="9" borderId="5" xfId="30" applyFont="1" applyFill="1" applyBorder="1" applyAlignment="1" applyProtection="1">
      <alignment horizontal="left" vertical="top" wrapText="1"/>
    </xf>
    <xf numFmtId="9" fontId="8" fillId="9" borderId="28" xfId="30" applyFont="1" applyFill="1" applyBorder="1" applyAlignment="1" applyProtection="1">
      <alignment horizontal="left" vertical="top" wrapText="1"/>
    </xf>
    <xf numFmtId="2" fontId="8" fillId="0" borderId="69" xfId="22" applyNumberFormat="1" applyFont="1" applyBorder="1" applyAlignment="1">
      <alignment horizontal="justify" vertical="center" wrapText="1"/>
    </xf>
    <xf numFmtId="2" fontId="8" fillId="0" borderId="18" xfId="22" applyNumberFormat="1" applyFont="1" applyBorder="1" applyAlignment="1">
      <alignment horizontal="justify" vertical="center" wrapText="1"/>
    </xf>
    <xf numFmtId="9" fontId="8" fillId="9" borderId="59" xfId="30" applyFont="1" applyFill="1" applyBorder="1" applyAlignment="1" applyProtection="1">
      <alignment horizontal="left" vertical="top" wrapText="1"/>
    </xf>
    <xf numFmtId="9" fontId="8" fillId="9" borderId="48" xfId="30" applyFont="1" applyFill="1" applyBorder="1" applyAlignment="1" applyProtection="1">
      <alignment horizontal="left" vertical="top" wrapText="1"/>
    </xf>
    <xf numFmtId="0" fontId="8" fillId="0" borderId="3" xfId="22" applyFont="1" applyBorder="1" applyAlignment="1">
      <alignment horizontal="center" vertical="center" wrapText="1"/>
    </xf>
    <xf numFmtId="0" fontId="8" fillId="0" borderId="19" xfId="22" applyFont="1" applyBorder="1" applyAlignment="1">
      <alignment horizontal="center" vertical="center" wrapText="1"/>
    </xf>
    <xf numFmtId="9" fontId="8" fillId="9" borderId="29" xfId="30" applyFont="1" applyFill="1" applyBorder="1" applyAlignment="1" applyProtection="1">
      <alignment horizontal="left" vertical="center" wrapText="1"/>
    </xf>
    <xf numFmtId="9" fontId="8" fillId="9" borderId="7" xfId="30" applyFont="1" applyFill="1" applyBorder="1" applyAlignment="1" applyProtection="1">
      <alignment horizontal="left" vertical="center" wrapText="1"/>
    </xf>
    <xf numFmtId="9" fontId="8" fillId="9" borderId="8" xfId="30" applyFont="1" applyFill="1" applyBorder="1" applyAlignment="1" applyProtection="1">
      <alignment horizontal="left" vertical="center" wrapText="1"/>
    </xf>
    <xf numFmtId="9" fontId="8" fillId="9" borderId="44" xfId="30" applyFont="1" applyFill="1" applyBorder="1" applyAlignment="1" applyProtection="1">
      <alignment horizontal="left" vertical="center" wrapText="1"/>
    </xf>
    <xf numFmtId="9" fontId="8" fillId="9" borderId="45" xfId="30" applyFont="1" applyFill="1" applyBorder="1" applyAlignment="1" applyProtection="1">
      <alignment horizontal="left" vertical="center" wrapText="1"/>
    </xf>
    <xf numFmtId="9" fontId="8" fillId="9" borderId="46" xfId="30" applyFont="1" applyFill="1" applyBorder="1" applyAlignment="1" applyProtection="1">
      <alignment horizontal="left" vertical="center" wrapText="1"/>
    </xf>
    <xf numFmtId="9" fontId="8" fillId="0" borderId="29" xfId="30" applyFont="1" applyFill="1" applyBorder="1" applyAlignment="1" applyProtection="1">
      <alignment horizontal="justify" vertical="top" wrapText="1"/>
    </xf>
    <xf numFmtId="9" fontId="8" fillId="0" borderId="7" xfId="30" applyFont="1" applyFill="1" applyBorder="1" applyAlignment="1" applyProtection="1">
      <alignment horizontal="justify" vertical="top" wrapText="1"/>
    </xf>
    <xf numFmtId="9" fontId="8" fillId="0" borderId="8" xfId="30" applyFont="1" applyFill="1" applyBorder="1" applyAlignment="1" applyProtection="1">
      <alignment horizontal="justify" vertical="top" wrapText="1"/>
    </xf>
    <xf numFmtId="9" fontId="8" fillId="0" borderId="44" xfId="30" applyFont="1" applyFill="1" applyBorder="1" applyAlignment="1" applyProtection="1">
      <alignment horizontal="justify" vertical="top" wrapText="1"/>
    </xf>
    <xf numFmtId="9" fontId="8" fillId="0" borderId="45" xfId="30" applyFont="1" applyFill="1" applyBorder="1" applyAlignment="1" applyProtection="1">
      <alignment horizontal="justify" vertical="top" wrapText="1"/>
    </xf>
    <xf numFmtId="9" fontId="8" fillId="0" borderId="46" xfId="30" applyFont="1" applyFill="1" applyBorder="1" applyAlignment="1" applyProtection="1">
      <alignment horizontal="justify" vertical="top" wrapText="1"/>
    </xf>
    <xf numFmtId="9" fontId="8" fillId="0" borderId="29" xfId="22" applyNumberFormat="1" applyFont="1" applyBorder="1" applyAlignment="1">
      <alignment horizontal="justify" vertical="center" wrapText="1"/>
    </xf>
    <xf numFmtId="9" fontId="8" fillId="0" borderId="7" xfId="22" applyNumberFormat="1" applyFont="1" applyBorder="1" applyAlignment="1">
      <alignment horizontal="justify" vertical="center" wrapText="1"/>
    </xf>
    <xf numFmtId="9" fontId="8" fillId="0" borderId="8" xfId="22" applyNumberFormat="1" applyFont="1" applyBorder="1" applyAlignment="1">
      <alignment horizontal="justify" vertical="center" wrapText="1"/>
    </xf>
    <xf numFmtId="9" fontId="8" fillId="0" borderId="15" xfId="22" applyNumberFormat="1" applyFont="1" applyBorder="1" applyAlignment="1">
      <alignment horizontal="justify" vertical="center" wrapText="1"/>
    </xf>
    <xf numFmtId="9" fontId="8" fillId="0" borderId="10" xfId="22" applyNumberFormat="1" applyFont="1" applyBorder="1" applyAlignment="1">
      <alignment horizontal="justify" vertical="center" wrapText="1"/>
    </xf>
    <xf numFmtId="9" fontId="8" fillId="0" borderId="11" xfId="22" applyNumberFormat="1" applyFont="1" applyBorder="1" applyAlignment="1">
      <alignment horizontal="justify" vertical="center" wrapText="1"/>
    </xf>
    <xf numFmtId="9" fontId="8" fillId="0" borderId="6" xfId="30" applyFont="1" applyFill="1" applyBorder="1" applyAlignment="1" applyProtection="1">
      <alignment horizontal="justify" vertical="top" wrapText="1"/>
    </xf>
    <xf numFmtId="9" fontId="8" fillId="0" borderId="5" xfId="30" applyFont="1" applyFill="1" applyBorder="1" applyAlignment="1" applyProtection="1">
      <alignment horizontal="justify" vertical="top" wrapText="1"/>
    </xf>
    <xf numFmtId="9" fontId="41" fillId="0" borderId="29" xfId="34" applyNumberForma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9" fontId="8" fillId="0" borderId="16" xfId="30" applyFont="1" applyFill="1" applyBorder="1" applyAlignment="1" applyProtection="1">
      <alignment horizontal="justify" vertical="top" wrapText="1"/>
    </xf>
    <xf numFmtId="9" fontId="8" fillId="0" borderId="28" xfId="30" applyFont="1" applyFill="1" applyBorder="1" applyAlignment="1" applyProtection="1">
      <alignment horizontal="justify" vertical="top" wrapText="1"/>
    </xf>
    <xf numFmtId="2" fontId="40" fillId="0" borderId="13" xfId="22" applyNumberFormat="1" applyFont="1" applyBorder="1" applyAlignment="1">
      <alignment horizontal="justify" vertical="center" wrapText="1"/>
    </xf>
    <xf numFmtId="2" fontId="40" fillId="0" borderId="23" xfId="22" applyNumberFormat="1" applyFont="1" applyBorder="1" applyAlignment="1">
      <alignment horizontal="justify" vertical="center" wrapText="1"/>
    </xf>
    <xf numFmtId="0" fontId="8" fillId="9" borderId="4" xfId="22" applyFont="1" applyFill="1" applyBorder="1" applyAlignment="1">
      <alignment horizontal="center" vertical="center" wrapText="1"/>
    </xf>
    <xf numFmtId="0" fontId="8" fillId="9" borderId="29" xfId="22" applyFont="1" applyFill="1" applyBorder="1" applyAlignment="1">
      <alignment horizontal="left" vertical="center" wrapText="1"/>
    </xf>
    <xf numFmtId="0" fontId="8" fillId="9" borderId="7" xfId="22" applyFont="1" applyFill="1" applyBorder="1" applyAlignment="1">
      <alignment horizontal="left" vertical="center" wrapText="1"/>
    </xf>
    <xf numFmtId="0" fontId="8" fillId="9" borderId="8" xfId="22" applyFont="1" applyFill="1" applyBorder="1" applyAlignment="1">
      <alignment horizontal="left" vertical="center" wrapText="1"/>
    </xf>
    <xf numFmtId="0" fontId="8" fillId="9" borderId="15" xfId="22" applyFont="1" applyFill="1" applyBorder="1" applyAlignment="1">
      <alignment horizontal="left" vertical="center" wrapText="1"/>
    </xf>
    <xf numFmtId="0" fontId="8" fillId="9" borderId="10" xfId="22" applyFont="1" applyFill="1" applyBorder="1" applyAlignment="1">
      <alignment horizontal="left" vertical="center" wrapText="1"/>
    </xf>
    <xf numFmtId="0" fontId="8" fillId="9" borderId="11" xfId="22" applyFont="1" applyFill="1" applyBorder="1" applyAlignment="1">
      <alignment horizontal="left" vertical="center" wrapText="1"/>
    </xf>
    <xf numFmtId="0" fontId="41" fillId="9" borderId="29" xfId="34" applyFill="1" applyBorder="1" applyAlignment="1">
      <alignment horizontal="center" vertical="center" wrapText="1"/>
    </xf>
    <xf numFmtId="0" fontId="41" fillId="9" borderId="7" xfId="34" applyFill="1" applyBorder="1" applyAlignment="1">
      <alignment horizontal="center" vertical="center" wrapText="1"/>
    </xf>
    <xf numFmtId="0" fontId="41" fillId="9" borderId="59" xfId="34" applyFill="1" applyBorder="1" applyAlignment="1">
      <alignment horizontal="center" vertical="center" wrapText="1"/>
    </xf>
    <xf numFmtId="0" fontId="41" fillId="9" borderId="15" xfId="34" applyFill="1" applyBorder="1" applyAlignment="1">
      <alignment horizontal="center" vertical="center" wrapText="1"/>
    </xf>
    <xf numFmtId="0" fontId="41" fillId="9" borderId="10" xfId="34" applyFill="1" applyBorder="1" applyAlignment="1">
      <alignment horizontal="center" vertical="center" wrapText="1"/>
    </xf>
    <xf numFmtId="0" fontId="41" fillId="9" borderId="60" xfId="34"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9" fillId="9" borderId="6" xfId="22" applyFont="1" applyFill="1" applyBorder="1" applyAlignment="1">
      <alignment horizontal="left" vertical="center" wrapText="1"/>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14" fontId="39" fillId="0" borderId="6" xfId="0" applyNumberFormat="1" applyFont="1" applyBorder="1" applyAlignment="1">
      <alignment horizontal="center" vertical="center"/>
    </xf>
    <xf numFmtId="0" fontId="39" fillId="0" borderId="6" xfId="0" applyFont="1" applyBorder="1" applyAlignment="1">
      <alignment horizontal="center" vertical="center"/>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0" borderId="6" xfId="0" applyFont="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0" fillId="0" borderId="6" xfId="0" applyFont="1" applyBorder="1" applyAlignment="1">
      <alignment horizontal="center" vertical="center"/>
    </xf>
    <xf numFmtId="172" fontId="32" fillId="10" borderId="3" xfId="10" applyNumberFormat="1" applyFont="1" applyFill="1" applyBorder="1" applyAlignment="1">
      <alignment horizontal="center" vertical="center" wrapText="1"/>
    </xf>
    <xf numFmtId="172" fontId="32" fillId="10" borderId="4" xfId="10" applyNumberFormat="1" applyFont="1" applyFill="1" applyBorder="1" applyAlignment="1">
      <alignment horizontal="center" vertical="center" wrapText="1"/>
    </xf>
    <xf numFmtId="0" fontId="32" fillId="10" borderId="39"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32" fillId="10" borderId="17" xfId="0" applyFont="1" applyFill="1" applyBorder="1" applyAlignment="1">
      <alignment horizontal="center" vertical="center" wrapText="1"/>
    </xf>
    <xf numFmtId="0" fontId="32" fillId="10" borderId="6" xfId="0" applyFont="1" applyFill="1" applyBorder="1" applyAlignment="1">
      <alignment horizontal="center" vertical="center" wrapText="1"/>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Hyperlink" xfId="35" xr:uid="{E681D8E3-3C6D-4438-B959-F6A8D74BA6B5}"/>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FB2B046-3437-414F-A440-2C316AE04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93A6BB3-8BF6-486E-A0C5-033E9E0AE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9EF60F9-6753-4305-9CF0-8BDB6BBCC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F3CBCF-CA56-4EFE-9BEE-42BB4E6F8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4BE499C-96BF-449A-A67B-DA6821215D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71CF7EA-0296-4D64-9335-9F7075A4A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retariadistritald.sharepoint.com/:f:/s/Instrumentosplaneacin2021/Ev-4e1p_3q5Mk4ClAnIpV54BcHQEJVOIA9C_GuShvcYI3Q?e=MatwtK" TargetMode="External"/><Relationship Id="rId1" Type="http://schemas.openxmlformats.org/officeDocument/2006/relationships/hyperlink" Target="https://secretariadistritald.sharepoint.com/:f:/s/Instrumentosplaneacin2021/EtQp9KVAAfJApnqmP_1lovAB2ND9xVvLF9uTCAt0z1Nm0A?e=BrbB3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sharepoint.com/:f:/s/Instrumentosplaneacin2021/El-uacnCw_xFvq0e-JcEYnUBNsOw6H7JUFzM4_DN194YeA?e=o0wJW8" TargetMode="External"/><Relationship Id="rId7" Type="http://schemas.openxmlformats.org/officeDocument/2006/relationships/drawing" Target="../drawings/drawing2.xml"/><Relationship Id="rId2" Type="http://schemas.openxmlformats.org/officeDocument/2006/relationships/hyperlink" Target="https://secretariadistritald.sharepoint.com/:f:/s/Instrumentosplaneacin2021/Es_jtARLmJhLn785ZYaz1F0B_raFeBCc91MyWe9QnQMMpw?e=cfvTu2" TargetMode="External"/><Relationship Id="rId1" Type="http://schemas.openxmlformats.org/officeDocument/2006/relationships/hyperlink" Target="https://secretariadistritald.sharepoint.com/:f:/s/Instrumentosplaneacin2021/EhgjVncVFJ1FlTt2u7r8P1kB2o0ald7JzjcMYS6Jo0Nmng?e=Av2Q9N" TargetMode="External"/><Relationship Id="rId6" Type="http://schemas.openxmlformats.org/officeDocument/2006/relationships/printerSettings" Target="../printerSettings/printerSettings2.bin"/><Relationship Id="rId5" Type="http://schemas.openxmlformats.org/officeDocument/2006/relationships/hyperlink" Target="https://secretariadistritald.sharepoint.com/:b:/s/Instrumentosplaneacin2021/EfQVnXErQg1Nszm1tUqNIrIBlC14kpZN6FFSSE7l6wtNOQ?e=kdb1vi" TargetMode="External"/><Relationship Id="rId4" Type="http://schemas.openxmlformats.org/officeDocument/2006/relationships/hyperlink" Target="https://secretariadistritald.sharepoint.com/:f:/s/Instrumentosplaneacin2021/EnTWbaMAjF9Eipex_MDVk5MBzwLDJ0xzJbzLJ00ZbsrUIg?e=7zMoJf" TargetMode="Externa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hyperlink" Target="https://secretariadistritald.sharepoint.com/:f:/s/Instrumentosplaneacin2021/Es9CIeZcQfJEpe7F1Cato1IBk15h4A19wbmiDOk1-9EHjA?e=NkJYle" TargetMode="External"/><Relationship Id="rId7" Type="http://schemas.openxmlformats.org/officeDocument/2006/relationships/comments" Target="../comments3.xml"/><Relationship Id="rId2" Type="http://schemas.openxmlformats.org/officeDocument/2006/relationships/hyperlink" Target="https://secretariadistritald.sharepoint.com/:f:/s/Instrumentosplaneacin2021/EiPIx46BckNNpHno36mhnm8Bw4Y1qt0AkygMwjODwZKE5A?e=rlyLZN" TargetMode="External"/><Relationship Id="rId1" Type="http://schemas.openxmlformats.org/officeDocument/2006/relationships/hyperlink" Target="https://secretariadistritald.sharepoint.com/:f:/s/Instrumentosplaneacin2021/EiIsRVMt3EdDhADCu7S_wZ4B4lUUmMZzrBtsWXcdozY6iA?e=LUNYA5"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ecretariadistritald.sharepoint.com/:f:/s/Instrumentosplaneacin2021/ElPiz9fHYFtOjyF9UEX1T2UBnI0Ae2yx42Ti7mtNNtVIEg?e=oEqZOX" TargetMode="External"/><Relationship Id="rId1" Type="http://schemas.openxmlformats.org/officeDocument/2006/relationships/hyperlink" Target="https://secretariadistritald.sharepoint.com/:f:/s/Instrumentosplaneacin2021/Ervv5ISMFrpIsjTukJ4Gc04BSvDEKSvIF8g-iT4SKkPY0A?e=dedNKG"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ecretariadistritald.sharepoint.com/:f:/s/Instrumentosplaneacin2021/EjyW4BLKiXRIlft78U3JmdMBGEMiwCetUF4OiVL3ObfFyQ?e=l8Jyny"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ecretariadistritald.sharepoint.com/:f:/s/Instrumentosplaneacin2021/Eomz7xe4RAdEvHVAs-vJV7YBt-Zg9vrEGWuAlnYU0tXgZg?e=2fa53Z"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ecretariadistritald.sharepoint.com/:f:/s/Instrumentosplaneacin2021/EqXoDvuiOMZBmWVJGrPjf98BHdQHJUJhne9TuNLZ5gcLQQ?e=PwgfMR"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hyperlink" Target="https://secretariadistritald.sharepoint.com/:f:/s/Instrumentosplaneacin2021/EsJvgZt57NFCoXx2wrKIDIYBOH67NMZym0_w7YeXs62beA?e=B23oHv" TargetMode="External"/><Relationship Id="rId7" Type="http://schemas.openxmlformats.org/officeDocument/2006/relationships/vmlDrawing" Target="../drawings/vmlDrawing8.vml"/><Relationship Id="rId2" Type="http://schemas.openxmlformats.org/officeDocument/2006/relationships/hyperlink" Target="https://secretariadistritald.sharepoint.com/:f:/s/Instrumentosplaneacin2021/EsZhexKRtp5IooZRX55ri-QBxsCXb0MZch9O67boRDhOIw?e=2VHILJ" TargetMode="External"/><Relationship Id="rId1" Type="http://schemas.openxmlformats.org/officeDocument/2006/relationships/hyperlink" Target="https://secretariadistritald.sharepoint.com/:f:/s/Instrumentosplaneacin2021/Ei3PHpDRLfRJoe5da4XWJY8Blx_z9O1azDF-cIrge6zWkw?e=cNeaDU" TargetMode="External"/><Relationship Id="rId6" Type="http://schemas.openxmlformats.org/officeDocument/2006/relationships/printerSettings" Target="../printerSettings/printerSettings8.bin"/><Relationship Id="rId5" Type="http://schemas.openxmlformats.org/officeDocument/2006/relationships/hyperlink" Target="https://secretariadistritald.sharepoint.com/:f:/s/Instrumentosplaneacin2021/ErT-SsapcftDvR0FGIc05pEBgxMggSPhcdj5RXVw8zFK0A?e=AmHQmW" TargetMode="External"/><Relationship Id="rId4" Type="http://schemas.openxmlformats.org/officeDocument/2006/relationships/hyperlink" Target="https://secretariadistritald.sharepoint.com/:f:/s/Instrumentosplaneacin2021/EgBG2wB_yixAqA52SIR07ucBKVQphJA3KoOMIr651BcXuA?e=xDnjp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9"/>
  <sheetViews>
    <sheetView showGridLines="0" topLeftCell="A15" zoomScale="60" zoomScaleNormal="60" workbookViewId="0">
      <selection activeCell="A27" sqref="A27:AE27"/>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88"/>
      <c r="B1" s="291"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3"/>
      <c r="AB1" s="300" t="s">
        <v>1</v>
      </c>
      <c r="AC1" s="301"/>
      <c r="AD1" s="301"/>
      <c r="AE1" s="302"/>
    </row>
    <row r="2" spans="1:31" ht="30.75" customHeight="1" thickBot="1" x14ac:dyDescent="0.35">
      <c r="A2" s="289"/>
      <c r="B2" s="291" t="s">
        <v>2</v>
      </c>
      <c r="C2" s="292"/>
      <c r="D2" s="292"/>
      <c r="E2" s="292"/>
      <c r="F2" s="292"/>
      <c r="G2" s="292"/>
      <c r="H2" s="292"/>
      <c r="I2" s="292"/>
      <c r="J2" s="292"/>
      <c r="K2" s="292"/>
      <c r="L2" s="292"/>
      <c r="M2" s="292"/>
      <c r="N2" s="292"/>
      <c r="O2" s="292"/>
      <c r="P2" s="292"/>
      <c r="Q2" s="292"/>
      <c r="R2" s="292"/>
      <c r="S2" s="292"/>
      <c r="T2" s="292"/>
      <c r="U2" s="292"/>
      <c r="V2" s="292"/>
      <c r="W2" s="292"/>
      <c r="X2" s="292"/>
      <c r="Y2" s="292"/>
      <c r="Z2" s="292"/>
      <c r="AA2" s="293"/>
      <c r="AB2" s="300" t="s">
        <v>329</v>
      </c>
      <c r="AC2" s="301"/>
      <c r="AD2" s="301"/>
      <c r="AE2" s="302"/>
    </row>
    <row r="3" spans="1:31" ht="24" customHeight="1" thickBot="1" x14ac:dyDescent="0.35">
      <c r="A3" s="289"/>
      <c r="B3" s="294" t="s">
        <v>3</v>
      </c>
      <c r="C3" s="295"/>
      <c r="D3" s="295"/>
      <c r="E3" s="295"/>
      <c r="F3" s="295"/>
      <c r="G3" s="295"/>
      <c r="H3" s="295"/>
      <c r="I3" s="295"/>
      <c r="J3" s="295"/>
      <c r="K3" s="295"/>
      <c r="L3" s="295"/>
      <c r="M3" s="295"/>
      <c r="N3" s="295"/>
      <c r="O3" s="295"/>
      <c r="P3" s="295"/>
      <c r="Q3" s="295"/>
      <c r="R3" s="295"/>
      <c r="S3" s="295"/>
      <c r="T3" s="295"/>
      <c r="U3" s="295"/>
      <c r="V3" s="295"/>
      <c r="W3" s="295"/>
      <c r="X3" s="295"/>
      <c r="Y3" s="295"/>
      <c r="Z3" s="295"/>
      <c r="AA3" s="296"/>
      <c r="AB3" s="300" t="s">
        <v>352</v>
      </c>
      <c r="AC3" s="301"/>
      <c r="AD3" s="301"/>
      <c r="AE3" s="302"/>
    </row>
    <row r="4" spans="1:31" ht="21.75" customHeight="1" thickBot="1" x14ac:dyDescent="0.35">
      <c r="A4" s="290"/>
      <c r="B4" s="297"/>
      <c r="C4" s="298"/>
      <c r="D4" s="298"/>
      <c r="E4" s="298"/>
      <c r="F4" s="298"/>
      <c r="G4" s="298"/>
      <c r="H4" s="298"/>
      <c r="I4" s="298"/>
      <c r="J4" s="298"/>
      <c r="K4" s="298"/>
      <c r="L4" s="298"/>
      <c r="M4" s="298"/>
      <c r="N4" s="298"/>
      <c r="O4" s="298"/>
      <c r="P4" s="298"/>
      <c r="Q4" s="298"/>
      <c r="R4" s="298"/>
      <c r="S4" s="298"/>
      <c r="T4" s="298"/>
      <c r="U4" s="298"/>
      <c r="V4" s="298"/>
      <c r="W4" s="298"/>
      <c r="X4" s="298"/>
      <c r="Y4" s="298"/>
      <c r="Z4" s="298"/>
      <c r="AA4" s="299"/>
      <c r="AB4" s="303" t="s">
        <v>4</v>
      </c>
      <c r="AC4" s="304"/>
      <c r="AD4" s="304"/>
      <c r="AE4" s="305"/>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5" t="s">
        <v>5</v>
      </c>
      <c r="B7" s="246"/>
      <c r="C7" s="283" t="s">
        <v>20</v>
      </c>
      <c r="D7" s="245" t="s">
        <v>6</v>
      </c>
      <c r="E7" s="251"/>
      <c r="F7" s="251"/>
      <c r="G7" s="251"/>
      <c r="H7" s="246"/>
      <c r="I7" s="275">
        <v>45328</v>
      </c>
      <c r="J7" s="276"/>
      <c r="K7" s="245" t="s">
        <v>7</v>
      </c>
      <c r="L7" s="246"/>
      <c r="M7" s="267" t="s">
        <v>8</v>
      </c>
      <c r="N7" s="268"/>
      <c r="O7" s="256"/>
      <c r="P7" s="257"/>
      <c r="Q7" s="4"/>
      <c r="R7" s="4"/>
      <c r="S7" s="4"/>
      <c r="T7" s="4"/>
      <c r="U7" s="4"/>
      <c r="V7" s="4"/>
      <c r="W7" s="4"/>
      <c r="X7" s="4"/>
      <c r="Y7" s="4"/>
      <c r="Z7" s="5"/>
      <c r="AA7" s="4"/>
      <c r="AB7" s="4"/>
      <c r="AD7" s="7"/>
      <c r="AE7" s="8"/>
    </row>
    <row r="8" spans="1:31" x14ac:dyDescent="0.3">
      <c r="A8" s="247"/>
      <c r="B8" s="248"/>
      <c r="C8" s="284"/>
      <c r="D8" s="247"/>
      <c r="E8" s="252"/>
      <c r="F8" s="252"/>
      <c r="G8" s="252"/>
      <c r="H8" s="248"/>
      <c r="I8" s="277"/>
      <c r="J8" s="278"/>
      <c r="K8" s="247"/>
      <c r="L8" s="248"/>
      <c r="M8" s="286" t="s">
        <v>9</v>
      </c>
      <c r="N8" s="287"/>
      <c r="O8" s="269"/>
      <c r="P8" s="270"/>
      <c r="Q8" s="4"/>
      <c r="R8" s="4"/>
      <c r="S8" s="4"/>
      <c r="T8" s="4"/>
      <c r="U8" s="4"/>
      <c r="V8" s="4"/>
      <c r="W8" s="4"/>
      <c r="X8" s="4"/>
      <c r="Y8" s="4"/>
      <c r="Z8" s="5"/>
      <c r="AA8" s="4"/>
      <c r="AB8" s="4"/>
      <c r="AD8" s="7"/>
      <c r="AE8" s="8"/>
    </row>
    <row r="9" spans="1:31" ht="15" thickBot="1" x14ac:dyDescent="0.35">
      <c r="A9" s="249"/>
      <c r="B9" s="250"/>
      <c r="C9" s="285"/>
      <c r="D9" s="249"/>
      <c r="E9" s="253"/>
      <c r="F9" s="253"/>
      <c r="G9" s="253"/>
      <c r="H9" s="250"/>
      <c r="I9" s="279"/>
      <c r="J9" s="280"/>
      <c r="K9" s="249"/>
      <c r="L9" s="250"/>
      <c r="M9" s="271" t="s">
        <v>10</v>
      </c>
      <c r="N9" s="272"/>
      <c r="O9" s="273" t="s">
        <v>354</v>
      </c>
      <c r="P9" s="274"/>
      <c r="Q9" s="4"/>
      <c r="R9" s="4"/>
      <c r="S9" s="4"/>
      <c r="T9" s="4"/>
      <c r="U9" s="4"/>
      <c r="V9" s="4"/>
      <c r="W9" s="4"/>
      <c r="X9" s="4"/>
      <c r="Y9" s="4"/>
      <c r="Z9" s="5"/>
      <c r="AA9" s="4"/>
      <c r="AB9" s="4"/>
      <c r="AD9" s="7"/>
      <c r="AE9" s="8"/>
    </row>
    <row r="10" spans="1:31" ht="15" customHeight="1" thickBot="1" x14ac:dyDescent="0.3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3">
      <c r="A11" s="245" t="s">
        <v>11</v>
      </c>
      <c r="B11" s="246"/>
      <c r="C11" s="217" t="s">
        <v>355</v>
      </c>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9"/>
    </row>
    <row r="12" spans="1:31" ht="15" customHeight="1" x14ac:dyDescent="0.3">
      <c r="A12" s="247"/>
      <c r="B12" s="248"/>
      <c r="C12" s="258"/>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60"/>
    </row>
    <row r="13" spans="1:31" ht="15" customHeight="1" thickBot="1" x14ac:dyDescent="0.35">
      <c r="A13" s="249"/>
      <c r="B13" s="250"/>
      <c r="C13" s="261"/>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54" t="s">
        <v>12</v>
      </c>
      <c r="B15" s="255"/>
      <c r="C15" s="264" t="s">
        <v>356</v>
      </c>
      <c r="D15" s="265"/>
      <c r="E15" s="265"/>
      <c r="F15" s="265"/>
      <c r="G15" s="265"/>
      <c r="H15" s="265"/>
      <c r="I15" s="265"/>
      <c r="J15" s="265"/>
      <c r="K15" s="266"/>
      <c r="L15" s="281" t="s">
        <v>13</v>
      </c>
      <c r="M15" s="311"/>
      <c r="N15" s="311"/>
      <c r="O15" s="311"/>
      <c r="P15" s="311"/>
      <c r="Q15" s="282"/>
      <c r="R15" s="312" t="s">
        <v>357</v>
      </c>
      <c r="S15" s="313"/>
      <c r="T15" s="313"/>
      <c r="U15" s="313"/>
      <c r="V15" s="313"/>
      <c r="W15" s="313"/>
      <c r="X15" s="314"/>
      <c r="Y15" s="281" t="s">
        <v>14</v>
      </c>
      <c r="Z15" s="282"/>
      <c r="AA15" s="264" t="s">
        <v>358</v>
      </c>
      <c r="AB15" s="265"/>
      <c r="AC15" s="265"/>
      <c r="AD15" s="265"/>
      <c r="AE15" s="266"/>
    </row>
    <row r="16" spans="1:31" ht="9" customHeight="1" thickBot="1" x14ac:dyDescent="0.35">
      <c r="A16" s="6"/>
      <c r="B16" s="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7"/>
      <c r="AE16" s="8"/>
    </row>
    <row r="17" spans="1:32" s="16" customFormat="1" ht="37.5" customHeight="1" thickBot="1" x14ac:dyDescent="0.35">
      <c r="A17" s="254" t="s">
        <v>15</v>
      </c>
      <c r="B17" s="255"/>
      <c r="C17" s="264" t="s">
        <v>359</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81" t="s">
        <v>16</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82"/>
      <c r="AF19" s="20"/>
    </row>
    <row r="20" spans="1:32" ht="32.1" customHeight="1" thickBot="1" x14ac:dyDescent="0.35">
      <c r="A20" s="107" t="s">
        <v>17</v>
      </c>
      <c r="B20" s="308" t="s">
        <v>18</v>
      </c>
      <c r="C20" s="309"/>
      <c r="D20" s="309"/>
      <c r="E20" s="309"/>
      <c r="F20" s="309"/>
      <c r="G20" s="309"/>
      <c r="H20" s="309"/>
      <c r="I20" s="309"/>
      <c r="J20" s="309"/>
      <c r="K20" s="309"/>
      <c r="L20" s="309"/>
      <c r="M20" s="309"/>
      <c r="N20" s="309"/>
      <c r="O20" s="310"/>
      <c r="P20" s="281" t="s">
        <v>19</v>
      </c>
      <c r="Q20" s="311"/>
      <c r="R20" s="311"/>
      <c r="S20" s="311"/>
      <c r="T20" s="311"/>
      <c r="U20" s="311"/>
      <c r="V20" s="311"/>
      <c r="W20" s="311"/>
      <c r="X20" s="311"/>
      <c r="Y20" s="311"/>
      <c r="Z20" s="311"/>
      <c r="AA20" s="311"/>
      <c r="AB20" s="311"/>
      <c r="AC20" s="311"/>
      <c r="AD20" s="311"/>
      <c r="AE20" s="282"/>
      <c r="AF20" s="20"/>
    </row>
    <row r="21" spans="1:32" ht="32.1" customHeight="1" thickBot="1" x14ac:dyDescent="0.35">
      <c r="A21" s="83">
        <v>86040220</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86"/>
      <c r="C22" s="84">
        <v>16826674</v>
      </c>
      <c r="D22" s="84"/>
      <c r="E22" s="84"/>
      <c r="F22" s="84"/>
      <c r="G22" s="84"/>
      <c r="H22" s="84"/>
      <c r="I22" s="84"/>
      <c r="J22" s="84"/>
      <c r="K22" s="84"/>
      <c r="L22" s="84"/>
      <c r="M22" s="84"/>
      <c r="N22" s="84">
        <f>SUM(B22:M22)</f>
        <v>16826674</v>
      </c>
      <c r="O22" s="87"/>
      <c r="P22" s="143" t="s">
        <v>37</v>
      </c>
      <c r="Q22" s="109"/>
      <c r="R22" s="110">
        <v>714052000</v>
      </c>
      <c r="S22" s="110"/>
      <c r="T22" s="110"/>
      <c r="U22" s="110"/>
      <c r="V22" s="110">
        <v>159334000</v>
      </c>
      <c r="W22" s="110"/>
      <c r="X22" s="110"/>
      <c r="Y22" s="110"/>
      <c r="Z22" s="110"/>
      <c r="AA22" s="110"/>
      <c r="AB22" s="110"/>
      <c r="AC22" s="110">
        <f>SUM(Q22:AB22)</f>
        <v>873386000</v>
      </c>
      <c r="AE22" s="111"/>
      <c r="AF22" s="1"/>
    </row>
    <row r="23" spans="1:32" ht="32.1" customHeight="1" x14ac:dyDescent="0.3">
      <c r="A23" s="144" t="s">
        <v>38</v>
      </c>
      <c r="B23" s="83"/>
      <c r="C23" s="82"/>
      <c r="D23" s="82"/>
      <c r="E23" s="82">
        <f>7228077</f>
        <v>7228077</v>
      </c>
      <c r="F23" s="82"/>
      <c r="G23" s="82"/>
      <c r="H23" s="82"/>
      <c r="I23" s="82"/>
      <c r="J23" s="82"/>
      <c r="K23" s="82"/>
      <c r="L23" s="82"/>
      <c r="M23" s="82"/>
      <c r="N23" s="82">
        <f>SUM(B23:M23)</f>
        <v>7228077</v>
      </c>
      <c r="O23" s="96" t="str">
        <f>IFERROR(N23/(SUMIF(B23:M23,"&gt;0",B22:M22))," ")</f>
        <v xml:space="preserve"> </v>
      </c>
      <c r="P23" s="144" t="s">
        <v>39</v>
      </c>
      <c r="Q23" s="83">
        <f>16747500</f>
        <v>16747500</v>
      </c>
      <c r="R23" s="82"/>
      <c r="S23" s="82"/>
      <c r="T23" s="82"/>
      <c r="U23" s="82"/>
      <c r="V23" s="82"/>
      <c r="W23" s="82"/>
      <c r="X23" s="82"/>
      <c r="Y23" s="82"/>
      <c r="Z23" s="82"/>
      <c r="AA23" s="82"/>
      <c r="AB23" s="82"/>
      <c r="AC23" s="82">
        <f>SUM(Q23:AB23)</f>
        <v>16747500</v>
      </c>
      <c r="AD23" s="82">
        <f>AC23/SUM(Q22:AB22)</f>
        <v>1.9175370340261923E-2</v>
      </c>
      <c r="AE23" s="88">
        <f>AC23/AC22</f>
        <v>1.9175370340261923E-2</v>
      </c>
      <c r="AF23" s="1"/>
    </row>
    <row r="24" spans="1:32" ht="32.1" customHeight="1" x14ac:dyDescent="0.3">
      <c r="A24" s="144" t="s">
        <v>40</v>
      </c>
      <c r="B24" s="83">
        <v>86040219</v>
      </c>
      <c r="C24" s="82"/>
      <c r="D24" s="82"/>
      <c r="E24" s="82"/>
      <c r="F24" s="82"/>
      <c r="G24" s="82"/>
      <c r="H24" s="82"/>
      <c r="I24" s="82"/>
      <c r="J24" s="82"/>
      <c r="K24" s="82"/>
      <c r="L24" s="82"/>
      <c r="M24" s="82"/>
      <c r="N24" s="82">
        <f>SUM(B24:M24)</f>
        <v>86040219</v>
      </c>
      <c r="O24" s="85"/>
      <c r="P24" s="144" t="s">
        <v>36</v>
      </c>
      <c r="Q24" s="83"/>
      <c r="R24" s="82">
        <v>12098256.341961678</v>
      </c>
      <c r="S24" s="82">
        <v>66950756.341961674</v>
      </c>
      <c r="T24" s="82">
        <v>74744769.025885031</v>
      </c>
      <c r="U24" s="82">
        <v>74744769.025885031</v>
      </c>
      <c r="V24" s="82">
        <v>76793397.196865872</v>
      </c>
      <c r="W24" s="82">
        <v>91798897.196865872</v>
      </c>
      <c r="X24" s="82">
        <v>85688540.880789205</v>
      </c>
      <c r="Y24" s="82">
        <v>78842025.367846712</v>
      </c>
      <c r="Z24" s="82">
        <v>78842025.367846712</v>
      </c>
      <c r="AA24" s="82">
        <v>78842025.367846712</v>
      </c>
      <c r="AB24" s="82">
        <v>154040538</v>
      </c>
      <c r="AC24" s="82">
        <f>SUM(Q24:AB24)</f>
        <v>873386000.11375451</v>
      </c>
      <c r="AD24" s="82"/>
      <c r="AE24" s="112"/>
      <c r="AF24" s="1"/>
    </row>
    <row r="25" spans="1:32" ht="32.1" customHeight="1" thickBot="1" x14ac:dyDescent="0.35">
      <c r="A25" s="145" t="s">
        <v>41</v>
      </c>
      <c r="B25" s="120">
        <v>40224313</v>
      </c>
      <c r="C25" s="121"/>
      <c r="D25" s="121"/>
      <c r="E25" s="121"/>
      <c r="F25" s="121"/>
      <c r="G25" s="121"/>
      <c r="H25" s="121"/>
      <c r="I25" s="121"/>
      <c r="J25" s="121"/>
      <c r="K25" s="121"/>
      <c r="L25" s="121"/>
      <c r="M25" s="121"/>
      <c r="N25" s="121">
        <f>SUM(B25:M25)</f>
        <v>40224313</v>
      </c>
      <c r="O25" s="122">
        <f>IFERROR(N25/(SUMIF(B25:M25,"&gt;0",B24:M24))," ")</f>
        <v>0.4675059346373816</v>
      </c>
      <c r="P25" s="145" t="s">
        <v>41</v>
      </c>
      <c r="Q25" s="120"/>
      <c r="R25" s="121"/>
      <c r="S25" s="121"/>
      <c r="T25" s="121"/>
      <c r="U25" s="121"/>
      <c r="V25" s="121"/>
      <c r="W25" s="121"/>
      <c r="X25" s="121"/>
      <c r="Y25" s="121"/>
      <c r="Z25" s="121"/>
      <c r="AA25" s="121"/>
      <c r="AB25" s="121"/>
      <c r="AC25" s="121">
        <f>SUM(Q25:AB25)</f>
        <v>0</v>
      </c>
      <c r="AD25" s="121">
        <f>AC25/SUM(Q24:AB24)</f>
        <v>0</v>
      </c>
      <c r="AE25" s="123">
        <f>AC25/AC24</f>
        <v>0</v>
      </c>
      <c r="AF25" s="1"/>
    </row>
    <row r="26" spans="1:32" customFormat="1" ht="16.5" customHeight="1" thickBot="1" x14ac:dyDescent="0.35"/>
    <row r="27" spans="1:32" ht="33.9" customHeight="1" x14ac:dyDescent="0.3">
      <c r="A27" s="238" t="s">
        <v>42</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3">
      <c r="A28" s="214" t="s">
        <v>43</v>
      </c>
      <c r="B28" s="216" t="s">
        <v>44</v>
      </c>
      <c r="C28" s="216"/>
      <c r="D28" s="216" t="s">
        <v>45</v>
      </c>
      <c r="E28" s="216"/>
      <c r="F28" s="216"/>
      <c r="G28" s="216"/>
      <c r="H28" s="216"/>
      <c r="I28" s="216"/>
      <c r="J28" s="216"/>
      <c r="K28" s="216"/>
      <c r="L28" s="216"/>
      <c r="M28" s="216"/>
      <c r="N28" s="216"/>
      <c r="O28" s="216"/>
      <c r="P28" s="216" t="s">
        <v>32</v>
      </c>
      <c r="Q28" s="216" t="s">
        <v>46</v>
      </c>
      <c r="R28" s="216"/>
      <c r="S28" s="216"/>
      <c r="T28" s="216"/>
      <c r="U28" s="216"/>
      <c r="V28" s="216"/>
      <c r="W28" s="216"/>
      <c r="X28" s="216"/>
      <c r="Y28" s="216" t="s">
        <v>47</v>
      </c>
      <c r="Z28" s="216"/>
      <c r="AA28" s="216"/>
      <c r="AB28" s="216"/>
      <c r="AC28" s="216"/>
      <c r="AD28" s="216"/>
      <c r="AE28" s="241"/>
    </row>
    <row r="29" spans="1:32" ht="27" customHeight="1" x14ac:dyDescent="0.3">
      <c r="A29" s="214"/>
      <c r="B29" s="216"/>
      <c r="C29" s="216"/>
      <c r="D29" s="103" t="s">
        <v>20</v>
      </c>
      <c r="E29" s="103" t="s">
        <v>21</v>
      </c>
      <c r="F29" s="103" t="s">
        <v>22</v>
      </c>
      <c r="G29" s="103" t="s">
        <v>23</v>
      </c>
      <c r="H29" s="103" t="s">
        <v>24</v>
      </c>
      <c r="I29" s="103" t="s">
        <v>25</v>
      </c>
      <c r="J29" s="103" t="s">
        <v>26</v>
      </c>
      <c r="K29" s="103" t="s">
        <v>27</v>
      </c>
      <c r="L29" s="103" t="s">
        <v>28</v>
      </c>
      <c r="M29" s="103" t="s">
        <v>29</v>
      </c>
      <c r="N29" s="103" t="s">
        <v>30</v>
      </c>
      <c r="O29" s="103" t="s">
        <v>31</v>
      </c>
      <c r="P29" s="216"/>
      <c r="Q29" s="216"/>
      <c r="R29" s="216"/>
      <c r="S29" s="216"/>
      <c r="T29" s="216"/>
      <c r="U29" s="216"/>
      <c r="V29" s="216"/>
      <c r="W29" s="216"/>
      <c r="X29" s="216"/>
      <c r="Y29" s="216"/>
      <c r="Z29" s="216"/>
      <c r="AA29" s="216"/>
      <c r="AB29" s="216"/>
      <c r="AC29" s="216"/>
      <c r="AD29" s="216"/>
      <c r="AE29" s="241"/>
    </row>
    <row r="30" spans="1:32" ht="61.95" customHeight="1" thickBot="1" x14ac:dyDescent="0.35">
      <c r="A30" s="113" t="s">
        <v>359</v>
      </c>
      <c r="B30" s="315"/>
      <c r="C30" s="315"/>
      <c r="D30" s="106"/>
      <c r="E30" s="106"/>
      <c r="F30" s="106"/>
      <c r="G30" s="106"/>
      <c r="H30" s="106"/>
      <c r="I30" s="106"/>
      <c r="J30" s="106"/>
      <c r="K30" s="106"/>
      <c r="L30" s="106"/>
      <c r="M30" s="106"/>
      <c r="N30" s="106"/>
      <c r="O30" s="106"/>
      <c r="P30" s="114">
        <f>SUM(D30:O30)</f>
        <v>0</v>
      </c>
      <c r="Q30" s="306" t="s">
        <v>48</v>
      </c>
      <c r="R30" s="306"/>
      <c r="S30" s="306"/>
      <c r="T30" s="306"/>
      <c r="U30" s="306"/>
      <c r="V30" s="306"/>
      <c r="W30" s="306"/>
      <c r="X30" s="306"/>
      <c r="Y30" s="306" t="s">
        <v>519</v>
      </c>
      <c r="Z30" s="306"/>
      <c r="AA30" s="306"/>
      <c r="AB30" s="306"/>
      <c r="AC30" s="306"/>
      <c r="AD30" s="306"/>
      <c r="AE30" s="307"/>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17" t="s">
        <v>50</v>
      </c>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9"/>
    </row>
    <row r="33" spans="1:41" ht="23.1" customHeight="1" x14ac:dyDescent="0.3">
      <c r="A33" s="214" t="s">
        <v>51</v>
      </c>
      <c r="B33" s="216" t="s">
        <v>52</v>
      </c>
      <c r="C33" s="216" t="s">
        <v>44</v>
      </c>
      <c r="D33" s="216" t="s">
        <v>53</v>
      </c>
      <c r="E33" s="216"/>
      <c r="F33" s="216"/>
      <c r="G33" s="216"/>
      <c r="H33" s="216"/>
      <c r="I33" s="216"/>
      <c r="J33" s="216"/>
      <c r="K33" s="216"/>
      <c r="L33" s="216"/>
      <c r="M33" s="216"/>
      <c r="N33" s="216"/>
      <c r="O33" s="216"/>
      <c r="P33" s="216"/>
      <c r="Q33" s="216" t="s">
        <v>54</v>
      </c>
      <c r="R33" s="216"/>
      <c r="S33" s="216"/>
      <c r="T33" s="216"/>
      <c r="U33" s="216"/>
      <c r="V33" s="216"/>
      <c r="W33" s="216"/>
      <c r="X33" s="216"/>
      <c r="Y33" s="216"/>
      <c r="Z33" s="216"/>
      <c r="AA33" s="216"/>
      <c r="AB33" s="216"/>
      <c r="AC33" s="216"/>
      <c r="AD33" s="216"/>
      <c r="AE33" s="241"/>
      <c r="AG33" s="21"/>
      <c r="AH33" s="21"/>
      <c r="AI33" s="21"/>
      <c r="AJ33" s="21"/>
      <c r="AK33" s="21"/>
      <c r="AL33" s="21"/>
      <c r="AM33" s="21"/>
      <c r="AN33" s="21"/>
      <c r="AO33" s="21"/>
    </row>
    <row r="34" spans="1:41" ht="27" customHeight="1" thickBot="1" x14ac:dyDescent="0.35">
      <c r="A34" s="214"/>
      <c r="B34" s="216"/>
      <c r="C34" s="242"/>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194" t="s">
        <v>55</v>
      </c>
      <c r="R34" s="195"/>
      <c r="S34" s="195"/>
      <c r="T34" s="220"/>
      <c r="U34" s="216" t="s">
        <v>56</v>
      </c>
      <c r="V34" s="216"/>
      <c r="W34" s="216"/>
      <c r="X34" s="216"/>
      <c r="Y34" s="216" t="s">
        <v>57</v>
      </c>
      <c r="Z34" s="216"/>
      <c r="AA34" s="216"/>
      <c r="AB34" s="216"/>
      <c r="AC34" s="243" t="s">
        <v>58</v>
      </c>
      <c r="AD34" s="243"/>
      <c r="AE34" s="244"/>
      <c r="AG34" s="21"/>
      <c r="AH34" s="21"/>
      <c r="AI34" s="21"/>
      <c r="AJ34" s="21"/>
      <c r="AK34" s="21"/>
      <c r="AL34" s="21"/>
      <c r="AM34" s="21"/>
      <c r="AN34" s="21"/>
      <c r="AO34" s="21"/>
    </row>
    <row r="35" spans="1:41" ht="45" customHeight="1" x14ac:dyDescent="0.3">
      <c r="A35" s="209" t="s">
        <v>359</v>
      </c>
      <c r="B35" s="211">
        <v>18</v>
      </c>
      <c r="C35" s="23" t="s">
        <v>59</v>
      </c>
      <c r="D35" s="22"/>
      <c r="E35" s="22"/>
      <c r="F35" s="22"/>
      <c r="G35" s="22"/>
      <c r="H35" s="22"/>
      <c r="I35" s="22"/>
      <c r="J35" s="22"/>
      <c r="K35" s="22"/>
      <c r="L35" s="22"/>
      <c r="M35" s="22"/>
      <c r="N35" s="22"/>
      <c r="O35" s="22"/>
      <c r="P35" s="97">
        <f>SUM(D35:O35)</f>
        <v>0</v>
      </c>
      <c r="Q35" s="226" t="s">
        <v>440</v>
      </c>
      <c r="R35" s="227"/>
      <c r="S35" s="227"/>
      <c r="T35" s="228"/>
      <c r="U35" s="226" t="s">
        <v>441</v>
      </c>
      <c r="V35" s="227"/>
      <c r="W35" s="227"/>
      <c r="X35" s="228"/>
      <c r="Y35" s="226" t="s">
        <v>442</v>
      </c>
      <c r="Z35" s="227"/>
      <c r="AA35" s="227"/>
      <c r="AB35" s="227"/>
      <c r="AC35" s="232" t="s">
        <v>443</v>
      </c>
      <c r="AD35" s="233"/>
      <c r="AE35" s="234"/>
      <c r="AG35" s="21"/>
      <c r="AH35" s="21"/>
      <c r="AI35" s="21"/>
      <c r="AJ35" s="21"/>
      <c r="AK35" s="21"/>
      <c r="AL35" s="21"/>
      <c r="AM35" s="21"/>
      <c r="AN35" s="21"/>
      <c r="AO35" s="21"/>
    </row>
    <row r="36" spans="1:41" ht="45" customHeight="1" thickBot="1" x14ac:dyDescent="0.35">
      <c r="A36" s="210"/>
      <c r="B36" s="212"/>
      <c r="C36" s="24" t="s">
        <v>60</v>
      </c>
      <c r="D36" s="25"/>
      <c r="E36" s="25"/>
      <c r="F36" s="25"/>
      <c r="G36" s="26"/>
      <c r="H36" s="26"/>
      <c r="I36" s="26"/>
      <c r="J36" s="26"/>
      <c r="K36" s="26"/>
      <c r="L36" s="26"/>
      <c r="M36" s="26"/>
      <c r="N36" s="26"/>
      <c r="O36" s="26"/>
      <c r="P36" s="73">
        <f>SUM(D36:O36)</f>
        <v>0</v>
      </c>
      <c r="Q36" s="229"/>
      <c r="R36" s="230"/>
      <c r="S36" s="230"/>
      <c r="T36" s="231"/>
      <c r="U36" s="229"/>
      <c r="V36" s="230"/>
      <c r="W36" s="230"/>
      <c r="X36" s="231"/>
      <c r="Y36" s="229"/>
      <c r="Z36" s="230"/>
      <c r="AA36" s="230"/>
      <c r="AB36" s="230"/>
      <c r="AC36" s="235"/>
      <c r="AD36" s="230"/>
      <c r="AE36" s="236"/>
      <c r="AG36" s="21"/>
      <c r="AH36" s="21"/>
      <c r="AI36" s="21"/>
      <c r="AJ36" s="21"/>
      <c r="AK36" s="21"/>
      <c r="AL36" s="21"/>
      <c r="AM36" s="21"/>
      <c r="AN36" s="21"/>
      <c r="AO36" s="21"/>
    </row>
    <row r="37" spans="1:41" customFormat="1" ht="17.25" customHeight="1" thickBot="1" x14ac:dyDescent="0.35"/>
    <row r="38" spans="1:41" ht="45" customHeight="1" thickBot="1" x14ac:dyDescent="0.35">
      <c r="A38" s="217" t="s">
        <v>61</v>
      </c>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9"/>
      <c r="AG38" s="21"/>
      <c r="AH38" s="21"/>
      <c r="AI38" s="21"/>
      <c r="AJ38" s="21"/>
      <c r="AK38" s="21"/>
      <c r="AL38" s="21"/>
      <c r="AM38" s="21"/>
      <c r="AN38" s="21"/>
      <c r="AO38" s="21"/>
    </row>
    <row r="39" spans="1:41" ht="26.1" customHeight="1" x14ac:dyDescent="0.3">
      <c r="A39" s="213" t="s">
        <v>62</v>
      </c>
      <c r="B39" s="215" t="s">
        <v>63</v>
      </c>
      <c r="C39" s="221" t="s">
        <v>64</v>
      </c>
      <c r="D39" s="223" t="s">
        <v>65</v>
      </c>
      <c r="E39" s="224"/>
      <c r="F39" s="224"/>
      <c r="G39" s="224"/>
      <c r="H39" s="224"/>
      <c r="I39" s="224"/>
      <c r="J39" s="224"/>
      <c r="K39" s="224"/>
      <c r="L39" s="224"/>
      <c r="M39" s="224"/>
      <c r="N39" s="224"/>
      <c r="O39" s="224"/>
      <c r="P39" s="225"/>
      <c r="Q39" s="215" t="s">
        <v>66</v>
      </c>
      <c r="R39" s="215"/>
      <c r="S39" s="215"/>
      <c r="T39" s="215"/>
      <c r="U39" s="215"/>
      <c r="V39" s="215"/>
      <c r="W39" s="215"/>
      <c r="X39" s="215"/>
      <c r="Y39" s="215"/>
      <c r="Z39" s="215"/>
      <c r="AA39" s="215"/>
      <c r="AB39" s="215"/>
      <c r="AC39" s="215"/>
      <c r="AD39" s="215"/>
      <c r="AE39" s="237"/>
      <c r="AG39" s="21"/>
      <c r="AH39" s="21"/>
      <c r="AI39" s="21"/>
      <c r="AJ39" s="21"/>
      <c r="AK39" s="21"/>
      <c r="AL39" s="21"/>
      <c r="AM39" s="21"/>
      <c r="AN39" s="21"/>
      <c r="AO39" s="21"/>
    </row>
    <row r="40" spans="1:41" ht="26.1" customHeight="1" x14ac:dyDescent="0.3">
      <c r="A40" s="214"/>
      <c r="B40" s="216"/>
      <c r="C40" s="222"/>
      <c r="D40" s="103" t="s">
        <v>67</v>
      </c>
      <c r="E40" s="103" t="s">
        <v>68</v>
      </c>
      <c r="F40" s="103" t="s">
        <v>69</v>
      </c>
      <c r="G40" s="103" t="s">
        <v>70</v>
      </c>
      <c r="H40" s="103" t="s">
        <v>71</v>
      </c>
      <c r="I40" s="103" t="s">
        <v>72</v>
      </c>
      <c r="J40" s="103" t="s">
        <v>73</v>
      </c>
      <c r="K40" s="103" t="s">
        <v>74</v>
      </c>
      <c r="L40" s="103" t="s">
        <v>75</v>
      </c>
      <c r="M40" s="103" t="s">
        <v>76</v>
      </c>
      <c r="N40" s="103" t="s">
        <v>77</v>
      </c>
      <c r="O40" s="103" t="s">
        <v>78</v>
      </c>
      <c r="P40" s="103" t="s">
        <v>79</v>
      </c>
      <c r="Q40" s="194" t="s">
        <v>80</v>
      </c>
      <c r="R40" s="195"/>
      <c r="S40" s="195"/>
      <c r="T40" s="195"/>
      <c r="U40" s="195"/>
      <c r="V40" s="195"/>
      <c r="W40" s="195"/>
      <c r="X40" s="220"/>
      <c r="Y40" s="194" t="s">
        <v>81</v>
      </c>
      <c r="Z40" s="195"/>
      <c r="AA40" s="195"/>
      <c r="AB40" s="195"/>
      <c r="AC40" s="195"/>
      <c r="AD40" s="195"/>
      <c r="AE40" s="196"/>
      <c r="AG40" s="27"/>
      <c r="AH40" s="27"/>
      <c r="AI40" s="27"/>
      <c r="AJ40" s="27"/>
      <c r="AK40" s="27"/>
      <c r="AL40" s="27"/>
      <c r="AM40" s="27"/>
      <c r="AN40" s="27"/>
      <c r="AO40" s="27"/>
    </row>
    <row r="41" spans="1:41" ht="82.2" customHeight="1" x14ac:dyDescent="0.3">
      <c r="A41" s="207" t="s">
        <v>360</v>
      </c>
      <c r="B41" s="208">
        <v>5</v>
      </c>
      <c r="C41" s="31" t="s">
        <v>59</v>
      </c>
      <c r="D41" s="32">
        <v>0.05</v>
      </c>
      <c r="E41" s="32">
        <v>0.15</v>
      </c>
      <c r="F41" s="32">
        <v>0.2</v>
      </c>
      <c r="G41" s="32">
        <v>0.2</v>
      </c>
      <c r="H41" s="32">
        <v>0.2</v>
      </c>
      <c r="I41" s="32">
        <v>0.2</v>
      </c>
      <c r="J41" s="32"/>
      <c r="K41" s="32"/>
      <c r="L41" s="32"/>
      <c r="M41" s="32"/>
      <c r="N41" s="32"/>
      <c r="O41" s="32"/>
      <c r="P41" s="115">
        <f t="shared" ref="P41:P48" si="0">SUM(D41:O41)</f>
        <v>1</v>
      </c>
      <c r="Q41" s="182" t="s">
        <v>444</v>
      </c>
      <c r="R41" s="183"/>
      <c r="S41" s="183"/>
      <c r="T41" s="183"/>
      <c r="U41" s="183"/>
      <c r="V41" s="183"/>
      <c r="W41" s="183"/>
      <c r="X41" s="184"/>
      <c r="Y41" s="197" t="s">
        <v>445</v>
      </c>
      <c r="Z41" s="198"/>
      <c r="AA41" s="198"/>
      <c r="AB41" s="198"/>
      <c r="AC41" s="198"/>
      <c r="AD41" s="198"/>
      <c r="AE41" s="199"/>
      <c r="AG41" s="28"/>
      <c r="AH41" s="28"/>
      <c r="AI41" s="28"/>
      <c r="AJ41" s="28"/>
      <c r="AK41" s="28"/>
      <c r="AL41" s="28"/>
      <c r="AM41" s="28"/>
      <c r="AN41" s="28"/>
      <c r="AO41" s="28"/>
    </row>
    <row r="42" spans="1:41" ht="82.2" customHeight="1" x14ac:dyDescent="0.3">
      <c r="A42" s="207"/>
      <c r="B42" s="208"/>
      <c r="C42" s="29" t="s">
        <v>60</v>
      </c>
      <c r="D42" s="30">
        <v>0.05</v>
      </c>
      <c r="E42" s="30"/>
      <c r="F42" s="30"/>
      <c r="G42" s="30"/>
      <c r="H42" s="30"/>
      <c r="I42" s="30"/>
      <c r="J42" s="30"/>
      <c r="K42" s="30"/>
      <c r="L42" s="30"/>
      <c r="M42" s="30"/>
      <c r="N42" s="30"/>
      <c r="O42" s="30"/>
      <c r="P42" s="115">
        <f t="shared" si="0"/>
        <v>0.05</v>
      </c>
      <c r="Q42" s="185"/>
      <c r="R42" s="186"/>
      <c r="S42" s="186"/>
      <c r="T42" s="186"/>
      <c r="U42" s="186"/>
      <c r="V42" s="186"/>
      <c r="W42" s="186"/>
      <c r="X42" s="187"/>
      <c r="Y42" s="200"/>
      <c r="Z42" s="201"/>
      <c r="AA42" s="201"/>
      <c r="AB42" s="201"/>
      <c r="AC42" s="201"/>
      <c r="AD42" s="201"/>
      <c r="AE42" s="202"/>
    </row>
    <row r="43" spans="1:41" ht="82.2" customHeight="1" x14ac:dyDescent="0.3">
      <c r="A43" s="207" t="s">
        <v>361</v>
      </c>
      <c r="B43" s="208">
        <v>5</v>
      </c>
      <c r="C43" s="31" t="s">
        <v>59</v>
      </c>
      <c r="D43" s="32">
        <v>0</v>
      </c>
      <c r="E43" s="32">
        <v>0.2</v>
      </c>
      <c r="F43" s="32">
        <v>0.2</v>
      </c>
      <c r="G43" s="32">
        <v>0.2</v>
      </c>
      <c r="H43" s="32">
        <v>0.2</v>
      </c>
      <c r="I43" s="32">
        <v>0.2</v>
      </c>
      <c r="J43" s="32"/>
      <c r="K43" s="32"/>
      <c r="L43" s="32"/>
      <c r="M43" s="32"/>
      <c r="N43" s="32"/>
      <c r="O43" s="32"/>
      <c r="P43" s="115">
        <f t="shared" si="0"/>
        <v>1</v>
      </c>
      <c r="Q43" s="182" t="s">
        <v>446</v>
      </c>
      <c r="R43" s="183"/>
      <c r="S43" s="183"/>
      <c r="T43" s="183"/>
      <c r="U43" s="183"/>
      <c r="V43" s="183"/>
      <c r="W43" s="183"/>
      <c r="X43" s="184"/>
      <c r="Y43" s="188" t="s">
        <v>447</v>
      </c>
      <c r="Z43" s="189"/>
      <c r="AA43" s="189"/>
      <c r="AB43" s="189"/>
      <c r="AC43" s="189"/>
      <c r="AD43" s="189"/>
      <c r="AE43" s="190"/>
    </row>
    <row r="44" spans="1:41" ht="82.2" customHeight="1" x14ac:dyDescent="0.3">
      <c r="A44" s="207"/>
      <c r="B44" s="208"/>
      <c r="C44" s="29" t="s">
        <v>60</v>
      </c>
      <c r="D44" s="30">
        <v>0</v>
      </c>
      <c r="E44" s="30"/>
      <c r="F44" s="30"/>
      <c r="G44" s="30"/>
      <c r="H44" s="30"/>
      <c r="I44" s="30"/>
      <c r="J44" s="30"/>
      <c r="K44" s="30"/>
      <c r="L44" s="30"/>
      <c r="M44" s="30"/>
      <c r="N44" s="30"/>
      <c r="O44" s="30"/>
      <c r="P44" s="115">
        <f t="shared" si="0"/>
        <v>0</v>
      </c>
      <c r="Q44" s="185"/>
      <c r="R44" s="186"/>
      <c r="S44" s="186"/>
      <c r="T44" s="186"/>
      <c r="U44" s="186"/>
      <c r="V44" s="186"/>
      <c r="W44" s="186"/>
      <c r="X44" s="187"/>
      <c r="Y44" s="191"/>
      <c r="Z44" s="192"/>
      <c r="AA44" s="192"/>
      <c r="AB44" s="192"/>
      <c r="AC44" s="192"/>
      <c r="AD44" s="192"/>
      <c r="AE44" s="193"/>
    </row>
    <row r="45" spans="1:41" ht="82.2" customHeight="1" x14ac:dyDescent="0.3">
      <c r="A45" s="207" t="s">
        <v>362</v>
      </c>
      <c r="B45" s="208">
        <v>5</v>
      </c>
      <c r="C45" s="31" t="s">
        <v>59</v>
      </c>
      <c r="D45" s="32">
        <v>0.1</v>
      </c>
      <c r="E45" s="32">
        <v>0.18</v>
      </c>
      <c r="F45" s="32">
        <v>0.18</v>
      </c>
      <c r="G45" s="32">
        <v>0.18</v>
      </c>
      <c r="H45" s="32">
        <v>0.18</v>
      </c>
      <c r="I45" s="32">
        <v>0.18</v>
      </c>
      <c r="J45" s="32"/>
      <c r="K45" s="32"/>
      <c r="L45" s="32"/>
      <c r="M45" s="32"/>
      <c r="N45" s="32"/>
      <c r="O45" s="32"/>
      <c r="P45" s="115">
        <f t="shared" si="0"/>
        <v>1</v>
      </c>
      <c r="Q45" s="182" t="s">
        <v>448</v>
      </c>
      <c r="R45" s="183"/>
      <c r="S45" s="183"/>
      <c r="T45" s="183"/>
      <c r="U45" s="183"/>
      <c r="V45" s="183"/>
      <c r="W45" s="183"/>
      <c r="X45" s="184"/>
      <c r="Y45" s="197" t="s">
        <v>449</v>
      </c>
      <c r="Z45" s="198"/>
      <c r="AA45" s="198"/>
      <c r="AB45" s="198"/>
      <c r="AC45" s="198"/>
      <c r="AD45" s="198"/>
      <c r="AE45" s="199"/>
    </row>
    <row r="46" spans="1:41" ht="82.2" customHeight="1" x14ac:dyDescent="0.3">
      <c r="A46" s="207"/>
      <c r="B46" s="208"/>
      <c r="C46" s="29" t="s">
        <v>60</v>
      </c>
      <c r="D46" s="30">
        <v>0.1</v>
      </c>
      <c r="E46" s="30"/>
      <c r="F46" s="30"/>
      <c r="G46" s="30"/>
      <c r="H46" s="30"/>
      <c r="I46" s="30"/>
      <c r="J46" s="30"/>
      <c r="K46" s="30"/>
      <c r="L46" s="30"/>
      <c r="M46" s="30"/>
      <c r="N46" s="30"/>
      <c r="O46" s="30"/>
      <c r="P46" s="115">
        <f t="shared" si="0"/>
        <v>0.1</v>
      </c>
      <c r="Q46" s="185"/>
      <c r="R46" s="186"/>
      <c r="S46" s="186"/>
      <c r="T46" s="186"/>
      <c r="U46" s="186"/>
      <c r="V46" s="186"/>
      <c r="W46" s="186"/>
      <c r="X46" s="187"/>
      <c r="Y46" s="200"/>
      <c r="Z46" s="201"/>
      <c r="AA46" s="201"/>
      <c r="AB46" s="201"/>
      <c r="AC46" s="201"/>
      <c r="AD46" s="201"/>
      <c r="AE46" s="202"/>
    </row>
    <row r="47" spans="1:41" ht="82.2" customHeight="1" x14ac:dyDescent="0.3">
      <c r="A47" s="203" t="s">
        <v>363</v>
      </c>
      <c r="B47" s="205">
        <v>3</v>
      </c>
      <c r="C47" s="31" t="s">
        <v>59</v>
      </c>
      <c r="D47" s="32">
        <v>0</v>
      </c>
      <c r="E47" s="32">
        <v>0.2</v>
      </c>
      <c r="F47" s="32">
        <v>0.2</v>
      </c>
      <c r="G47" s="32">
        <v>0.2</v>
      </c>
      <c r="H47" s="32">
        <v>0.2</v>
      </c>
      <c r="I47" s="32">
        <v>0.2</v>
      </c>
      <c r="J47" s="32"/>
      <c r="K47" s="32"/>
      <c r="L47" s="32"/>
      <c r="M47" s="32"/>
      <c r="N47" s="32"/>
      <c r="O47" s="32"/>
      <c r="P47" s="115">
        <f t="shared" si="0"/>
        <v>1</v>
      </c>
      <c r="Q47" s="182" t="s">
        <v>446</v>
      </c>
      <c r="R47" s="183"/>
      <c r="S47" s="183"/>
      <c r="T47" s="183"/>
      <c r="U47" s="183"/>
      <c r="V47" s="183"/>
      <c r="W47" s="183"/>
      <c r="X47" s="184"/>
      <c r="Y47" s="188" t="s">
        <v>447</v>
      </c>
      <c r="Z47" s="189"/>
      <c r="AA47" s="189"/>
      <c r="AB47" s="189"/>
      <c r="AC47" s="189"/>
      <c r="AD47" s="189"/>
      <c r="AE47" s="190"/>
    </row>
    <row r="48" spans="1:41" ht="82.2" customHeight="1" thickBot="1" x14ac:dyDescent="0.35">
      <c r="A48" s="204"/>
      <c r="B48" s="206"/>
      <c r="C48" s="24" t="s">
        <v>60</v>
      </c>
      <c r="D48" s="33">
        <v>0</v>
      </c>
      <c r="E48" s="33"/>
      <c r="F48" s="33"/>
      <c r="G48" s="33"/>
      <c r="H48" s="33"/>
      <c r="I48" s="33"/>
      <c r="J48" s="33"/>
      <c r="K48" s="33"/>
      <c r="L48" s="33"/>
      <c r="M48" s="33"/>
      <c r="N48" s="33"/>
      <c r="O48" s="33"/>
      <c r="P48" s="116">
        <f t="shared" si="0"/>
        <v>0</v>
      </c>
      <c r="Q48" s="185"/>
      <c r="R48" s="186"/>
      <c r="S48" s="186"/>
      <c r="T48" s="186"/>
      <c r="U48" s="186"/>
      <c r="V48" s="186"/>
      <c r="W48" s="186"/>
      <c r="X48" s="187"/>
      <c r="Y48" s="191"/>
      <c r="Z48" s="192"/>
      <c r="AA48" s="192"/>
      <c r="AB48" s="192"/>
      <c r="AC48" s="192"/>
      <c r="AD48" s="192"/>
      <c r="AE48" s="193"/>
    </row>
    <row r="49" spans="1:1" ht="15" customHeight="1" x14ac:dyDescent="0.3">
      <c r="A49" s="2" t="s">
        <v>82</v>
      </c>
    </row>
  </sheetData>
  <mergeCells count="83">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7:A48"/>
    <mergeCell ref="B47:B48"/>
    <mergeCell ref="A43:A44"/>
    <mergeCell ref="B43:B44"/>
    <mergeCell ref="A45:A46"/>
    <mergeCell ref="B45:B46"/>
    <mergeCell ref="Q47:X48"/>
    <mergeCell ref="Y47:AE48"/>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35 Q45 Y35 Q43 Q41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79EBBD85-F439-4C96-B3C0-A20468050EAD}"/>
    <hyperlink ref="Y45" r:id="rId2" xr:uid="{BC9187DE-817B-4564-850C-90EADE380273}"/>
  </hyperlinks>
  <pageMargins left="0.25" right="0.25" top="0.75" bottom="0.75" header="0.3" footer="0.3"/>
  <pageSetup scale="22" orientation="landscape"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zoomScale="70" zoomScaleNormal="70" workbookViewId="0">
      <selection activeCell="A11" sqref="A11"/>
    </sheetView>
  </sheetViews>
  <sheetFormatPr baseColWidth="10" defaultColWidth="19.44140625" defaultRowHeight="13.8" x14ac:dyDescent="0.3"/>
  <cols>
    <col min="1" max="1" width="29.5546875" style="34" bestFit="1" customWidth="1"/>
    <col min="2" max="17" width="11" style="34" customWidth="1"/>
    <col min="18" max="19" width="12.109375" style="34" customWidth="1"/>
    <col min="20" max="23" width="8.109375" style="34" customWidth="1"/>
    <col min="24" max="24" width="9.44140625" style="34" customWidth="1"/>
    <col min="25" max="25" width="8.109375" style="34" customWidth="1"/>
    <col min="26" max="30" width="7.88671875" style="34" customWidth="1"/>
    <col min="31" max="31" width="11.33203125" style="34" customWidth="1"/>
    <col min="32" max="32" width="2.33203125" style="34" customWidth="1"/>
    <col min="33" max="33" width="19.44140625" style="34" customWidth="1"/>
    <col min="34" max="51" width="11.33203125" style="34" customWidth="1"/>
    <col min="52" max="63" width="8.88671875" style="34" customWidth="1"/>
    <col min="64" max="16384" width="19.44140625" style="34"/>
  </cols>
  <sheetData>
    <row r="1" spans="1:63" ht="15.9" customHeight="1" x14ac:dyDescent="0.3">
      <c r="A1" s="462" t="s">
        <v>0</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c r="AO1" s="462"/>
      <c r="AP1" s="462"/>
      <c r="AQ1" s="462"/>
      <c r="AR1" s="462"/>
      <c r="AS1" s="462"/>
      <c r="AT1" s="462"/>
      <c r="AU1" s="462"/>
      <c r="AV1" s="462"/>
      <c r="AW1" s="462"/>
      <c r="AX1" s="462"/>
      <c r="AY1" s="462"/>
      <c r="AZ1" s="462"/>
      <c r="BA1" s="462"/>
      <c r="BB1" s="462"/>
      <c r="BC1" s="462"/>
      <c r="BD1" s="462"/>
      <c r="BE1" s="462"/>
      <c r="BF1" s="462"/>
      <c r="BG1" s="462"/>
      <c r="BH1" s="462"/>
      <c r="BI1" s="463" t="s">
        <v>118</v>
      </c>
      <c r="BJ1" s="463"/>
      <c r="BK1" s="463"/>
    </row>
    <row r="2" spans="1:63" ht="15.9" customHeight="1" x14ac:dyDescent="0.3">
      <c r="A2" s="462" t="s">
        <v>2</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462"/>
      <c r="AO2" s="462"/>
      <c r="AP2" s="462"/>
      <c r="AQ2" s="462"/>
      <c r="AR2" s="462"/>
      <c r="AS2" s="462"/>
      <c r="AT2" s="462"/>
      <c r="AU2" s="462"/>
      <c r="AV2" s="462"/>
      <c r="AW2" s="462"/>
      <c r="AX2" s="462"/>
      <c r="AY2" s="462"/>
      <c r="AZ2" s="462"/>
      <c r="BA2" s="462"/>
      <c r="BB2" s="462"/>
      <c r="BC2" s="462"/>
      <c r="BD2" s="462"/>
      <c r="BE2" s="462"/>
      <c r="BF2" s="462"/>
      <c r="BG2" s="462"/>
      <c r="BH2" s="462"/>
      <c r="BI2" s="463" t="s">
        <v>329</v>
      </c>
      <c r="BJ2" s="463"/>
      <c r="BK2" s="463"/>
    </row>
    <row r="3" spans="1:63" ht="26.1" customHeight="1" x14ac:dyDescent="0.3">
      <c r="A3" s="462" t="s">
        <v>119</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2"/>
      <c r="AW3" s="462"/>
      <c r="AX3" s="462"/>
      <c r="AY3" s="462"/>
      <c r="AZ3" s="462"/>
      <c r="BA3" s="462"/>
      <c r="BB3" s="462"/>
      <c r="BC3" s="462"/>
      <c r="BD3" s="462"/>
      <c r="BE3" s="462"/>
      <c r="BF3" s="462"/>
      <c r="BG3" s="462"/>
      <c r="BH3" s="462"/>
      <c r="BI3" s="463" t="s">
        <v>352</v>
      </c>
      <c r="BJ3" s="463"/>
      <c r="BK3" s="463"/>
    </row>
    <row r="4" spans="1:63" ht="15.9" customHeight="1" x14ac:dyDescent="0.3">
      <c r="A4" s="462" t="s">
        <v>120</v>
      </c>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c r="AV4" s="462"/>
      <c r="AW4" s="462"/>
      <c r="AX4" s="462"/>
      <c r="AY4" s="462"/>
      <c r="AZ4" s="462"/>
      <c r="BA4" s="462"/>
      <c r="BB4" s="462"/>
      <c r="BC4" s="462"/>
      <c r="BD4" s="462"/>
      <c r="BE4" s="462"/>
      <c r="BF4" s="462"/>
      <c r="BG4" s="462"/>
      <c r="BH4" s="462"/>
      <c r="BI4" s="459" t="s">
        <v>121</v>
      </c>
      <c r="BJ4" s="460"/>
      <c r="BK4" s="461"/>
    </row>
    <row r="5" spans="1:63" ht="26.1" customHeight="1" x14ac:dyDescent="0.3">
      <c r="A5" s="464" t="s">
        <v>122</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G5" s="464" t="s">
        <v>123</v>
      </c>
      <c r="AH5" s="464"/>
      <c r="AI5" s="464"/>
      <c r="AJ5" s="464"/>
      <c r="AK5" s="464"/>
      <c r="AL5" s="464"/>
      <c r="AM5" s="464"/>
      <c r="AN5" s="464"/>
      <c r="AO5" s="464"/>
      <c r="AP5" s="464"/>
      <c r="AQ5" s="464"/>
      <c r="AR5" s="464"/>
      <c r="AS5" s="464"/>
      <c r="AT5" s="464"/>
      <c r="AU5" s="464"/>
      <c r="AV5" s="464"/>
      <c r="AW5" s="464"/>
      <c r="AX5" s="464"/>
      <c r="AY5" s="464"/>
      <c r="AZ5" s="464"/>
      <c r="BA5" s="464"/>
      <c r="BB5" s="464"/>
      <c r="BC5" s="464"/>
      <c r="BD5" s="464"/>
      <c r="BE5" s="464"/>
      <c r="BF5" s="464"/>
      <c r="BG5" s="464"/>
      <c r="BH5" s="464"/>
      <c r="BI5" s="465"/>
      <c r="BJ5" s="465"/>
      <c r="BK5" s="465"/>
    </row>
    <row r="6" spans="1:63" ht="31.5" customHeight="1" x14ac:dyDescent="0.3">
      <c r="A6" s="69" t="s">
        <v>124</v>
      </c>
      <c r="B6" s="470"/>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0"/>
      <c r="AK6" s="470"/>
      <c r="AL6" s="470"/>
      <c r="AM6" s="470"/>
      <c r="AN6" s="470"/>
      <c r="AO6" s="470"/>
      <c r="AP6" s="470"/>
      <c r="AQ6" s="470"/>
      <c r="AR6" s="470"/>
      <c r="AS6" s="470"/>
      <c r="AT6" s="470"/>
      <c r="AU6" s="470"/>
      <c r="AV6" s="470"/>
      <c r="AW6" s="470"/>
      <c r="AX6" s="470"/>
      <c r="AY6" s="470"/>
      <c r="AZ6" s="470"/>
      <c r="BA6" s="470"/>
      <c r="BB6" s="470"/>
      <c r="BC6" s="470"/>
      <c r="BD6" s="470"/>
      <c r="BE6" s="470"/>
      <c r="BF6" s="470"/>
      <c r="BG6" s="470"/>
      <c r="BH6" s="470"/>
      <c r="BI6" s="470"/>
      <c r="BJ6" s="470"/>
      <c r="BK6" s="470"/>
    </row>
    <row r="7" spans="1:63" ht="31.5" customHeight="1" x14ac:dyDescent="0.3">
      <c r="A7" s="70" t="s">
        <v>125</v>
      </c>
      <c r="B7" s="468"/>
      <c r="C7" s="471"/>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1"/>
      <c r="AW7" s="471"/>
      <c r="AX7" s="471"/>
      <c r="AY7" s="471"/>
      <c r="AZ7" s="471"/>
      <c r="BA7" s="471"/>
      <c r="BB7" s="471"/>
      <c r="BC7" s="471"/>
      <c r="BD7" s="471"/>
      <c r="BE7" s="471"/>
      <c r="BF7" s="471"/>
      <c r="BG7" s="471"/>
      <c r="BH7" s="471"/>
      <c r="BI7" s="471"/>
      <c r="BJ7" s="471"/>
      <c r="BK7" s="469"/>
    </row>
    <row r="8" spans="1:63" ht="18.75" customHeight="1" x14ac:dyDescent="0.3">
      <c r="A8" s="61"/>
      <c r="B8" s="61"/>
      <c r="C8" s="61"/>
      <c r="D8" s="61"/>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G8" s="61"/>
      <c r="AH8" s="62"/>
      <c r="AI8" s="62"/>
      <c r="AJ8" s="62"/>
      <c r="AK8" s="62"/>
      <c r="AL8" s="62"/>
      <c r="AM8" s="62"/>
      <c r="AN8" s="62"/>
      <c r="AO8" s="62"/>
    </row>
    <row r="9" spans="1:63" ht="30" customHeight="1" x14ac:dyDescent="0.3">
      <c r="A9" s="466" t="s">
        <v>126</v>
      </c>
      <c r="B9" s="98" t="s">
        <v>20</v>
      </c>
      <c r="C9" s="98" t="s">
        <v>21</v>
      </c>
      <c r="D9" s="468" t="s">
        <v>22</v>
      </c>
      <c r="E9" s="469"/>
      <c r="F9" s="98" t="s">
        <v>23</v>
      </c>
      <c r="G9" s="98" t="s">
        <v>24</v>
      </c>
      <c r="H9" s="468" t="s">
        <v>25</v>
      </c>
      <c r="I9" s="469"/>
      <c r="J9" s="98" t="s">
        <v>26</v>
      </c>
      <c r="K9" s="98" t="s">
        <v>27</v>
      </c>
      <c r="L9" s="468" t="s">
        <v>28</v>
      </c>
      <c r="M9" s="469"/>
      <c r="N9" s="98" t="s">
        <v>29</v>
      </c>
      <c r="O9" s="98" t="s">
        <v>30</v>
      </c>
      <c r="P9" s="468" t="s">
        <v>31</v>
      </c>
      <c r="Q9" s="469"/>
      <c r="R9" s="468" t="s">
        <v>127</v>
      </c>
      <c r="S9" s="469"/>
      <c r="T9" s="468" t="s">
        <v>128</v>
      </c>
      <c r="U9" s="471"/>
      <c r="V9" s="471"/>
      <c r="W9" s="471"/>
      <c r="X9" s="471"/>
      <c r="Y9" s="469"/>
      <c r="Z9" s="468" t="s">
        <v>129</v>
      </c>
      <c r="AA9" s="471"/>
      <c r="AB9" s="471"/>
      <c r="AC9" s="471"/>
      <c r="AD9" s="471"/>
      <c r="AE9" s="469"/>
      <c r="AG9" s="466" t="s">
        <v>126</v>
      </c>
      <c r="AH9" s="98" t="s">
        <v>20</v>
      </c>
      <c r="AI9" s="98" t="s">
        <v>21</v>
      </c>
      <c r="AJ9" s="468" t="s">
        <v>22</v>
      </c>
      <c r="AK9" s="469"/>
      <c r="AL9" s="98" t="s">
        <v>23</v>
      </c>
      <c r="AM9" s="98" t="s">
        <v>24</v>
      </c>
      <c r="AN9" s="468" t="s">
        <v>25</v>
      </c>
      <c r="AO9" s="469"/>
      <c r="AP9" s="98" t="s">
        <v>26</v>
      </c>
      <c r="AQ9" s="98" t="s">
        <v>27</v>
      </c>
      <c r="AR9" s="468" t="s">
        <v>28</v>
      </c>
      <c r="AS9" s="469"/>
      <c r="AT9" s="98" t="s">
        <v>29</v>
      </c>
      <c r="AU9" s="98" t="s">
        <v>30</v>
      </c>
      <c r="AV9" s="468" t="s">
        <v>31</v>
      </c>
      <c r="AW9" s="469"/>
      <c r="AX9" s="468" t="s">
        <v>127</v>
      </c>
      <c r="AY9" s="469"/>
      <c r="AZ9" s="468" t="s">
        <v>128</v>
      </c>
      <c r="BA9" s="471"/>
      <c r="BB9" s="471"/>
      <c r="BC9" s="471"/>
      <c r="BD9" s="471"/>
      <c r="BE9" s="469"/>
      <c r="BF9" s="468" t="s">
        <v>129</v>
      </c>
      <c r="BG9" s="471"/>
      <c r="BH9" s="471"/>
      <c r="BI9" s="471"/>
      <c r="BJ9" s="471"/>
      <c r="BK9" s="469"/>
    </row>
    <row r="10" spans="1:63" ht="36" customHeight="1" x14ac:dyDescent="0.3">
      <c r="A10" s="467"/>
      <c r="B10" s="46" t="s">
        <v>130</v>
      </c>
      <c r="C10" s="46" t="s">
        <v>130</v>
      </c>
      <c r="D10" s="46" t="s">
        <v>130</v>
      </c>
      <c r="E10" s="46" t="s">
        <v>131</v>
      </c>
      <c r="F10" s="46" t="s">
        <v>130</v>
      </c>
      <c r="G10" s="46" t="s">
        <v>130</v>
      </c>
      <c r="H10" s="46" t="s">
        <v>130</v>
      </c>
      <c r="I10" s="46" t="s">
        <v>131</v>
      </c>
      <c r="J10" s="46" t="s">
        <v>130</v>
      </c>
      <c r="K10" s="46" t="s">
        <v>130</v>
      </c>
      <c r="L10" s="46" t="s">
        <v>130</v>
      </c>
      <c r="M10" s="46" t="s">
        <v>131</v>
      </c>
      <c r="N10" s="46" t="s">
        <v>130</v>
      </c>
      <c r="O10" s="46" t="s">
        <v>130</v>
      </c>
      <c r="P10" s="46" t="s">
        <v>130</v>
      </c>
      <c r="Q10" s="46" t="s">
        <v>131</v>
      </c>
      <c r="R10" s="46" t="s">
        <v>130</v>
      </c>
      <c r="S10" s="46" t="s">
        <v>131</v>
      </c>
      <c r="T10" s="91" t="s">
        <v>132</v>
      </c>
      <c r="U10" s="91" t="s">
        <v>133</v>
      </c>
      <c r="V10" s="91" t="s">
        <v>134</v>
      </c>
      <c r="W10" s="91" t="s">
        <v>135</v>
      </c>
      <c r="X10" s="92" t="s">
        <v>136</v>
      </c>
      <c r="Y10" s="91" t="s">
        <v>137</v>
      </c>
      <c r="Z10" s="46" t="s">
        <v>138</v>
      </c>
      <c r="AA10" s="63" t="s">
        <v>139</v>
      </c>
      <c r="AB10" s="46" t="s">
        <v>140</v>
      </c>
      <c r="AC10" s="46" t="s">
        <v>141</v>
      </c>
      <c r="AD10" s="46" t="s">
        <v>142</v>
      </c>
      <c r="AE10" s="46" t="s">
        <v>143</v>
      </c>
      <c r="AG10" s="467"/>
      <c r="AH10" s="46" t="s">
        <v>130</v>
      </c>
      <c r="AI10" s="46" t="s">
        <v>130</v>
      </c>
      <c r="AJ10" s="46" t="s">
        <v>130</v>
      </c>
      <c r="AK10" s="46" t="s">
        <v>131</v>
      </c>
      <c r="AL10" s="46" t="s">
        <v>130</v>
      </c>
      <c r="AM10" s="46" t="s">
        <v>130</v>
      </c>
      <c r="AN10" s="46" t="s">
        <v>130</v>
      </c>
      <c r="AO10" s="46" t="s">
        <v>131</v>
      </c>
      <c r="AP10" s="46" t="s">
        <v>130</v>
      </c>
      <c r="AQ10" s="46" t="s">
        <v>130</v>
      </c>
      <c r="AR10" s="46" t="s">
        <v>130</v>
      </c>
      <c r="AS10" s="46" t="s">
        <v>131</v>
      </c>
      <c r="AT10" s="46" t="s">
        <v>130</v>
      </c>
      <c r="AU10" s="46" t="s">
        <v>130</v>
      </c>
      <c r="AV10" s="46" t="s">
        <v>130</v>
      </c>
      <c r="AW10" s="46" t="s">
        <v>131</v>
      </c>
      <c r="AX10" s="46" t="s">
        <v>130</v>
      </c>
      <c r="AY10" s="46" t="s">
        <v>131</v>
      </c>
      <c r="AZ10" s="91" t="s">
        <v>132</v>
      </c>
      <c r="BA10" s="91" t="s">
        <v>133</v>
      </c>
      <c r="BB10" s="91" t="s">
        <v>134</v>
      </c>
      <c r="BC10" s="91" t="s">
        <v>135</v>
      </c>
      <c r="BD10" s="92" t="s">
        <v>136</v>
      </c>
      <c r="BE10" s="91" t="s">
        <v>137</v>
      </c>
      <c r="BF10" s="89" t="s">
        <v>138</v>
      </c>
      <c r="BG10" s="90" t="s">
        <v>139</v>
      </c>
      <c r="BH10" s="89" t="s">
        <v>140</v>
      </c>
      <c r="BI10" s="89" t="s">
        <v>141</v>
      </c>
      <c r="BJ10" s="89" t="s">
        <v>142</v>
      </c>
      <c r="BK10" s="89" t="s">
        <v>143</v>
      </c>
    </row>
    <row r="11" spans="1:63" x14ac:dyDescent="0.3">
      <c r="A11" s="64" t="s">
        <v>144</v>
      </c>
      <c r="B11" s="64"/>
      <c r="C11" s="64"/>
      <c r="D11" s="64"/>
      <c r="E11" s="101"/>
      <c r="F11" s="64"/>
      <c r="G11" s="64"/>
      <c r="H11" s="64"/>
      <c r="I11" s="101"/>
      <c r="J11" s="64"/>
      <c r="K11" s="64"/>
      <c r="L11" s="64"/>
      <c r="M11" s="101"/>
      <c r="N11" s="64"/>
      <c r="O11" s="64"/>
      <c r="P11" s="64"/>
      <c r="Q11" s="101"/>
      <c r="R11" s="94">
        <f t="shared" ref="R11:R31" si="0">B11+C11+D11+F11+G11+H11+J11+K11+L11+N11+O11+P11</f>
        <v>0</v>
      </c>
      <c r="S11" s="71">
        <f>+E11+I11+M11+Q11</f>
        <v>0</v>
      </c>
      <c r="T11" s="93"/>
      <c r="U11" s="93"/>
      <c r="V11" s="93"/>
      <c r="W11" s="93"/>
      <c r="X11" s="93"/>
      <c r="Y11" s="66"/>
      <c r="Z11" s="66"/>
      <c r="AA11" s="66"/>
      <c r="AB11" s="66"/>
      <c r="AC11" s="66"/>
      <c r="AD11" s="66"/>
      <c r="AE11" s="67"/>
      <c r="AG11" s="64" t="s">
        <v>144</v>
      </c>
      <c r="AH11" s="64"/>
      <c r="AI11" s="64"/>
      <c r="AJ11" s="64"/>
      <c r="AK11" s="101"/>
      <c r="AL11" s="64"/>
      <c r="AM11" s="64"/>
      <c r="AN11" s="64"/>
      <c r="AO11" s="101"/>
      <c r="AP11" s="64"/>
      <c r="AQ11" s="64"/>
      <c r="AR11" s="64"/>
      <c r="AS11" s="101"/>
      <c r="AT11" s="64"/>
      <c r="AU11" s="64"/>
      <c r="AV11" s="64"/>
      <c r="AW11" s="101"/>
      <c r="AX11" s="94">
        <f t="shared" ref="AX11:AX31" si="1">AH11+AI11+AJ11+AL11+AM11+AN11+AP11+AQ11+AR11+AT11+AU11+AV11</f>
        <v>0</v>
      </c>
      <c r="AY11" s="71">
        <f>+AK11+AO11+AS11+AW11</f>
        <v>0</v>
      </c>
      <c r="AZ11" s="66"/>
      <c r="BA11" s="66"/>
      <c r="BB11" s="66"/>
      <c r="BC11" s="66"/>
      <c r="BD11" s="66"/>
      <c r="BE11" s="66"/>
      <c r="BF11" s="66"/>
      <c r="BG11" s="66"/>
      <c r="BH11" s="66"/>
      <c r="BI11" s="66"/>
      <c r="BJ11" s="66"/>
      <c r="BK11" s="67"/>
    </row>
    <row r="12" spans="1:63" x14ac:dyDescent="0.3">
      <c r="A12" s="64" t="s">
        <v>145</v>
      </c>
      <c r="B12" s="64"/>
      <c r="C12" s="64"/>
      <c r="D12" s="64"/>
      <c r="E12" s="101"/>
      <c r="F12" s="64"/>
      <c r="G12" s="64"/>
      <c r="H12" s="64"/>
      <c r="I12" s="101"/>
      <c r="J12" s="64"/>
      <c r="K12" s="64"/>
      <c r="L12" s="64"/>
      <c r="M12" s="101"/>
      <c r="N12" s="64"/>
      <c r="O12" s="64"/>
      <c r="P12" s="64"/>
      <c r="Q12" s="101"/>
      <c r="R12" s="94">
        <f t="shared" si="0"/>
        <v>0</v>
      </c>
      <c r="S12" s="71">
        <f t="shared" ref="S12:S31" si="2">+E12+I12+M12+Q12</f>
        <v>0</v>
      </c>
      <c r="T12" s="93"/>
      <c r="U12" s="93"/>
      <c r="V12" s="93"/>
      <c r="W12" s="93"/>
      <c r="X12" s="93"/>
      <c r="Y12" s="66"/>
      <c r="Z12" s="66"/>
      <c r="AA12" s="66"/>
      <c r="AB12" s="66"/>
      <c r="AC12" s="66"/>
      <c r="AD12" s="66"/>
      <c r="AE12" s="66"/>
      <c r="AG12" s="64" t="s">
        <v>145</v>
      </c>
      <c r="AH12" s="64"/>
      <c r="AI12" s="64"/>
      <c r="AJ12" s="64"/>
      <c r="AK12" s="101"/>
      <c r="AL12" s="64"/>
      <c r="AM12" s="64"/>
      <c r="AN12" s="64"/>
      <c r="AO12" s="101"/>
      <c r="AP12" s="64"/>
      <c r="AQ12" s="64"/>
      <c r="AR12" s="64"/>
      <c r="AS12" s="101"/>
      <c r="AT12" s="64"/>
      <c r="AU12" s="64"/>
      <c r="AV12" s="64"/>
      <c r="AW12" s="101"/>
      <c r="AX12" s="94">
        <f t="shared" si="1"/>
        <v>0</v>
      </c>
      <c r="AY12" s="71">
        <f t="shared" ref="AY12:AY31" si="3">+AK12+AO12+AS12+AW12</f>
        <v>0</v>
      </c>
      <c r="AZ12" s="66"/>
      <c r="BA12" s="66"/>
      <c r="BB12" s="66"/>
      <c r="BC12" s="66"/>
      <c r="BD12" s="66"/>
      <c r="BE12" s="66"/>
      <c r="BF12" s="66"/>
      <c r="BG12" s="66"/>
      <c r="BH12" s="66"/>
      <c r="BI12" s="66"/>
      <c r="BJ12" s="66"/>
      <c r="BK12" s="66"/>
    </row>
    <row r="13" spans="1:63" x14ac:dyDescent="0.3">
      <c r="A13" s="64" t="s">
        <v>146</v>
      </c>
      <c r="B13" s="64"/>
      <c r="C13" s="64"/>
      <c r="D13" s="64"/>
      <c r="E13" s="101"/>
      <c r="F13" s="64"/>
      <c r="G13" s="64"/>
      <c r="H13" s="64"/>
      <c r="I13" s="101"/>
      <c r="J13" s="64"/>
      <c r="K13" s="64"/>
      <c r="L13" s="64"/>
      <c r="M13" s="101"/>
      <c r="N13" s="64"/>
      <c r="O13" s="64"/>
      <c r="P13" s="64"/>
      <c r="Q13" s="101"/>
      <c r="R13" s="94">
        <f t="shared" si="0"/>
        <v>0</v>
      </c>
      <c r="S13" s="71">
        <f t="shared" si="2"/>
        <v>0</v>
      </c>
      <c r="T13" s="93"/>
      <c r="U13" s="93"/>
      <c r="V13" s="93"/>
      <c r="W13" s="93"/>
      <c r="X13" s="93"/>
      <c r="Y13" s="66"/>
      <c r="Z13" s="66"/>
      <c r="AA13" s="66"/>
      <c r="AB13" s="66"/>
      <c r="AC13" s="66"/>
      <c r="AD13" s="66"/>
      <c r="AE13" s="66"/>
      <c r="AG13" s="64" t="s">
        <v>146</v>
      </c>
      <c r="AH13" s="64"/>
      <c r="AI13" s="64"/>
      <c r="AJ13" s="64"/>
      <c r="AK13" s="101"/>
      <c r="AL13" s="64"/>
      <c r="AM13" s="64"/>
      <c r="AN13" s="64"/>
      <c r="AO13" s="101"/>
      <c r="AP13" s="64"/>
      <c r="AQ13" s="64"/>
      <c r="AR13" s="64"/>
      <c r="AS13" s="101"/>
      <c r="AT13" s="64"/>
      <c r="AU13" s="64"/>
      <c r="AV13" s="64"/>
      <c r="AW13" s="101"/>
      <c r="AX13" s="94">
        <f t="shared" si="1"/>
        <v>0</v>
      </c>
      <c r="AY13" s="71">
        <f t="shared" si="3"/>
        <v>0</v>
      </c>
      <c r="AZ13" s="66"/>
      <c r="BA13" s="66"/>
      <c r="BB13" s="66"/>
      <c r="BC13" s="66"/>
      <c r="BD13" s="66"/>
      <c r="BE13" s="66"/>
      <c r="BF13" s="66"/>
      <c r="BG13" s="66"/>
      <c r="BH13" s="66"/>
      <c r="BI13" s="66"/>
      <c r="BJ13" s="66"/>
      <c r="BK13" s="66"/>
    </row>
    <row r="14" spans="1:63" x14ac:dyDescent="0.3">
      <c r="A14" s="64" t="s">
        <v>147</v>
      </c>
      <c r="B14" s="64"/>
      <c r="C14" s="64"/>
      <c r="D14" s="64"/>
      <c r="E14" s="101"/>
      <c r="F14" s="64"/>
      <c r="G14" s="64"/>
      <c r="H14" s="64"/>
      <c r="I14" s="101"/>
      <c r="J14" s="64"/>
      <c r="K14" s="64"/>
      <c r="L14" s="64"/>
      <c r="M14" s="101"/>
      <c r="N14" s="64"/>
      <c r="O14" s="64"/>
      <c r="P14" s="64"/>
      <c r="Q14" s="101"/>
      <c r="R14" s="94">
        <f t="shared" si="0"/>
        <v>0</v>
      </c>
      <c r="S14" s="71">
        <f t="shared" si="2"/>
        <v>0</v>
      </c>
      <c r="T14" s="93"/>
      <c r="U14" s="93"/>
      <c r="V14" s="93"/>
      <c r="W14" s="93"/>
      <c r="X14" s="93"/>
      <c r="Y14" s="66"/>
      <c r="Z14" s="66"/>
      <c r="AA14" s="66"/>
      <c r="AB14" s="66"/>
      <c r="AC14" s="66"/>
      <c r="AD14" s="66"/>
      <c r="AE14" s="66"/>
      <c r="AG14" s="64" t="s">
        <v>147</v>
      </c>
      <c r="AH14" s="64"/>
      <c r="AI14" s="64"/>
      <c r="AJ14" s="64"/>
      <c r="AK14" s="101"/>
      <c r="AL14" s="64"/>
      <c r="AM14" s="64"/>
      <c r="AN14" s="64"/>
      <c r="AO14" s="101"/>
      <c r="AP14" s="64"/>
      <c r="AQ14" s="64"/>
      <c r="AR14" s="64"/>
      <c r="AS14" s="101"/>
      <c r="AT14" s="64"/>
      <c r="AU14" s="64"/>
      <c r="AV14" s="64"/>
      <c r="AW14" s="101"/>
      <c r="AX14" s="94">
        <f t="shared" si="1"/>
        <v>0</v>
      </c>
      <c r="AY14" s="71">
        <f t="shared" si="3"/>
        <v>0</v>
      </c>
      <c r="AZ14" s="66"/>
      <c r="BA14" s="66"/>
      <c r="BB14" s="66"/>
      <c r="BC14" s="66"/>
      <c r="BD14" s="66"/>
      <c r="BE14" s="66"/>
      <c r="BF14" s="66"/>
      <c r="BG14" s="66"/>
      <c r="BH14" s="66"/>
      <c r="BI14" s="66"/>
      <c r="BJ14" s="66"/>
      <c r="BK14" s="66"/>
    </row>
    <row r="15" spans="1:63" x14ac:dyDescent="0.3">
      <c r="A15" s="64" t="s">
        <v>148</v>
      </c>
      <c r="B15" s="64"/>
      <c r="C15" s="64"/>
      <c r="D15" s="64"/>
      <c r="E15" s="101"/>
      <c r="F15" s="64"/>
      <c r="G15" s="64"/>
      <c r="H15" s="64"/>
      <c r="I15" s="101"/>
      <c r="J15" s="64"/>
      <c r="K15" s="64"/>
      <c r="L15" s="64"/>
      <c r="M15" s="101"/>
      <c r="N15" s="64"/>
      <c r="O15" s="64"/>
      <c r="P15" s="64"/>
      <c r="Q15" s="101"/>
      <c r="R15" s="94">
        <f t="shared" si="0"/>
        <v>0</v>
      </c>
      <c r="S15" s="71">
        <f t="shared" si="2"/>
        <v>0</v>
      </c>
      <c r="T15" s="93"/>
      <c r="U15" s="93"/>
      <c r="V15" s="93"/>
      <c r="W15" s="93"/>
      <c r="X15" s="93"/>
      <c r="Y15" s="66"/>
      <c r="Z15" s="66"/>
      <c r="AA15" s="66"/>
      <c r="AB15" s="66"/>
      <c r="AC15" s="66"/>
      <c r="AD15" s="66"/>
      <c r="AE15" s="66"/>
      <c r="AG15" s="64" t="s">
        <v>148</v>
      </c>
      <c r="AH15" s="64"/>
      <c r="AI15" s="64"/>
      <c r="AJ15" s="64"/>
      <c r="AK15" s="101"/>
      <c r="AL15" s="64"/>
      <c r="AM15" s="64"/>
      <c r="AN15" s="64"/>
      <c r="AO15" s="101"/>
      <c r="AP15" s="64"/>
      <c r="AQ15" s="64"/>
      <c r="AR15" s="64"/>
      <c r="AS15" s="101"/>
      <c r="AT15" s="64"/>
      <c r="AU15" s="64"/>
      <c r="AV15" s="64"/>
      <c r="AW15" s="101"/>
      <c r="AX15" s="94">
        <f t="shared" si="1"/>
        <v>0</v>
      </c>
      <c r="AY15" s="71">
        <f t="shared" si="3"/>
        <v>0</v>
      </c>
      <c r="AZ15" s="66"/>
      <c r="BA15" s="66"/>
      <c r="BB15" s="66"/>
      <c r="BC15" s="66"/>
      <c r="BD15" s="66"/>
      <c r="BE15" s="66"/>
      <c r="BF15" s="66"/>
      <c r="BG15" s="66"/>
      <c r="BH15" s="66"/>
      <c r="BI15" s="66"/>
      <c r="BJ15" s="66"/>
      <c r="BK15" s="66"/>
    </row>
    <row r="16" spans="1:63" x14ac:dyDescent="0.3">
      <c r="A16" s="64" t="s">
        <v>149</v>
      </c>
      <c r="B16" s="64"/>
      <c r="C16" s="64"/>
      <c r="D16" s="64"/>
      <c r="E16" s="101"/>
      <c r="F16" s="64"/>
      <c r="G16" s="64"/>
      <c r="H16" s="64"/>
      <c r="I16" s="101"/>
      <c r="J16" s="64"/>
      <c r="K16" s="64"/>
      <c r="L16" s="64"/>
      <c r="M16" s="101"/>
      <c r="N16" s="64"/>
      <c r="O16" s="64"/>
      <c r="P16" s="64"/>
      <c r="Q16" s="101"/>
      <c r="R16" s="94">
        <f t="shared" si="0"/>
        <v>0</v>
      </c>
      <c r="S16" s="71">
        <f t="shared" si="2"/>
        <v>0</v>
      </c>
      <c r="T16" s="93"/>
      <c r="U16" s="93"/>
      <c r="V16" s="93"/>
      <c r="W16" s="93"/>
      <c r="X16" s="93"/>
      <c r="Y16" s="66"/>
      <c r="Z16" s="66"/>
      <c r="AA16" s="66"/>
      <c r="AB16" s="66"/>
      <c r="AC16" s="66"/>
      <c r="AD16" s="66"/>
      <c r="AE16" s="66"/>
      <c r="AG16" s="64" t="s">
        <v>149</v>
      </c>
      <c r="AH16" s="64"/>
      <c r="AI16" s="64"/>
      <c r="AJ16" s="64"/>
      <c r="AK16" s="101"/>
      <c r="AL16" s="64"/>
      <c r="AM16" s="64"/>
      <c r="AN16" s="64"/>
      <c r="AO16" s="101"/>
      <c r="AP16" s="64"/>
      <c r="AQ16" s="64"/>
      <c r="AR16" s="64"/>
      <c r="AS16" s="101"/>
      <c r="AT16" s="64"/>
      <c r="AU16" s="64"/>
      <c r="AV16" s="64"/>
      <c r="AW16" s="101"/>
      <c r="AX16" s="94">
        <f t="shared" si="1"/>
        <v>0</v>
      </c>
      <c r="AY16" s="71">
        <f t="shared" si="3"/>
        <v>0</v>
      </c>
      <c r="AZ16" s="66"/>
      <c r="BA16" s="66"/>
      <c r="BB16" s="66"/>
      <c r="BC16" s="66"/>
      <c r="BD16" s="66"/>
      <c r="BE16" s="66"/>
      <c r="BF16" s="66"/>
      <c r="BG16" s="66"/>
      <c r="BH16" s="66"/>
      <c r="BI16" s="66"/>
      <c r="BJ16" s="66"/>
      <c r="BK16" s="66"/>
    </row>
    <row r="17" spans="1:63" x14ac:dyDescent="0.3">
      <c r="A17" s="64" t="s">
        <v>150</v>
      </c>
      <c r="B17" s="64"/>
      <c r="C17" s="64"/>
      <c r="D17" s="64"/>
      <c r="E17" s="101"/>
      <c r="F17" s="64"/>
      <c r="G17" s="64"/>
      <c r="H17" s="64"/>
      <c r="I17" s="101"/>
      <c r="J17" s="64"/>
      <c r="K17" s="64"/>
      <c r="L17" s="64"/>
      <c r="M17" s="101"/>
      <c r="N17" s="64"/>
      <c r="O17" s="64"/>
      <c r="P17" s="64"/>
      <c r="Q17" s="101"/>
      <c r="R17" s="94">
        <f t="shared" si="0"/>
        <v>0</v>
      </c>
      <c r="S17" s="71">
        <f t="shared" si="2"/>
        <v>0</v>
      </c>
      <c r="T17" s="93"/>
      <c r="U17" s="93"/>
      <c r="V17" s="93"/>
      <c r="W17" s="93"/>
      <c r="X17" s="93"/>
      <c r="Y17" s="66"/>
      <c r="Z17" s="66"/>
      <c r="AA17" s="66"/>
      <c r="AB17" s="66"/>
      <c r="AC17" s="66"/>
      <c r="AD17" s="66"/>
      <c r="AE17" s="66"/>
      <c r="AG17" s="64" t="s">
        <v>150</v>
      </c>
      <c r="AH17" s="64"/>
      <c r="AI17" s="64"/>
      <c r="AJ17" s="64"/>
      <c r="AK17" s="101"/>
      <c r="AL17" s="64"/>
      <c r="AM17" s="64"/>
      <c r="AN17" s="64"/>
      <c r="AO17" s="101"/>
      <c r="AP17" s="64"/>
      <c r="AQ17" s="64"/>
      <c r="AR17" s="64"/>
      <c r="AS17" s="101"/>
      <c r="AT17" s="64"/>
      <c r="AU17" s="64"/>
      <c r="AV17" s="64"/>
      <c r="AW17" s="101"/>
      <c r="AX17" s="94">
        <f t="shared" si="1"/>
        <v>0</v>
      </c>
      <c r="AY17" s="71">
        <f t="shared" si="3"/>
        <v>0</v>
      </c>
      <c r="AZ17" s="66"/>
      <c r="BA17" s="66"/>
      <c r="BB17" s="66"/>
      <c r="BC17" s="66"/>
      <c r="BD17" s="66"/>
      <c r="BE17" s="66"/>
      <c r="BF17" s="66"/>
      <c r="BG17" s="66"/>
      <c r="BH17" s="66"/>
      <c r="BI17" s="66"/>
      <c r="BJ17" s="66"/>
      <c r="BK17" s="66"/>
    </row>
    <row r="18" spans="1:63" x14ac:dyDescent="0.3">
      <c r="A18" s="64" t="s">
        <v>151</v>
      </c>
      <c r="B18" s="64"/>
      <c r="C18" s="64"/>
      <c r="D18" s="64"/>
      <c r="E18" s="101"/>
      <c r="F18" s="64"/>
      <c r="G18" s="64"/>
      <c r="H18" s="64"/>
      <c r="I18" s="101"/>
      <c r="J18" s="64"/>
      <c r="K18" s="64"/>
      <c r="L18" s="64"/>
      <c r="M18" s="101"/>
      <c r="N18" s="64"/>
      <c r="O18" s="64"/>
      <c r="P18" s="64"/>
      <c r="Q18" s="101"/>
      <c r="R18" s="94">
        <f t="shared" si="0"/>
        <v>0</v>
      </c>
      <c r="S18" s="71">
        <f t="shared" si="2"/>
        <v>0</v>
      </c>
      <c r="T18" s="93"/>
      <c r="U18" s="93"/>
      <c r="V18" s="93"/>
      <c r="W18" s="93"/>
      <c r="X18" s="93"/>
      <c r="Y18" s="66"/>
      <c r="Z18" s="66"/>
      <c r="AA18" s="66"/>
      <c r="AB18" s="66"/>
      <c r="AC18" s="66"/>
      <c r="AD18" s="66"/>
      <c r="AE18" s="66"/>
      <c r="AG18" s="64" t="s">
        <v>151</v>
      </c>
      <c r="AH18" s="64"/>
      <c r="AI18" s="64"/>
      <c r="AJ18" s="64"/>
      <c r="AK18" s="101"/>
      <c r="AL18" s="64"/>
      <c r="AM18" s="64"/>
      <c r="AN18" s="64"/>
      <c r="AO18" s="101"/>
      <c r="AP18" s="64"/>
      <c r="AQ18" s="64"/>
      <c r="AR18" s="64"/>
      <c r="AS18" s="101"/>
      <c r="AT18" s="64"/>
      <c r="AU18" s="64"/>
      <c r="AV18" s="64"/>
      <c r="AW18" s="101"/>
      <c r="AX18" s="94">
        <f t="shared" si="1"/>
        <v>0</v>
      </c>
      <c r="AY18" s="71">
        <f t="shared" si="3"/>
        <v>0</v>
      </c>
      <c r="AZ18" s="66"/>
      <c r="BA18" s="66"/>
      <c r="BB18" s="66"/>
      <c r="BC18" s="66"/>
      <c r="BD18" s="66"/>
      <c r="BE18" s="66"/>
      <c r="BF18" s="66"/>
      <c r="BG18" s="66"/>
      <c r="BH18" s="66"/>
      <c r="BI18" s="66"/>
      <c r="BJ18" s="66"/>
      <c r="BK18" s="66"/>
    </row>
    <row r="19" spans="1:63" x14ac:dyDescent="0.3">
      <c r="A19" s="64" t="s">
        <v>152</v>
      </c>
      <c r="B19" s="64"/>
      <c r="C19" s="64"/>
      <c r="D19" s="64"/>
      <c r="E19" s="101"/>
      <c r="F19" s="64"/>
      <c r="G19" s="64"/>
      <c r="H19" s="64"/>
      <c r="I19" s="101"/>
      <c r="J19" s="64"/>
      <c r="K19" s="64"/>
      <c r="L19" s="64"/>
      <c r="M19" s="101"/>
      <c r="N19" s="64"/>
      <c r="O19" s="64"/>
      <c r="P19" s="64"/>
      <c r="Q19" s="101"/>
      <c r="R19" s="94">
        <f t="shared" si="0"/>
        <v>0</v>
      </c>
      <c r="S19" s="71">
        <f t="shared" si="2"/>
        <v>0</v>
      </c>
      <c r="T19" s="93"/>
      <c r="U19" s="93"/>
      <c r="V19" s="93"/>
      <c r="W19" s="93"/>
      <c r="X19" s="93"/>
      <c r="Y19" s="66"/>
      <c r="Z19" s="66"/>
      <c r="AA19" s="66"/>
      <c r="AB19" s="66"/>
      <c r="AC19" s="66"/>
      <c r="AD19" s="66"/>
      <c r="AE19" s="66"/>
      <c r="AG19" s="64" t="s">
        <v>152</v>
      </c>
      <c r="AH19" s="64"/>
      <c r="AI19" s="64"/>
      <c r="AJ19" s="64"/>
      <c r="AK19" s="101"/>
      <c r="AL19" s="64"/>
      <c r="AM19" s="64"/>
      <c r="AN19" s="64"/>
      <c r="AO19" s="101"/>
      <c r="AP19" s="64"/>
      <c r="AQ19" s="64"/>
      <c r="AR19" s="64"/>
      <c r="AS19" s="101"/>
      <c r="AT19" s="64"/>
      <c r="AU19" s="64"/>
      <c r="AV19" s="64"/>
      <c r="AW19" s="101"/>
      <c r="AX19" s="94">
        <f t="shared" si="1"/>
        <v>0</v>
      </c>
      <c r="AY19" s="71">
        <f t="shared" si="3"/>
        <v>0</v>
      </c>
      <c r="AZ19" s="66"/>
      <c r="BA19" s="66"/>
      <c r="BB19" s="66"/>
      <c r="BC19" s="66"/>
      <c r="BD19" s="66"/>
      <c r="BE19" s="66"/>
      <c r="BF19" s="66"/>
      <c r="BG19" s="66"/>
      <c r="BH19" s="66"/>
      <c r="BI19" s="64"/>
      <c r="BJ19" s="64"/>
      <c r="BK19" s="64"/>
    </row>
    <row r="20" spans="1:63" x14ac:dyDescent="0.3">
      <c r="A20" s="64" t="s">
        <v>153</v>
      </c>
      <c r="B20" s="64"/>
      <c r="C20" s="64"/>
      <c r="D20" s="64"/>
      <c r="E20" s="101"/>
      <c r="F20" s="64"/>
      <c r="G20" s="64"/>
      <c r="H20" s="64"/>
      <c r="I20" s="101"/>
      <c r="J20" s="64"/>
      <c r="K20" s="64"/>
      <c r="L20" s="64"/>
      <c r="M20" s="101"/>
      <c r="N20" s="64"/>
      <c r="O20" s="64"/>
      <c r="P20" s="64"/>
      <c r="Q20" s="101"/>
      <c r="R20" s="94">
        <f t="shared" si="0"/>
        <v>0</v>
      </c>
      <c r="S20" s="71">
        <f t="shared" si="2"/>
        <v>0</v>
      </c>
      <c r="T20" s="93"/>
      <c r="U20" s="93"/>
      <c r="V20" s="93"/>
      <c r="W20" s="93"/>
      <c r="X20" s="93"/>
      <c r="Y20" s="66"/>
      <c r="Z20" s="66"/>
      <c r="AA20" s="66"/>
      <c r="AB20" s="66"/>
      <c r="AC20" s="66"/>
      <c r="AD20" s="66"/>
      <c r="AE20" s="66"/>
      <c r="AG20" s="64" t="s">
        <v>153</v>
      </c>
      <c r="AH20" s="64"/>
      <c r="AI20" s="64"/>
      <c r="AJ20" s="64"/>
      <c r="AK20" s="101"/>
      <c r="AL20" s="64"/>
      <c r="AM20" s="64"/>
      <c r="AN20" s="64"/>
      <c r="AO20" s="101"/>
      <c r="AP20" s="64"/>
      <c r="AQ20" s="64"/>
      <c r="AR20" s="64"/>
      <c r="AS20" s="101"/>
      <c r="AT20" s="64"/>
      <c r="AU20" s="64"/>
      <c r="AV20" s="64"/>
      <c r="AW20" s="101"/>
      <c r="AX20" s="94">
        <f t="shared" si="1"/>
        <v>0</v>
      </c>
      <c r="AY20" s="71">
        <f t="shared" si="3"/>
        <v>0</v>
      </c>
      <c r="AZ20" s="66"/>
      <c r="BA20" s="66"/>
      <c r="BB20" s="66"/>
      <c r="BC20" s="66"/>
      <c r="BD20" s="66"/>
      <c r="BE20" s="66"/>
      <c r="BF20" s="66"/>
      <c r="BG20" s="66"/>
      <c r="BH20" s="66"/>
      <c r="BI20" s="64"/>
      <c r="BJ20" s="64"/>
      <c r="BK20" s="64"/>
    </row>
    <row r="21" spans="1:63" x14ac:dyDescent="0.3">
      <c r="A21" s="64" t="s">
        <v>154</v>
      </c>
      <c r="B21" s="64"/>
      <c r="C21" s="64"/>
      <c r="D21" s="64"/>
      <c r="E21" s="101"/>
      <c r="F21" s="64"/>
      <c r="G21" s="64"/>
      <c r="H21" s="64"/>
      <c r="I21" s="101"/>
      <c r="J21" s="64"/>
      <c r="K21" s="64"/>
      <c r="L21" s="64"/>
      <c r="M21" s="101"/>
      <c r="N21" s="64"/>
      <c r="O21" s="64"/>
      <c r="P21" s="64"/>
      <c r="Q21" s="101"/>
      <c r="R21" s="94">
        <f t="shared" si="0"/>
        <v>0</v>
      </c>
      <c r="S21" s="71">
        <f t="shared" si="2"/>
        <v>0</v>
      </c>
      <c r="T21" s="93"/>
      <c r="U21" s="93"/>
      <c r="V21" s="93"/>
      <c r="W21" s="93"/>
      <c r="X21" s="93"/>
      <c r="Y21" s="66"/>
      <c r="Z21" s="66"/>
      <c r="AA21" s="66"/>
      <c r="AB21" s="66"/>
      <c r="AC21" s="66"/>
      <c r="AD21" s="66"/>
      <c r="AE21" s="66"/>
      <c r="AG21" s="64" t="s">
        <v>154</v>
      </c>
      <c r="AH21" s="64"/>
      <c r="AI21" s="64"/>
      <c r="AJ21" s="64"/>
      <c r="AK21" s="101"/>
      <c r="AL21" s="64"/>
      <c r="AM21" s="64"/>
      <c r="AN21" s="64"/>
      <c r="AO21" s="101"/>
      <c r="AP21" s="64"/>
      <c r="AQ21" s="64"/>
      <c r="AR21" s="64"/>
      <c r="AS21" s="101"/>
      <c r="AT21" s="64"/>
      <c r="AU21" s="64"/>
      <c r="AV21" s="64"/>
      <c r="AW21" s="101"/>
      <c r="AX21" s="94">
        <f t="shared" si="1"/>
        <v>0</v>
      </c>
      <c r="AY21" s="71">
        <f t="shared" si="3"/>
        <v>0</v>
      </c>
      <c r="AZ21" s="66"/>
      <c r="BA21" s="66"/>
      <c r="BB21" s="66"/>
      <c r="BC21" s="66"/>
      <c r="BD21" s="66"/>
      <c r="BE21" s="66"/>
      <c r="BF21" s="66"/>
      <c r="BG21" s="66"/>
      <c r="BH21" s="66"/>
      <c r="BI21" s="64"/>
      <c r="BJ21" s="64"/>
      <c r="BK21" s="64"/>
    </row>
    <row r="22" spans="1:63" x14ac:dyDescent="0.3">
      <c r="A22" s="64" t="s">
        <v>155</v>
      </c>
      <c r="B22" s="64"/>
      <c r="C22" s="64"/>
      <c r="D22" s="64"/>
      <c r="E22" s="101"/>
      <c r="F22" s="64"/>
      <c r="G22" s="64"/>
      <c r="H22" s="64"/>
      <c r="I22" s="101"/>
      <c r="J22" s="64"/>
      <c r="K22" s="64"/>
      <c r="L22" s="64"/>
      <c r="M22" s="101"/>
      <c r="N22" s="64"/>
      <c r="O22" s="64"/>
      <c r="P22" s="64"/>
      <c r="Q22" s="101"/>
      <c r="R22" s="94">
        <f t="shared" si="0"/>
        <v>0</v>
      </c>
      <c r="S22" s="71">
        <f t="shared" si="2"/>
        <v>0</v>
      </c>
      <c r="T22" s="93"/>
      <c r="U22" s="93"/>
      <c r="V22" s="93"/>
      <c r="W22" s="93"/>
      <c r="X22" s="93"/>
      <c r="Y22" s="66"/>
      <c r="Z22" s="66"/>
      <c r="AA22" s="66"/>
      <c r="AB22" s="66"/>
      <c r="AC22" s="66"/>
      <c r="AD22" s="66"/>
      <c r="AE22" s="66"/>
      <c r="AG22" s="64" t="s">
        <v>155</v>
      </c>
      <c r="AH22" s="64"/>
      <c r="AI22" s="64"/>
      <c r="AJ22" s="64"/>
      <c r="AK22" s="101"/>
      <c r="AL22" s="64"/>
      <c r="AM22" s="64"/>
      <c r="AN22" s="64"/>
      <c r="AO22" s="101"/>
      <c r="AP22" s="64"/>
      <c r="AQ22" s="64"/>
      <c r="AR22" s="64"/>
      <c r="AS22" s="101"/>
      <c r="AT22" s="64"/>
      <c r="AU22" s="64"/>
      <c r="AV22" s="64"/>
      <c r="AW22" s="101"/>
      <c r="AX22" s="94">
        <f t="shared" si="1"/>
        <v>0</v>
      </c>
      <c r="AY22" s="71">
        <f t="shared" si="3"/>
        <v>0</v>
      </c>
      <c r="AZ22" s="66"/>
      <c r="BA22" s="66"/>
      <c r="BB22" s="66"/>
      <c r="BC22" s="66"/>
      <c r="BD22" s="66"/>
      <c r="BE22" s="66"/>
      <c r="BF22" s="66"/>
      <c r="BG22" s="66"/>
      <c r="BH22" s="66"/>
      <c r="BI22" s="66"/>
      <c r="BJ22" s="66"/>
      <c r="BK22" s="66"/>
    </row>
    <row r="23" spans="1:63" x14ac:dyDescent="0.3">
      <c r="A23" s="64" t="s">
        <v>156</v>
      </c>
      <c r="B23" s="64"/>
      <c r="C23" s="64"/>
      <c r="D23" s="64"/>
      <c r="E23" s="101"/>
      <c r="F23" s="64"/>
      <c r="G23" s="64"/>
      <c r="H23" s="64"/>
      <c r="I23" s="101"/>
      <c r="J23" s="64"/>
      <c r="K23" s="64"/>
      <c r="L23" s="64"/>
      <c r="M23" s="101"/>
      <c r="N23" s="64"/>
      <c r="O23" s="64"/>
      <c r="P23" s="64"/>
      <c r="Q23" s="101"/>
      <c r="R23" s="94">
        <f t="shared" si="0"/>
        <v>0</v>
      </c>
      <c r="S23" s="71">
        <f t="shared" si="2"/>
        <v>0</v>
      </c>
      <c r="T23" s="93"/>
      <c r="U23" s="93"/>
      <c r="V23" s="93"/>
      <c r="W23" s="93"/>
      <c r="X23" s="93"/>
      <c r="Y23" s="66"/>
      <c r="Z23" s="66"/>
      <c r="AA23" s="66"/>
      <c r="AB23" s="66"/>
      <c r="AC23" s="66"/>
      <c r="AD23" s="66"/>
      <c r="AE23" s="66"/>
      <c r="AG23" s="64" t="s">
        <v>156</v>
      </c>
      <c r="AH23" s="64"/>
      <c r="AI23" s="64"/>
      <c r="AJ23" s="64"/>
      <c r="AK23" s="101"/>
      <c r="AL23" s="64"/>
      <c r="AM23" s="64"/>
      <c r="AN23" s="64"/>
      <c r="AO23" s="101"/>
      <c r="AP23" s="64"/>
      <c r="AQ23" s="64"/>
      <c r="AR23" s="64"/>
      <c r="AS23" s="101"/>
      <c r="AT23" s="64"/>
      <c r="AU23" s="64"/>
      <c r="AV23" s="64"/>
      <c r="AW23" s="101"/>
      <c r="AX23" s="94">
        <f t="shared" si="1"/>
        <v>0</v>
      </c>
      <c r="AY23" s="71">
        <f t="shared" si="3"/>
        <v>0</v>
      </c>
      <c r="AZ23" s="66"/>
      <c r="BA23" s="66"/>
      <c r="BB23" s="66"/>
      <c r="BC23" s="66"/>
      <c r="BD23" s="66"/>
      <c r="BE23" s="66"/>
      <c r="BF23" s="66"/>
      <c r="BG23" s="66"/>
      <c r="BH23" s="66"/>
      <c r="BI23" s="66"/>
      <c r="BJ23" s="66"/>
      <c r="BK23" s="66"/>
    </row>
    <row r="24" spans="1:63" x14ac:dyDescent="0.3">
      <c r="A24" s="64" t="s">
        <v>157</v>
      </c>
      <c r="B24" s="64"/>
      <c r="C24" s="64"/>
      <c r="D24" s="64"/>
      <c r="E24" s="101"/>
      <c r="F24" s="64"/>
      <c r="G24" s="64"/>
      <c r="H24" s="64"/>
      <c r="I24" s="101"/>
      <c r="J24" s="64"/>
      <c r="K24" s="64"/>
      <c r="L24" s="64"/>
      <c r="M24" s="101"/>
      <c r="N24" s="64"/>
      <c r="O24" s="64"/>
      <c r="P24" s="64"/>
      <c r="Q24" s="101"/>
      <c r="R24" s="94">
        <f t="shared" si="0"/>
        <v>0</v>
      </c>
      <c r="S24" s="71">
        <f t="shared" si="2"/>
        <v>0</v>
      </c>
      <c r="T24" s="93"/>
      <c r="U24" s="93"/>
      <c r="V24" s="93"/>
      <c r="W24" s="93"/>
      <c r="X24" s="93"/>
      <c r="Y24" s="66"/>
      <c r="Z24" s="66"/>
      <c r="AA24" s="66"/>
      <c r="AB24" s="66"/>
      <c r="AC24" s="66"/>
      <c r="AD24" s="66"/>
      <c r="AE24" s="66"/>
      <c r="AG24" s="64" t="s">
        <v>157</v>
      </c>
      <c r="AH24" s="64"/>
      <c r="AI24" s="64"/>
      <c r="AJ24" s="64"/>
      <c r="AK24" s="101"/>
      <c r="AL24" s="64"/>
      <c r="AM24" s="64"/>
      <c r="AN24" s="64"/>
      <c r="AO24" s="101"/>
      <c r="AP24" s="64"/>
      <c r="AQ24" s="64"/>
      <c r="AR24" s="64"/>
      <c r="AS24" s="101"/>
      <c r="AT24" s="64"/>
      <c r="AU24" s="64"/>
      <c r="AV24" s="64"/>
      <c r="AW24" s="101"/>
      <c r="AX24" s="94">
        <f t="shared" si="1"/>
        <v>0</v>
      </c>
      <c r="AY24" s="71">
        <f t="shared" si="3"/>
        <v>0</v>
      </c>
      <c r="AZ24" s="66"/>
      <c r="BA24" s="66"/>
      <c r="BB24" s="66"/>
      <c r="BC24" s="66"/>
      <c r="BD24" s="66"/>
      <c r="BE24" s="66"/>
      <c r="BF24" s="66"/>
      <c r="BG24" s="66"/>
      <c r="BH24" s="66"/>
      <c r="BI24" s="66"/>
      <c r="BJ24" s="66"/>
      <c r="BK24" s="66"/>
    </row>
    <row r="25" spans="1:63" x14ac:dyDescent="0.3">
      <c r="A25" s="64" t="s">
        <v>158</v>
      </c>
      <c r="B25" s="64"/>
      <c r="C25" s="64"/>
      <c r="D25" s="64"/>
      <c r="E25" s="101"/>
      <c r="F25" s="64"/>
      <c r="G25" s="64"/>
      <c r="H25" s="64"/>
      <c r="I25" s="101"/>
      <c r="J25" s="64"/>
      <c r="K25" s="64"/>
      <c r="L25" s="64"/>
      <c r="M25" s="101"/>
      <c r="N25" s="64"/>
      <c r="O25" s="64"/>
      <c r="P25" s="64"/>
      <c r="Q25" s="101"/>
      <c r="R25" s="94">
        <f t="shared" si="0"/>
        <v>0</v>
      </c>
      <c r="S25" s="71">
        <f t="shared" si="2"/>
        <v>0</v>
      </c>
      <c r="T25" s="93"/>
      <c r="U25" s="93"/>
      <c r="V25" s="93"/>
      <c r="W25" s="93"/>
      <c r="X25" s="93"/>
      <c r="Y25" s="66"/>
      <c r="Z25" s="66"/>
      <c r="AA25" s="66"/>
      <c r="AB25" s="66"/>
      <c r="AC25" s="66"/>
      <c r="AD25" s="66"/>
      <c r="AE25" s="66"/>
      <c r="AG25" s="64" t="s">
        <v>158</v>
      </c>
      <c r="AH25" s="64"/>
      <c r="AI25" s="64"/>
      <c r="AJ25" s="64"/>
      <c r="AK25" s="101"/>
      <c r="AL25" s="64"/>
      <c r="AM25" s="64"/>
      <c r="AN25" s="64"/>
      <c r="AO25" s="101"/>
      <c r="AP25" s="64"/>
      <c r="AQ25" s="64"/>
      <c r="AR25" s="64"/>
      <c r="AS25" s="101"/>
      <c r="AT25" s="64"/>
      <c r="AU25" s="64"/>
      <c r="AV25" s="64"/>
      <c r="AW25" s="101"/>
      <c r="AX25" s="94">
        <f t="shared" si="1"/>
        <v>0</v>
      </c>
      <c r="AY25" s="71">
        <f t="shared" si="3"/>
        <v>0</v>
      </c>
      <c r="AZ25" s="66"/>
      <c r="BA25" s="66"/>
      <c r="BB25" s="66"/>
      <c r="BC25" s="66"/>
      <c r="BD25" s="66"/>
      <c r="BE25" s="66"/>
      <c r="BF25" s="66"/>
      <c r="BG25" s="66"/>
      <c r="BH25" s="66"/>
      <c r="BI25" s="66"/>
      <c r="BJ25" s="66"/>
      <c r="BK25" s="66"/>
    </row>
    <row r="26" spans="1:63" x14ac:dyDescent="0.3">
      <c r="A26" s="64" t="s">
        <v>159</v>
      </c>
      <c r="B26" s="64"/>
      <c r="C26" s="64"/>
      <c r="D26" s="64"/>
      <c r="E26" s="101"/>
      <c r="F26" s="64"/>
      <c r="G26" s="64"/>
      <c r="H26" s="64"/>
      <c r="I26" s="101"/>
      <c r="J26" s="64"/>
      <c r="K26" s="64"/>
      <c r="L26" s="64"/>
      <c r="M26" s="101"/>
      <c r="N26" s="64"/>
      <c r="O26" s="64"/>
      <c r="P26" s="64"/>
      <c r="Q26" s="101"/>
      <c r="R26" s="94">
        <f t="shared" si="0"/>
        <v>0</v>
      </c>
      <c r="S26" s="71">
        <f t="shared" si="2"/>
        <v>0</v>
      </c>
      <c r="T26" s="93"/>
      <c r="U26" s="93"/>
      <c r="V26" s="93"/>
      <c r="W26" s="93"/>
      <c r="X26" s="93"/>
      <c r="Y26" s="66"/>
      <c r="Z26" s="66"/>
      <c r="AA26" s="66"/>
      <c r="AB26" s="66"/>
      <c r="AC26" s="66"/>
      <c r="AD26" s="66"/>
      <c r="AE26" s="66"/>
      <c r="AG26" s="64" t="s">
        <v>159</v>
      </c>
      <c r="AH26" s="64"/>
      <c r="AI26" s="64"/>
      <c r="AJ26" s="64"/>
      <c r="AK26" s="101"/>
      <c r="AL26" s="64"/>
      <c r="AM26" s="64"/>
      <c r="AN26" s="64"/>
      <c r="AO26" s="101"/>
      <c r="AP26" s="64"/>
      <c r="AQ26" s="64"/>
      <c r="AR26" s="64"/>
      <c r="AS26" s="101"/>
      <c r="AT26" s="64"/>
      <c r="AU26" s="64"/>
      <c r="AV26" s="64"/>
      <c r="AW26" s="101"/>
      <c r="AX26" s="94">
        <f t="shared" si="1"/>
        <v>0</v>
      </c>
      <c r="AY26" s="71">
        <f t="shared" si="3"/>
        <v>0</v>
      </c>
      <c r="AZ26" s="66"/>
      <c r="BA26" s="66"/>
      <c r="BB26" s="66"/>
      <c r="BC26" s="66"/>
      <c r="BD26" s="66"/>
      <c r="BE26" s="66"/>
      <c r="BF26" s="66"/>
      <c r="BG26" s="66"/>
      <c r="BH26" s="66"/>
      <c r="BI26" s="66"/>
      <c r="BJ26" s="66"/>
      <c r="BK26" s="66"/>
    </row>
    <row r="27" spans="1:63" x14ac:dyDescent="0.3">
      <c r="A27" s="64" t="s">
        <v>160</v>
      </c>
      <c r="B27" s="64"/>
      <c r="C27" s="64"/>
      <c r="D27" s="64"/>
      <c r="E27" s="101"/>
      <c r="F27" s="64"/>
      <c r="G27" s="64"/>
      <c r="H27" s="64"/>
      <c r="I27" s="101"/>
      <c r="J27" s="64"/>
      <c r="K27" s="64"/>
      <c r="L27" s="64"/>
      <c r="M27" s="101"/>
      <c r="N27" s="64"/>
      <c r="O27" s="64"/>
      <c r="P27" s="64"/>
      <c r="Q27" s="101"/>
      <c r="R27" s="94">
        <f t="shared" si="0"/>
        <v>0</v>
      </c>
      <c r="S27" s="71">
        <f t="shared" si="2"/>
        <v>0</v>
      </c>
      <c r="T27" s="93"/>
      <c r="U27" s="93"/>
      <c r="V27" s="93"/>
      <c r="W27" s="93"/>
      <c r="X27" s="93"/>
      <c r="Y27" s="66"/>
      <c r="Z27" s="66"/>
      <c r="AA27" s="66"/>
      <c r="AB27" s="66"/>
      <c r="AC27" s="66"/>
      <c r="AD27" s="66"/>
      <c r="AE27" s="66"/>
      <c r="AG27" s="64" t="s">
        <v>160</v>
      </c>
      <c r="AH27" s="64"/>
      <c r="AI27" s="64"/>
      <c r="AJ27" s="64"/>
      <c r="AK27" s="101"/>
      <c r="AL27" s="64"/>
      <c r="AM27" s="64"/>
      <c r="AN27" s="64"/>
      <c r="AO27" s="101"/>
      <c r="AP27" s="64"/>
      <c r="AQ27" s="64"/>
      <c r="AR27" s="64"/>
      <c r="AS27" s="101"/>
      <c r="AT27" s="64"/>
      <c r="AU27" s="64"/>
      <c r="AV27" s="64"/>
      <c r="AW27" s="101"/>
      <c r="AX27" s="94">
        <f t="shared" si="1"/>
        <v>0</v>
      </c>
      <c r="AY27" s="71">
        <f t="shared" si="3"/>
        <v>0</v>
      </c>
      <c r="AZ27" s="66"/>
      <c r="BA27" s="66"/>
      <c r="BB27" s="66"/>
      <c r="BC27" s="66"/>
      <c r="BD27" s="66"/>
      <c r="BE27" s="66"/>
      <c r="BF27" s="66"/>
      <c r="BG27" s="66"/>
      <c r="BH27" s="66"/>
      <c r="BI27" s="66"/>
      <c r="BJ27" s="66"/>
      <c r="BK27" s="66"/>
    </row>
    <row r="28" spans="1:63" x14ac:dyDescent="0.3">
      <c r="A28" s="64" t="s">
        <v>161</v>
      </c>
      <c r="B28" s="64"/>
      <c r="C28" s="64"/>
      <c r="D28" s="64"/>
      <c r="E28" s="101"/>
      <c r="F28" s="64"/>
      <c r="G28" s="64"/>
      <c r="H28" s="64"/>
      <c r="I28" s="101"/>
      <c r="J28" s="64"/>
      <c r="K28" s="64"/>
      <c r="L28" s="64"/>
      <c r="M28" s="101"/>
      <c r="N28" s="64"/>
      <c r="O28" s="64"/>
      <c r="P28" s="64"/>
      <c r="Q28" s="101"/>
      <c r="R28" s="94">
        <f t="shared" si="0"/>
        <v>0</v>
      </c>
      <c r="S28" s="71">
        <f t="shared" si="2"/>
        <v>0</v>
      </c>
      <c r="T28" s="93"/>
      <c r="U28" s="93"/>
      <c r="V28" s="93"/>
      <c r="W28" s="93"/>
      <c r="X28" s="93"/>
      <c r="Y28" s="66"/>
      <c r="Z28" s="66"/>
      <c r="AA28" s="66"/>
      <c r="AB28" s="66"/>
      <c r="AC28" s="66"/>
      <c r="AD28" s="66"/>
      <c r="AE28" s="66"/>
      <c r="AG28" s="64" t="s">
        <v>161</v>
      </c>
      <c r="AH28" s="64"/>
      <c r="AI28" s="64"/>
      <c r="AJ28" s="64"/>
      <c r="AK28" s="101"/>
      <c r="AL28" s="64"/>
      <c r="AM28" s="64"/>
      <c r="AN28" s="64"/>
      <c r="AO28" s="101"/>
      <c r="AP28" s="64"/>
      <c r="AQ28" s="64"/>
      <c r="AR28" s="64"/>
      <c r="AS28" s="101"/>
      <c r="AT28" s="64"/>
      <c r="AU28" s="64"/>
      <c r="AV28" s="64"/>
      <c r="AW28" s="101"/>
      <c r="AX28" s="94">
        <f t="shared" si="1"/>
        <v>0</v>
      </c>
      <c r="AY28" s="71">
        <f t="shared" si="3"/>
        <v>0</v>
      </c>
      <c r="AZ28" s="66"/>
      <c r="BA28" s="66"/>
      <c r="BB28" s="66"/>
      <c r="BC28" s="66"/>
      <c r="BD28" s="66"/>
      <c r="BE28" s="66"/>
      <c r="BF28" s="66"/>
      <c r="BG28" s="66"/>
      <c r="BH28" s="66"/>
      <c r="BI28" s="66"/>
      <c r="BJ28" s="66"/>
      <c r="BK28" s="66"/>
    </row>
    <row r="29" spans="1:63" x14ac:dyDescent="0.3">
      <c r="A29" s="64" t="s">
        <v>162</v>
      </c>
      <c r="B29" s="64"/>
      <c r="C29" s="64"/>
      <c r="D29" s="64"/>
      <c r="E29" s="101"/>
      <c r="F29" s="64"/>
      <c r="G29" s="64"/>
      <c r="H29" s="64"/>
      <c r="I29" s="101"/>
      <c r="J29" s="64"/>
      <c r="K29" s="64"/>
      <c r="L29" s="64"/>
      <c r="M29" s="101"/>
      <c r="N29" s="64"/>
      <c r="O29" s="64"/>
      <c r="P29" s="64"/>
      <c r="Q29" s="101"/>
      <c r="R29" s="94">
        <f t="shared" si="0"/>
        <v>0</v>
      </c>
      <c r="S29" s="71">
        <f t="shared" si="2"/>
        <v>0</v>
      </c>
      <c r="T29" s="93"/>
      <c r="U29" s="93"/>
      <c r="V29" s="93"/>
      <c r="W29" s="93"/>
      <c r="X29" s="93"/>
      <c r="Y29" s="66"/>
      <c r="Z29" s="66"/>
      <c r="AA29" s="66"/>
      <c r="AB29" s="66"/>
      <c r="AC29" s="66"/>
      <c r="AD29" s="66"/>
      <c r="AE29" s="66"/>
      <c r="AG29" s="64" t="s">
        <v>162</v>
      </c>
      <c r="AH29" s="64"/>
      <c r="AI29" s="64"/>
      <c r="AJ29" s="64"/>
      <c r="AK29" s="101"/>
      <c r="AL29" s="64"/>
      <c r="AM29" s="64"/>
      <c r="AN29" s="64"/>
      <c r="AO29" s="101"/>
      <c r="AP29" s="64"/>
      <c r="AQ29" s="64"/>
      <c r="AR29" s="64"/>
      <c r="AS29" s="101"/>
      <c r="AT29" s="64"/>
      <c r="AU29" s="64"/>
      <c r="AV29" s="64"/>
      <c r="AW29" s="101"/>
      <c r="AX29" s="94">
        <f t="shared" si="1"/>
        <v>0</v>
      </c>
      <c r="AY29" s="71">
        <f t="shared" si="3"/>
        <v>0</v>
      </c>
      <c r="AZ29" s="66"/>
      <c r="BA29" s="66"/>
      <c r="BB29" s="66"/>
      <c r="BC29" s="66"/>
      <c r="BD29" s="66"/>
      <c r="BE29" s="66"/>
      <c r="BF29" s="66"/>
      <c r="BG29" s="66"/>
      <c r="BH29" s="66"/>
      <c r="BI29" s="66"/>
      <c r="BJ29" s="66"/>
      <c r="BK29" s="66"/>
    </row>
    <row r="30" spans="1:63" x14ac:dyDescent="0.3">
      <c r="A30" s="64" t="s">
        <v>163</v>
      </c>
      <c r="B30" s="64"/>
      <c r="C30" s="64"/>
      <c r="D30" s="64"/>
      <c r="E30" s="101"/>
      <c r="F30" s="64"/>
      <c r="G30" s="64"/>
      <c r="H30" s="64"/>
      <c r="I30" s="101"/>
      <c r="J30" s="64"/>
      <c r="K30" s="64"/>
      <c r="L30" s="64"/>
      <c r="M30" s="101"/>
      <c r="N30" s="64"/>
      <c r="O30" s="64"/>
      <c r="P30" s="64"/>
      <c r="Q30" s="101"/>
      <c r="R30" s="94">
        <f t="shared" si="0"/>
        <v>0</v>
      </c>
      <c r="S30" s="71">
        <f t="shared" si="2"/>
        <v>0</v>
      </c>
      <c r="T30" s="93"/>
      <c r="U30" s="93"/>
      <c r="V30" s="93"/>
      <c r="W30" s="93"/>
      <c r="X30" s="93"/>
      <c r="Y30" s="66"/>
      <c r="Z30" s="66"/>
      <c r="AA30" s="66"/>
      <c r="AB30" s="66"/>
      <c r="AC30" s="66"/>
      <c r="AD30" s="66"/>
      <c r="AE30" s="66"/>
      <c r="AG30" s="64" t="s">
        <v>163</v>
      </c>
      <c r="AH30" s="64"/>
      <c r="AI30" s="64"/>
      <c r="AJ30" s="64"/>
      <c r="AK30" s="101"/>
      <c r="AL30" s="64"/>
      <c r="AM30" s="64"/>
      <c r="AN30" s="64"/>
      <c r="AO30" s="101"/>
      <c r="AP30" s="64"/>
      <c r="AQ30" s="64"/>
      <c r="AR30" s="64"/>
      <c r="AS30" s="101"/>
      <c r="AT30" s="64"/>
      <c r="AU30" s="64"/>
      <c r="AV30" s="64"/>
      <c r="AW30" s="101"/>
      <c r="AX30" s="94">
        <f t="shared" si="1"/>
        <v>0</v>
      </c>
      <c r="AY30" s="71">
        <f t="shared" si="3"/>
        <v>0</v>
      </c>
      <c r="AZ30" s="66"/>
      <c r="BA30" s="66"/>
      <c r="BB30" s="66"/>
      <c r="BC30" s="66"/>
      <c r="BD30" s="66"/>
      <c r="BE30" s="66"/>
      <c r="BF30" s="66"/>
      <c r="BG30" s="66"/>
      <c r="BH30" s="66"/>
      <c r="BI30" s="66"/>
      <c r="BJ30" s="66"/>
      <c r="BK30" s="66"/>
    </row>
    <row r="31" spans="1:63" x14ac:dyDescent="0.3">
      <c r="A31" s="64" t="s">
        <v>164</v>
      </c>
      <c r="B31" s="64"/>
      <c r="C31" s="64"/>
      <c r="D31" s="64"/>
      <c r="E31" s="101"/>
      <c r="F31" s="64"/>
      <c r="G31" s="64"/>
      <c r="H31" s="64"/>
      <c r="I31" s="101"/>
      <c r="J31" s="64"/>
      <c r="K31" s="64"/>
      <c r="L31" s="64"/>
      <c r="M31" s="101"/>
      <c r="N31" s="64"/>
      <c r="O31" s="64"/>
      <c r="P31" s="64"/>
      <c r="Q31" s="101"/>
      <c r="R31" s="94">
        <f t="shared" si="0"/>
        <v>0</v>
      </c>
      <c r="S31" s="71">
        <f t="shared" si="2"/>
        <v>0</v>
      </c>
      <c r="T31" s="93"/>
      <c r="U31" s="93"/>
      <c r="V31" s="93"/>
      <c r="W31" s="93"/>
      <c r="X31" s="93"/>
      <c r="Y31" s="66"/>
      <c r="Z31" s="66"/>
      <c r="AA31" s="66"/>
      <c r="AB31" s="66"/>
      <c r="AC31" s="66"/>
      <c r="AD31" s="66"/>
      <c r="AE31" s="66"/>
      <c r="AG31" s="64" t="s">
        <v>164</v>
      </c>
      <c r="AH31" s="64"/>
      <c r="AI31" s="64"/>
      <c r="AJ31" s="64"/>
      <c r="AK31" s="101"/>
      <c r="AL31" s="64"/>
      <c r="AM31" s="64"/>
      <c r="AN31" s="64"/>
      <c r="AO31" s="101"/>
      <c r="AP31" s="64"/>
      <c r="AQ31" s="64"/>
      <c r="AR31" s="64"/>
      <c r="AS31" s="101"/>
      <c r="AT31" s="64"/>
      <c r="AU31" s="64"/>
      <c r="AV31" s="64"/>
      <c r="AW31" s="101"/>
      <c r="AX31" s="94">
        <f t="shared" si="1"/>
        <v>0</v>
      </c>
      <c r="AY31" s="71">
        <f t="shared" si="3"/>
        <v>0</v>
      </c>
      <c r="AZ31" s="66"/>
      <c r="BA31" s="66"/>
      <c r="BB31" s="66"/>
      <c r="BC31" s="66"/>
      <c r="BD31" s="66"/>
      <c r="BE31" s="66"/>
      <c r="BF31" s="66"/>
      <c r="BG31" s="66"/>
      <c r="BH31" s="66"/>
      <c r="BI31" s="66"/>
      <c r="BJ31" s="66"/>
      <c r="BK31" s="66"/>
    </row>
    <row r="32" spans="1:63" x14ac:dyDescent="0.3">
      <c r="A32" s="68" t="s">
        <v>165</v>
      </c>
      <c r="B32" s="65">
        <f>SUM(B11:B31)</f>
        <v>0</v>
      </c>
      <c r="C32" s="65">
        <f t="shared" ref="C32:AE32" si="4">SUM(C11:C31)</f>
        <v>0</v>
      </c>
      <c r="D32" s="65">
        <f t="shared" si="4"/>
        <v>0</v>
      </c>
      <c r="E32" s="102">
        <f>SUM(E11:E31)</f>
        <v>0</v>
      </c>
      <c r="F32" s="65">
        <f t="shared" si="4"/>
        <v>0</v>
      </c>
      <c r="G32" s="65">
        <f t="shared" si="4"/>
        <v>0</v>
      </c>
      <c r="H32" s="65">
        <f t="shared" si="4"/>
        <v>0</v>
      </c>
      <c r="I32" s="102">
        <f>SUM(I11:I31)</f>
        <v>0</v>
      </c>
      <c r="J32" s="65">
        <f t="shared" si="4"/>
        <v>0</v>
      </c>
      <c r="K32" s="65">
        <f t="shared" si="4"/>
        <v>0</v>
      </c>
      <c r="L32" s="65">
        <f t="shared" si="4"/>
        <v>0</v>
      </c>
      <c r="M32" s="102">
        <f>SUM(M11:M31)</f>
        <v>0</v>
      </c>
      <c r="N32" s="65">
        <f t="shared" si="4"/>
        <v>0</v>
      </c>
      <c r="O32" s="65">
        <f t="shared" si="4"/>
        <v>0</v>
      </c>
      <c r="P32" s="65">
        <f t="shared" si="4"/>
        <v>0</v>
      </c>
      <c r="Q32" s="102">
        <f>SUM(Q11:Q31)</f>
        <v>0</v>
      </c>
      <c r="R32" s="65">
        <f t="shared" si="4"/>
        <v>0</v>
      </c>
      <c r="S32" s="71">
        <f t="shared" si="4"/>
        <v>0</v>
      </c>
      <c r="T32" s="65">
        <f t="shared" si="4"/>
        <v>0</v>
      </c>
      <c r="U32" s="65">
        <f t="shared" si="4"/>
        <v>0</v>
      </c>
      <c r="V32" s="65">
        <f t="shared" si="4"/>
        <v>0</v>
      </c>
      <c r="W32" s="65">
        <f t="shared" si="4"/>
        <v>0</v>
      </c>
      <c r="X32" s="65">
        <f t="shared" si="4"/>
        <v>0</v>
      </c>
      <c r="Y32" s="65">
        <f t="shared" si="4"/>
        <v>0</v>
      </c>
      <c r="Z32" s="65">
        <f t="shared" si="4"/>
        <v>0</v>
      </c>
      <c r="AA32" s="65">
        <f t="shared" si="4"/>
        <v>0</v>
      </c>
      <c r="AB32" s="65">
        <f t="shared" si="4"/>
        <v>0</v>
      </c>
      <c r="AC32" s="65">
        <f t="shared" si="4"/>
        <v>0</v>
      </c>
      <c r="AD32" s="65">
        <f t="shared" si="4"/>
        <v>0</v>
      </c>
      <c r="AE32" s="65">
        <f t="shared" si="4"/>
        <v>0</v>
      </c>
      <c r="AG32" s="68" t="s">
        <v>165</v>
      </c>
      <c r="AH32" s="65">
        <f t="shared" ref="AH32:AW32" si="5">SUM(AH11:AH31)</f>
        <v>0</v>
      </c>
      <c r="AI32" s="65">
        <f t="shared" si="5"/>
        <v>0</v>
      </c>
      <c r="AJ32" s="65">
        <f t="shared" si="5"/>
        <v>0</v>
      </c>
      <c r="AK32" s="102">
        <f t="shared" si="5"/>
        <v>0</v>
      </c>
      <c r="AL32" s="65">
        <f t="shared" si="5"/>
        <v>0</v>
      </c>
      <c r="AM32" s="65">
        <f t="shared" si="5"/>
        <v>0</v>
      </c>
      <c r="AN32" s="65">
        <f t="shared" si="5"/>
        <v>0</v>
      </c>
      <c r="AO32" s="102">
        <f t="shared" si="5"/>
        <v>0</v>
      </c>
      <c r="AP32" s="65">
        <f t="shared" si="5"/>
        <v>0</v>
      </c>
      <c r="AQ32" s="65">
        <f t="shared" si="5"/>
        <v>0</v>
      </c>
      <c r="AR32" s="65">
        <f t="shared" si="5"/>
        <v>0</v>
      </c>
      <c r="AS32" s="102">
        <f t="shared" si="5"/>
        <v>0</v>
      </c>
      <c r="AT32" s="65">
        <f t="shared" si="5"/>
        <v>0</v>
      </c>
      <c r="AU32" s="65">
        <f t="shared" si="5"/>
        <v>0</v>
      </c>
      <c r="AV32" s="65">
        <f t="shared" si="5"/>
        <v>0</v>
      </c>
      <c r="AW32" s="102">
        <f t="shared" si="5"/>
        <v>0</v>
      </c>
      <c r="AX32" s="95">
        <f t="shared" ref="AX32:BK32" si="6">SUM(AX11:AX31)</f>
        <v>0</v>
      </c>
      <c r="AY32" s="72">
        <f t="shared" si="6"/>
        <v>0</v>
      </c>
      <c r="AZ32" s="65">
        <f t="shared" si="6"/>
        <v>0</v>
      </c>
      <c r="BA32" s="65">
        <f t="shared" si="6"/>
        <v>0</v>
      </c>
      <c r="BB32" s="65">
        <f t="shared" si="6"/>
        <v>0</v>
      </c>
      <c r="BC32" s="65">
        <f t="shared" si="6"/>
        <v>0</v>
      </c>
      <c r="BD32" s="65">
        <f t="shared" si="6"/>
        <v>0</v>
      </c>
      <c r="BE32" s="65">
        <f t="shared" si="6"/>
        <v>0</v>
      </c>
      <c r="BF32" s="65">
        <f t="shared" si="6"/>
        <v>0</v>
      </c>
      <c r="BG32" s="65">
        <f t="shared" si="6"/>
        <v>0</v>
      </c>
      <c r="BH32" s="65">
        <f t="shared" si="6"/>
        <v>0</v>
      </c>
      <c r="BI32" s="65">
        <f t="shared" si="6"/>
        <v>0</v>
      </c>
      <c r="BJ32" s="65">
        <f t="shared" si="6"/>
        <v>0</v>
      </c>
      <c r="BK32" s="65">
        <f t="shared" si="6"/>
        <v>0</v>
      </c>
    </row>
    <row r="35" spans="1:63" ht="30" customHeight="1" x14ac:dyDescent="0.3">
      <c r="A35" s="466" t="s">
        <v>126</v>
      </c>
      <c r="B35" s="98" t="s">
        <v>20</v>
      </c>
      <c r="C35" s="98" t="s">
        <v>21</v>
      </c>
      <c r="D35" s="468" t="s">
        <v>22</v>
      </c>
      <c r="E35" s="469"/>
      <c r="F35" s="98" t="s">
        <v>23</v>
      </c>
      <c r="G35" s="98" t="s">
        <v>24</v>
      </c>
      <c r="H35" s="468" t="s">
        <v>25</v>
      </c>
      <c r="I35" s="469"/>
      <c r="J35" s="98" t="s">
        <v>26</v>
      </c>
      <c r="K35" s="98" t="s">
        <v>27</v>
      </c>
      <c r="L35" s="468" t="s">
        <v>28</v>
      </c>
      <c r="M35" s="469"/>
      <c r="N35" s="98" t="s">
        <v>29</v>
      </c>
      <c r="O35" s="98" t="s">
        <v>30</v>
      </c>
      <c r="P35" s="468" t="s">
        <v>31</v>
      </c>
      <c r="Q35" s="469"/>
      <c r="R35" s="468" t="s">
        <v>127</v>
      </c>
      <c r="S35" s="469"/>
      <c r="T35" s="468" t="s">
        <v>128</v>
      </c>
      <c r="U35" s="471"/>
      <c r="V35" s="471"/>
      <c r="W35" s="471"/>
      <c r="X35" s="471"/>
      <c r="Y35" s="469"/>
      <c r="Z35" s="468" t="s">
        <v>129</v>
      </c>
      <c r="AA35" s="471"/>
      <c r="AB35" s="471"/>
      <c r="AC35" s="471"/>
      <c r="AD35" s="471"/>
      <c r="AE35" s="469"/>
      <c r="AG35" s="466" t="s">
        <v>126</v>
      </c>
      <c r="AH35" s="98" t="s">
        <v>20</v>
      </c>
      <c r="AI35" s="98" t="s">
        <v>21</v>
      </c>
      <c r="AJ35" s="468" t="s">
        <v>22</v>
      </c>
      <c r="AK35" s="469"/>
      <c r="AL35" s="98" t="s">
        <v>23</v>
      </c>
      <c r="AM35" s="98" t="s">
        <v>24</v>
      </c>
      <c r="AN35" s="468" t="s">
        <v>25</v>
      </c>
      <c r="AO35" s="469"/>
      <c r="AP35" s="98" t="s">
        <v>26</v>
      </c>
      <c r="AQ35" s="98" t="s">
        <v>27</v>
      </c>
      <c r="AR35" s="468" t="s">
        <v>28</v>
      </c>
      <c r="AS35" s="469"/>
      <c r="AT35" s="98" t="s">
        <v>29</v>
      </c>
      <c r="AU35" s="98" t="s">
        <v>30</v>
      </c>
      <c r="AV35" s="468" t="s">
        <v>31</v>
      </c>
      <c r="AW35" s="469"/>
      <c r="AX35" s="468" t="s">
        <v>127</v>
      </c>
      <c r="AY35" s="469"/>
      <c r="AZ35" s="468" t="s">
        <v>128</v>
      </c>
      <c r="BA35" s="471"/>
      <c r="BB35" s="471"/>
      <c r="BC35" s="471"/>
      <c r="BD35" s="471"/>
      <c r="BE35" s="469"/>
      <c r="BF35" s="468" t="s">
        <v>129</v>
      </c>
      <c r="BG35" s="471"/>
      <c r="BH35" s="471"/>
      <c r="BI35" s="471"/>
      <c r="BJ35" s="471"/>
      <c r="BK35" s="469"/>
    </row>
    <row r="36" spans="1:63" ht="36" customHeight="1" x14ac:dyDescent="0.3">
      <c r="A36" s="467"/>
      <c r="B36" s="46" t="s">
        <v>130</v>
      </c>
      <c r="C36" s="46" t="s">
        <v>130</v>
      </c>
      <c r="D36" s="46" t="s">
        <v>130</v>
      </c>
      <c r="E36" s="46" t="s">
        <v>131</v>
      </c>
      <c r="F36" s="46" t="s">
        <v>130</v>
      </c>
      <c r="G36" s="46" t="s">
        <v>130</v>
      </c>
      <c r="H36" s="46" t="s">
        <v>130</v>
      </c>
      <c r="I36" s="46" t="s">
        <v>131</v>
      </c>
      <c r="J36" s="46" t="s">
        <v>130</v>
      </c>
      <c r="K36" s="46" t="s">
        <v>130</v>
      </c>
      <c r="L36" s="46" t="s">
        <v>130</v>
      </c>
      <c r="M36" s="46" t="s">
        <v>131</v>
      </c>
      <c r="N36" s="46" t="s">
        <v>130</v>
      </c>
      <c r="O36" s="46" t="s">
        <v>130</v>
      </c>
      <c r="P36" s="46" t="s">
        <v>130</v>
      </c>
      <c r="Q36" s="46" t="s">
        <v>131</v>
      </c>
      <c r="R36" s="46" t="s">
        <v>130</v>
      </c>
      <c r="S36" s="46" t="s">
        <v>131</v>
      </c>
      <c r="T36" s="91" t="s">
        <v>132</v>
      </c>
      <c r="U36" s="91" t="s">
        <v>133</v>
      </c>
      <c r="V36" s="91" t="s">
        <v>134</v>
      </c>
      <c r="W36" s="91" t="s">
        <v>135</v>
      </c>
      <c r="X36" s="92" t="s">
        <v>136</v>
      </c>
      <c r="Y36" s="91" t="s">
        <v>137</v>
      </c>
      <c r="Z36" s="46" t="s">
        <v>138</v>
      </c>
      <c r="AA36" s="63" t="s">
        <v>139</v>
      </c>
      <c r="AB36" s="46" t="s">
        <v>140</v>
      </c>
      <c r="AC36" s="46" t="s">
        <v>141</v>
      </c>
      <c r="AD36" s="46" t="s">
        <v>142</v>
      </c>
      <c r="AE36" s="46" t="s">
        <v>143</v>
      </c>
      <c r="AG36" s="467"/>
      <c r="AH36" s="46" t="s">
        <v>130</v>
      </c>
      <c r="AI36" s="46" t="s">
        <v>130</v>
      </c>
      <c r="AJ36" s="46" t="s">
        <v>130</v>
      </c>
      <c r="AK36" s="46" t="s">
        <v>131</v>
      </c>
      <c r="AL36" s="46" t="s">
        <v>130</v>
      </c>
      <c r="AM36" s="46" t="s">
        <v>130</v>
      </c>
      <c r="AN36" s="46" t="s">
        <v>130</v>
      </c>
      <c r="AO36" s="46" t="s">
        <v>131</v>
      </c>
      <c r="AP36" s="46" t="s">
        <v>130</v>
      </c>
      <c r="AQ36" s="46" t="s">
        <v>130</v>
      </c>
      <c r="AR36" s="46" t="s">
        <v>130</v>
      </c>
      <c r="AS36" s="46" t="s">
        <v>131</v>
      </c>
      <c r="AT36" s="46" t="s">
        <v>130</v>
      </c>
      <c r="AU36" s="46" t="s">
        <v>130</v>
      </c>
      <c r="AV36" s="46" t="s">
        <v>130</v>
      </c>
      <c r="AW36" s="46" t="s">
        <v>131</v>
      </c>
      <c r="AX36" s="46" t="s">
        <v>130</v>
      </c>
      <c r="AY36" s="46" t="s">
        <v>131</v>
      </c>
      <c r="AZ36" s="91" t="s">
        <v>132</v>
      </c>
      <c r="BA36" s="91" t="s">
        <v>133</v>
      </c>
      <c r="BB36" s="91" t="s">
        <v>134</v>
      </c>
      <c r="BC36" s="91" t="s">
        <v>135</v>
      </c>
      <c r="BD36" s="92" t="s">
        <v>136</v>
      </c>
      <c r="BE36" s="91" t="s">
        <v>137</v>
      </c>
      <c r="BF36" s="89" t="s">
        <v>138</v>
      </c>
      <c r="BG36" s="90" t="s">
        <v>139</v>
      </c>
      <c r="BH36" s="89" t="s">
        <v>140</v>
      </c>
      <c r="BI36" s="89" t="s">
        <v>141</v>
      </c>
      <c r="BJ36" s="89" t="s">
        <v>142</v>
      </c>
      <c r="BK36" s="89" t="s">
        <v>143</v>
      </c>
    </row>
    <row r="37" spans="1:63" x14ac:dyDescent="0.3">
      <c r="A37" s="64" t="s">
        <v>144</v>
      </c>
      <c r="B37" s="64"/>
      <c r="C37" s="64"/>
      <c r="D37" s="64"/>
      <c r="E37" s="101"/>
      <c r="F37" s="64"/>
      <c r="G37" s="64"/>
      <c r="H37" s="64"/>
      <c r="I37" s="101"/>
      <c r="J37" s="64"/>
      <c r="K37" s="64"/>
      <c r="L37" s="64"/>
      <c r="M37" s="101"/>
      <c r="N37" s="64"/>
      <c r="O37" s="64"/>
      <c r="P37" s="64"/>
      <c r="Q37" s="101"/>
      <c r="R37" s="94">
        <f t="shared" ref="R37:R57" si="7">B37+C37+D37+F37+G37+H37+J37+K37+L37+N37+O37+P37</f>
        <v>0</v>
      </c>
      <c r="S37" s="71">
        <f>+E37+I37+M37+Q37</f>
        <v>0</v>
      </c>
      <c r="T37" s="93"/>
      <c r="U37" s="93"/>
      <c r="V37" s="93"/>
      <c r="W37" s="93"/>
      <c r="X37" s="93"/>
      <c r="Y37" s="66"/>
      <c r="Z37" s="66"/>
      <c r="AA37" s="66"/>
      <c r="AB37" s="66"/>
      <c r="AC37" s="66"/>
      <c r="AD37" s="66"/>
      <c r="AE37" s="67"/>
      <c r="AG37" s="64" t="s">
        <v>144</v>
      </c>
      <c r="AH37" s="64"/>
      <c r="AI37" s="64"/>
      <c r="AJ37" s="64"/>
      <c r="AK37" s="101"/>
      <c r="AL37" s="64"/>
      <c r="AM37" s="64"/>
      <c r="AN37" s="64"/>
      <c r="AO37" s="101"/>
      <c r="AP37" s="64"/>
      <c r="AQ37" s="64"/>
      <c r="AR37" s="64"/>
      <c r="AS37" s="101"/>
      <c r="AT37" s="64"/>
      <c r="AU37" s="64"/>
      <c r="AV37" s="64"/>
      <c r="AW37" s="101"/>
      <c r="AX37" s="94">
        <f t="shared" ref="AX37:AX57" si="8">AH37+AI37+AJ37+AL37+AM37+AN37+AP37+AQ37+AR37+AT37+AU37+AV37</f>
        <v>0</v>
      </c>
      <c r="AY37" s="71">
        <f>+AK37+AO37+AS37+AW37</f>
        <v>0</v>
      </c>
      <c r="AZ37" s="66"/>
      <c r="BA37" s="66"/>
      <c r="BB37" s="66"/>
      <c r="BC37" s="66"/>
      <c r="BD37" s="66"/>
      <c r="BE37" s="66"/>
      <c r="BF37" s="66"/>
      <c r="BG37" s="66"/>
      <c r="BH37" s="66"/>
      <c r="BI37" s="66"/>
      <c r="BJ37" s="66"/>
      <c r="BK37" s="67"/>
    </row>
    <row r="38" spans="1:63" x14ac:dyDescent="0.3">
      <c r="A38" s="64" t="s">
        <v>145</v>
      </c>
      <c r="B38" s="64"/>
      <c r="C38" s="64"/>
      <c r="D38" s="64"/>
      <c r="E38" s="101"/>
      <c r="F38" s="64"/>
      <c r="G38" s="64"/>
      <c r="H38" s="64"/>
      <c r="I38" s="101"/>
      <c r="J38" s="64"/>
      <c r="K38" s="64"/>
      <c r="L38" s="64"/>
      <c r="M38" s="101"/>
      <c r="N38" s="64"/>
      <c r="O38" s="64"/>
      <c r="P38" s="64"/>
      <c r="Q38" s="101"/>
      <c r="R38" s="94">
        <f t="shared" si="7"/>
        <v>0</v>
      </c>
      <c r="S38" s="71">
        <f t="shared" ref="S38:S57" si="9">+E38+I38+M38+Q38</f>
        <v>0</v>
      </c>
      <c r="T38" s="93"/>
      <c r="U38" s="93"/>
      <c r="V38" s="93"/>
      <c r="W38" s="93"/>
      <c r="X38" s="93"/>
      <c r="Y38" s="66"/>
      <c r="Z38" s="66"/>
      <c r="AA38" s="66"/>
      <c r="AB38" s="66"/>
      <c r="AC38" s="66"/>
      <c r="AD38" s="66"/>
      <c r="AE38" s="66"/>
      <c r="AG38" s="64" t="s">
        <v>145</v>
      </c>
      <c r="AH38" s="64"/>
      <c r="AI38" s="64"/>
      <c r="AJ38" s="64"/>
      <c r="AK38" s="101"/>
      <c r="AL38" s="64"/>
      <c r="AM38" s="64"/>
      <c r="AN38" s="64"/>
      <c r="AO38" s="101"/>
      <c r="AP38" s="64"/>
      <c r="AQ38" s="64"/>
      <c r="AR38" s="64"/>
      <c r="AS38" s="101"/>
      <c r="AT38" s="64"/>
      <c r="AU38" s="64"/>
      <c r="AV38" s="64"/>
      <c r="AW38" s="101"/>
      <c r="AX38" s="94">
        <f t="shared" si="8"/>
        <v>0</v>
      </c>
      <c r="AY38" s="71">
        <f t="shared" ref="AY38:AY57" si="10">+AK38+AO38+AS38+AW38</f>
        <v>0</v>
      </c>
      <c r="AZ38" s="66"/>
      <c r="BA38" s="66"/>
      <c r="BB38" s="66"/>
      <c r="BC38" s="66"/>
      <c r="BD38" s="66"/>
      <c r="BE38" s="66"/>
      <c r="BF38" s="66"/>
      <c r="BG38" s="66"/>
      <c r="BH38" s="66"/>
      <c r="BI38" s="66"/>
      <c r="BJ38" s="66"/>
      <c r="BK38" s="66"/>
    </row>
    <row r="39" spans="1:63" x14ac:dyDescent="0.3">
      <c r="A39" s="64" t="s">
        <v>146</v>
      </c>
      <c r="B39" s="64"/>
      <c r="C39" s="64"/>
      <c r="D39" s="64"/>
      <c r="E39" s="101"/>
      <c r="F39" s="64"/>
      <c r="G39" s="64"/>
      <c r="H39" s="64"/>
      <c r="I39" s="101"/>
      <c r="J39" s="64"/>
      <c r="K39" s="64"/>
      <c r="L39" s="64"/>
      <c r="M39" s="101"/>
      <c r="N39" s="64"/>
      <c r="O39" s="64"/>
      <c r="P39" s="64"/>
      <c r="Q39" s="101"/>
      <c r="R39" s="94">
        <f t="shared" si="7"/>
        <v>0</v>
      </c>
      <c r="S39" s="71">
        <f t="shared" si="9"/>
        <v>0</v>
      </c>
      <c r="T39" s="93"/>
      <c r="U39" s="93"/>
      <c r="V39" s="93"/>
      <c r="W39" s="93"/>
      <c r="X39" s="93"/>
      <c r="Y39" s="66"/>
      <c r="Z39" s="66"/>
      <c r="AA39" s="66"/>
      <c r="AB39" s="66"/>
      <c r="AC39" s="66"/>
      <c r="AD39" s="66"/>
      <c r="AE39" s="66"/>
      <c r="AG39" s="64" t="s">
        <v>146</v>
      </c>
      <c r="AH39" s="64"/>
      <c r="AI39" s="64"/>
      <c r="AJ39" s="64"/>
      <c r="AK39" s="101"/>
      <c r="AL39" s="64"/>
      <c r="AM39" s="64"/>
      <c r="AN39" s="64"/>
      <c r="AO39" s="101"/>
      <c r="AP39" s="64"/>
      <c r="AQ39" s="64"/>
      <c r="AR39" s="64"/>
      <c r="AS39" s="101"/>
      <c r="AT39" s="64"/>
      <c r="AU39" s="64"/>
      <c r="AV39" s="64"/>
      <c r="AW39" s="101"/>
      <c r="AX39" s="94">
        <f t="shared" si="8"/>
        <v>0</v>
      </c>
      <c r="AY39" s="71">
        <f t="shared" si="10"/>
        <v>0</v>
      </c>
      <c r="AZ39" s="66"/>
      <c r="BA39" s="66"/>
      <c r="BB39" s="66"/>
      <c r="BC39" s="66"/>
      <c r="BD39" s="66"/>
      <c r="BE39" s="66"/>
      <c r="BF39" s="66"/>
      <c r="BG39" s="66"/>
      <c r="BH39" s="66"/>
      <c r="BI39" s="66"/>
      <c r="BJ39" s="66"/>
      <c r="BK39" s="66"/>
    </row>
    <row r="40" spans="1:63" x14ac:dyDescent="0.3">
      <c r="A40" s="64" t="s">
        <v>147</v>
      </c>
      <c r="B40" s="64"/>
      <c r="C40" s="64"/>
      <c r="D40" s="64"/>
      <c r="E40" s="101"/>
      <c r="F40" s="64"/>
      <c r="G40" s="64"/>
      <c r="H40" s="64"/>
      <c r="I40" s="101"/>
      <c r="J40" s="64"/>
      <c r="K40" s="64"/>
      <c r="L40" s="64"/>
      <c r="M40" s="101"/>
      <c r="N40" s="64"/>
      <c r="O40" s="64"/>
      <c r="P40" s="64"/>
      <c r="Q40" s="101"/>
      <c r="R40" s="94">
        <f t="shared" si="7"/>
        <v>0</v>
      </c>
      <c r="S40" s="71">
        <f t="shared" si="9"/>
        <v>0</v>
      </c>
      <c r="T40" s="93"/>
      <c r="U40" s="93"/>
      <c r="V40" s="93"/>
      <c r="W40" s="93"/>
      <c r="X40" s="93"/>
      <c r="Y40" s="66"/>
      <c r="Z40" s="66"/>
      <c r="AA40" s="66"/>
      <c r="AB40" s="66"/>
      <c r="AC40" s="66"/>
      <c r="AD40" s="66"/>
      <c r="AE40" s="66"/>
      <c r="AG40" s="64" t="s">
        <v>147</v>
      </c>
      <c r="AH40" s="64"/>
      <c r="AI40" s="64"/>
      <c r="AJ40" s="64"/>
      <c r="AK40" s="101"/>
      <c r="AL40" s="64"/>
      <c r="AM40" s="64"/>
      <c r="AN40" s="64"/>
      <c r="AO40" s="101"/>
      <c r="AP40" s="64"/>
      <c r="AQ40" s="64"/>
      <c r="AR40" s="64"/>
      <c r="AS40" s="101"/>
      <c r="AT40" s="64"/>
      <c r="AU40" s="64"/>
      <c r="AV40" s="64"/>
      <c r="AW40" s="101"/>
      <c r="AX40" s="94">
        <f t="shared" si="8"/>
        <v>0</v>
      </c>
      <c r="AY40" s="71">
        <f t="shared" si="10"/>
        <v>0</v>
      </c>
      <c r="AZ40" s="66"/>
      <c r="BA40" s="66"/>
      <c r="BB40" s="66"/>
      <c r="BC40" s="66"/>
      <c r="BD40" s="66"/>
      <c r="BE40" s="66"/>
      <c r="BF40" s="66"/>
      <c r="BG40" s="66"/>
      <c r="BH40" s="66"/>
      <c r="BI40" s="66"/>
      <c r="BJ40" s="66"/>
      <c r="BK40" s="66"/>
    </row>
    <row r="41" spans="1:63" x14ac:dyDescent="0.3">
      <c r="A41" s="64" t="s">
        <v>148</v>
      </c>
      <c r="B41" s="64"/>
      <c r="C41" s="64"/>
      <c r="D41" s="64"/>
      <c r="E41" s="101"/>
      <c r="F41" s="64"/>
      <c r="G41" s="64"/>
      <c r="H41" s="64"/>
      <c r="I41" s="101"/>
      <c r="J41" s="64"/>
      <c r="K41" s="64"/>
      <c r="L41" s="64"/>
      <c r="M41" s="101"/>
      <c r="N41" s="64"/>
      <c r="O41" s="64"/>
      <c r="P41" s="64"/>
      <c r="Q41" s="101"/>
      <c r="R41" s="94">
        <f t="shared" si="7"/>
        <v>0</v>
      </c>
      <c r="S41" s="71">
        <f t="shared" si="9"/>
        <v>0</v>
      </c>
      <c r="T41" s="93"/>
      <c r="U41" s="93"/>
      <c r="V41" s="93"/>
      <c r="W41" s="93"/>
      <c r="X41" s="93"/>
      <c r="Y41" s="66"/>
      <c r="Z41" s="66"/>
      <c r="AA41" s="66"/>
      <c r="AB41" s="66"/>
      <c r="AC41" s="66"/>
      <c r="AD41" s="66"/>
      <c r="AE41" s="66"/>
      <c r="AG41" s="64" t="s">
        <v>148</v>
      </c>
      <c r="AH41" s="64"/>
      <c r="AI41" s="64"/>
      <c r="AJ41" s="64"/>
      <c r="AK41" s="101"/>
      <c r="AL41" s="64"/>
      <c r="AM41" s="64"/>
      <c r="AN41" s="64"/>
      <c r="AO41" s="101"/>
      <c r="AP41" s="64"/>
      <c r="AQ41" s="64"/>
      <c r="AR41" s="64"/>
      <c r="AS41" s="101"/>
      <c r="AT41" s="64"/>
      <c r="AU41" s="64"/>
      <c r="AV41" s="64"/>
      <c r="AW41" s="101"/>
      <c r="AX41" s="94">
        <f t="shared" si="8"/>
        <v>0</v>
      </c>
      <c r="AY41" s="71">
        <f t="shared" si="10"/>
        <v>0</v>
      </c>
      <c r="AZ41" s="66"/>
      <c r="BA41" s="66"/>
      <c r="BB41" s="66"/>
      <c r="BC41" s="66"/>
      <c r="BD41" s="66"/>
      <c r="BE41" s="66"/>
      <c r="BF41" s="66"/>
      <c r="BG41" s="66"/>
      <c r="BH41" s="66"/>
      <c r="BI41" s="66"/>
      <c r="BJ41" s="66"/>
      <c r="BK41" s="66"/>
    </row>
    <row r="42" spans="1:63" x14ac:dyDescent="0.3">
      <c r="A42" s="64" t="s">
        <v>149</v>
      </c>
      <c r="B42" s="64"/>
      <c r="C42" s="64"/>
      <c r="D42" s="64"/>
      <c r="E42" s="101"/>
      <c r="F42" s="64"/>
      <c r="G42" s="64"/>
      <c r="H42" s="64"/>
      <c r="I42" s="101"/>
      <c r="J42" s="64"/>
      <c r="K42" s="64"/>
      <c r="L42" s="64"/>
      <c r="M42" s="101"/>
      <c r="N42" s="64"/>
      <c r="O42" s="64"/>
      <c r="P42" s="64"/>
      <c r="Q42" s="101"/>
      <c r="R42" s="94">
        <f t="shared" si="7"/>
        <v>0</v>
      </c>
      <c r="S42" s="71">
        <f t="shared" si="9"/>
        <v>0</v>
      </c>
      <c r="T42" s="93"/>
      <c r="U42" s="93"/>
      <c r="V42" s="93"/>
      <c r="W42" s="93"/>
      <c r="X42" s="93"/>
      <c r="Y42" s="66"/>
      <c r="Z42" s="66"/>
      <c r="AA42" s="66"/>
      <c r="AB42" s="66"/>
      <c r="AC42" s="66"/>
      <c r="AD42" s="66"/>
      <c r="AE42" s="66"/>
      <c r="AG42" s="64" t="s">
        <v>149</v>
      </c>
      <c r="AH42" s="64"/>
      <c r="AI42" s="64"/>
      <c r="AJ42" s="64"/>
      <c r="AK42" s="101"/>
      <c r="AL42" s="64"/>
      <c r="AM42" s="64"/>
      <c r="AN42" s="64"/>
      <c r="AO42" s="101"/>
      <c r="AP42" s="64"/>
      <c r="AQ42" s="64"/>
      <c r="AR42" s="64"/>
      <c r="AS42" s="101"/>
      <c r="AT42" s="64"/>
      <c r="AU42" s="64"/>
      <c r="AV42" s="64"/>
      <c r="AW42" s="101"/>
      <c r="AX42" s="94">
        <f t="shared" si="8"/>
        <v>0</v>
      </c>
      <c r="AY42" s="71">
        <f t="shared" si="10"/>
        <v>0</v>
      </c>
      <c r="AZ42" s="66"/>
      <c r="BA42" s="66"/>
      <c r="BB42" s="66"/>
      <c r="BC42" s="66"/>
      <c r="BD42" s="66"/>
      <c r="BE42" s="66"/>
      <c r="BF42" s="66"/>
      <c r="BG42" s="66"/>
      <c r="BH42" s="66"/>
      <c r="BI42" s="66"/>
      <c r="BJ42" s="66"/>
      <c r="BK42" s="66"/>
    </row>
    <row r="43" spans="1:63" x14ac:dyDescent="0.3">
      <c r="A43" s="64" t="s">
        <v>150</v>
      </c>
      <c r="B43" s="64"/>
      <c r="C43" s="64"/>
      <c r="D43" s="64"/>
      <c r="E43" s="101"/>
      <c r="F43" s="64"/>
      <c r="G43" s="64"/>
      <c r="H43" s="64"/>
      <c r="I43" s="101"/>
      <c r="J43" s="64"/>
      <c r="K43" s="64"/>
      <c r="L43" s="64"/>
      <c r="M43" s="101"/>
      <c r="N43" s="64"/>
      <c r="O43" s="64"/>
      <c r="P43" s="64"/>
      <c r="Q43" s="101"/>
      <c r="R43" s="94">
        <f t="shared" si="7"/>
        <v>0</v>
      </c>
      <c r="S43" s="71">
        <f t="shared" si="9"/>
        <v>0</v>
      </c>
      <c r="T43" s="93"/>
      <c r="U43" s="93"/>
      <c r="V43" s="93"/>
      <c r="W43" s="93"/>
      <c r="X43" s="93"/>
      <c r="Y43" s="66"/>
      <c r="Z43" s="66"/>
      <c r="AA43" s="66"/>
      <c r="AB43" s="66"/>
      <c r="AC43" s="66"/>
      <c r="AD43" s="66"/>
      <c r="AE43" s="66"/>
      <c r="AG43" s="64" t="s">
        <v>150</v>
      </c>
      <c r="AH43" s="64"/>
      <c r="AI43" s="64"/>
      <c r="AJ43" s="64"/>
      <c r="AK43" s="101"/>
      <c r="AL43" s="64"/>
      <c r="AM43" s="64"/>
      <c r="AN43" s="64"/>
      <c r="AO43" s="101"/>
      <c r="AP43" s="64"/>
      <c r="AQ43" s="64"/>
      <c r="AR43" s="64"/>
      <c r="AS43" s="101"/>
      <c r="AT43" s="64"/>
      <c r="AU43" s="64"/>
      <c r="AV43" s="64"/>
      <c r="AW43" s="101"/>
      <c r="AX43" s="94">
        <f t="shared" si="8"/>
        <v>0</v>
      </c>
      <c r="AY43" s="71">
        <f t="shared" si="10"/>
        <v>0</v>
      </c>
      <c r="AZ43" s="66"/>
      <c r="BA43" s="66"/>
      <c r="BB43" s="66"/>
      <c r="BC43" s="66"/>
      <c r="BD43" s="66"/>
      <c r="BE43" s="66"/>
      <c r="BF43" s="66"/>
      <c r="BG43" s="66"/>
      <c r="BH43" s="66"/>
      <c r="BI43" s="66"/>
      <c r="BJ43" s="66"/>
      <c r="BK43" s="66"/>
    </row>
    <row r="44" spans="1:63" x14ac:dyDescent="0.3">
      <c r="A44" s="64" t="s">
        <v>151</v>
      </c>
      <c r="B44" s="64"/>
      <c r="C44" s="64"/>
      <c r="D44" s="64"/>
      <c r="E44" s="101"/>
      <c r="F44" s="64"/>
      <c r="G44" s="64"/>
      <c r="H44" s="64"/>
      <c r="I44" s="101"/>
      <c r="J44" s="64"/>
      <c r="K44" s="64"/>
      <c r="L44" s="64"/>
      <c r="M44" s="101"/>
      <c r="N44" s="64"/>
      <c r="O44" s="64"/>
      <c r="P44" s="64"/>
      <c r="Q44" s="101"/>
      <c r="R44" s="94">
        <f t="shared" si="7"/>
        <v>0</v>
      </c>
      <c r="S44" s="71">
        <f t="shared" si="9"/>
        <v>0</v>
      </c>
      <c r="T44" s="93"/>
      <c r="U44" s="93"/>
      <c r="V44" s="93"/>
      <c r="W44" s="93"/>
      <c r="X44" s="93"/>
      <c r="Y44" s="66"/>
      <c r="Z44" s="66"/>
      <c r="AA44" s="66"/>
      <c r="AB44" s="66"/>
      <c r="AC44" s="66"/>
      <c r="AD44" s="66"/>
      <c r="AE44" s="66"/>
      <c r="AG44" s="64" t="s">
        <v>151</v>
      </c>
      <c r="AH44" s="64"/>
      <c r="AI44" s="64"/>
      <c r="AJ44" s="64"/>
      <c r="AK44" s="101"/>
      <c r="AL44" s="64"/>
      <c r="AM44" s="64"/>
      <c r="AN44" s="64"/>
      <c r="AO44" s="101"/>
      <c r="AP44" s="64"/>
      <c r="AQ44" s="64"/>
      <c r="AR44" s="64"/>
      <c r="AS44" s="101"/>
      <c r="AT44" s="64"/>
      <c r="AU44" s="64"/>
      <c r="AV44" s="64"/>
      <c r="AW44" s="101"/>
      <c r="AX44" s="94">
        <f t="shared" si="8"/>
        <v>0</v>
      </c>
      <c r="AY44" s="71">
        <f t="shared" si="10"/>
        <v>0</v>
      </c>
      <c r="AZ44" s="66"/>
      <c r="BA44" s="66"/>
      <c r="BB44" s="66"/>
      <c r="BC44" s="66"/>
      <c r="BD44" s="66"/>
      <c r="BE44" s="66"/>
      <c r="BF44" s="66"/>
      <c r="BG44" s="66"/>
      <c r="BH44" s="66"/>
      <c r="BI44" s="66"/>
      <c r="BJ44" s="66"/>
      <c r="BK44" s="66"/>
    </row>
    <row r="45" spans="1:63" x14ac:dyDescent="0.3">
      <c r="A45" s="64" t="s">
        <v>152</v>
      </c>
      <c r="B45" s="64"/>
      <c r="C45" s="64"/>
      <c r="D45" s="64"/>
      <c r="E45" s="101"/>
      <c r="F45" s="64"/>
      <c r="G45" s="64"/>
      <c r="H45" s="64"/>
      <c r="I45" s="101"/>
      <c r="J45" s="64"/>
      <c r="K45" s="64"/>
      <c r="L45" s="64"/>
      <c r="M45" s="101"/>
      <c r="N45" s="64"/>
      <c r="O45" s="64"/>
      <c r="P45" s="64"/>
      <c r="Q45" s="101"/>
      <c r="R45" s="94">
        <f t="shared" si="7"/>
        <v>0</v>
      </c>
      <c r="S45" s="71">
        <f t="shared" si="9"/>
        <v>0</v>
      </c>
      <c r="T45" s="93"/>
      <c r="U45" s="93"/>
      <c r="V45" s="93"/>
      <c r="W45" s="93"/>
      <c r="X45" s="93"/>
      <c r="Y45" s="66"/>
      <c r="Z45" s="66"/>
      <c r="AA45" s="66"/>
      <c r="AB45" s="66"/>
      <c r="AC45" s="66"/>
      <c r="AD45" s="66"/>
      <c r="AE45" s="66"/>
      <c r="AG45" s="64" t="s">
        <v>152</v>
      </c>
      <c r="AH45" s="64"/>
      <c r="AI45" s="64"/>
      <c r="AJ45" s="64"/>
      <c r="AK45" s="101"/>
      <c r="AL45" s="64"/>
      <c r="AM45" s="64"/>
      <c r="AN45" s="64"/>
      <c r="AO45" s="101"/>
      <c r="AP45" s="64"/>
      <c r="AQ45" s="64"/>
      <c r="AR45" s="64"/>
      <c r="AS45" s="101"/>
      <c r="AT45" s="64"/>
      <c r="AU45" s="64"/>
      <c r="AV45" s="64"/>
      <c r="AW45" s="101"/>
      <c r="AX45" s="94">
        <f t="shared" si="8"/>
        <v>0</v>
      </c>
      <c r="AY45" s="71">
        <f t="shared" si="10"/>
        <v>0</v>
      </c>
      <c r="AZ45" s="66"/>
      <c r="BA45" s="66"/>
      <c r="BB45" s="66"/>
      <c r="BC45" s="66"/>
      <c r="BD45" s="66"/>
      <c r="BE45" s="66"/>
      <c r="BF45" s="66"/>
      <c r="BG45" s="66"/>
      <c r="BH45" s="66"/>
      <c r="BI45" s="64"/>
      <c r="BJ45" s="64"/>
      <c r="BK45" s="64"/>
    </row>
    <row r="46" spans="1:63" x14ac:dyDescent="0.3">
      <c r="A46" s="64" t="s">
        <v>153</v>
      </c>
      <c r="B46" s="64"/>
      <c r="C46" s="64"/>
      <c r="D46" s="64"/>
      <c r="E46" s="101"/>
      <c r="F46" s="64"/>
      <c r="G46" s="64"/>
      <c r="H46" s="64"/>
      <c r="I46" s="101"/>
      <c r="J46" s="64"/>
      <c r="K46" s="64"/>
      <c r="L46" s="64"/>
      <c r="M46" s="101"/>
      <c r="N46" s="64"/>
      <c r="O46" s="64"/>
      <c r="P46" s="64"/>
      <c r="Q46" s="101"/>
      <c r="R46" s="94">
        <f t="shared" si="7"/>
        <v>0</v>
      </c>
      <c r="S46" s="71">
        <f t="shared" si="9"/>
        <v>0</v>
      </c>
      <c r="T46" s="93"/>
      <c r="U46" s="93"/>
      <c r="V46" s="93"/>
      <c r="W46" s="93"/>
      <c r="X46" s="93"/>
      <c r="Y46" s="66"/>
      <c r="Z46" s="66"/>
      <c r="AA46" s="66"/>
      <c r="AB46" s="66"/>
      <c r="AC46" s="66"/>
      <c r="AD46" s="66"/>
      <c r="AE46" s="66"/>
      <c r="AG46" s="64" t="s">
        <v>153</v>
      </c>
      <c r="AH46" s="64"/>
      <c r="AI46" s="64"/>
      <c r="AJ46" s="64"/>
      <c r="AK46" s="101"/>
      <c r="AL46" s="64"/>
      <c r="AM46" s="64"/>
      <c r="AN46" s="64"/>
      <c r="AO46" s="101"/>
      <c r="AP46" s="64"/>
      <c r="AQ46" s="64"/>
      <c r="AR46" s="64"/>
      <c r="AS46" s="101"/>
      <c r="AT46" s="64"/>
      <c r="AU46" s="64"/>
      <c r="AV46" s="64"/>
      <c r="AW46" s="101"/>
      <c r="AX46" s="94">
        <f t="shared" si="8"/>
        <v>0</v>
      </c>
      <c r="AY46" s="71">
        <f t="shared" si="10"/>
        <v>0</v>
      </c>
      <c r="AZ46" s="66"/>
      <c r="BA46" s="66"/>
      <c r="BB46" s="66"/>
      <c r="BC46" s="66"/>
      <c r="BD46" s="66"/>
      <c r="BE46" s="66"/>
      <c r="BF46" s="66"/>
      <c r="BG46" s="66"/>
      <c r="BH46" s="66"/>
      <c r="BI46" s="64"/>
      <c r="BJ46" s="64"/>
      <c r="BK46" s="64"/>
    </row>
    <row r="47" spans="1:63" x14ac:dyDescent="0.3">
      <c r="A47" s="64" t="s">
        <v>154</v>
      </c>
      <c r="B47" s="64"/>
      <c r="C47" s="64"/>
      <c r="D47" s="64"/>
      <c r="E47" s="101"/>
      <c r="F47" s="64"/>
      <c r="G47" s="64"/>
      <c r="H47" s="64"/>
      <c r="I47" s="101"/>
      <c r="J47" s="64"/>
      <c r="K47" s="64"/>
      <c r="L47" s="64"/>
      <c r="M47" s="101"/>
      <c r="N47" s="64"/>
      <c r="O47" s="64"/>
      <c r="P47" s="64"/>
      <c r="Q47" s="101"/>
      <c r="R47" s="94">
        <f t="shared" si="7"/>
        <v>0</v>
      </c>
      <c r="S47" s="71">
        <f t="shared" si="9"/>
        <v>0</v>
      </c>
      <c r="T47" s="93"/>
      <c r="U47" s="93"/>
      <c r="V47" s="93"/>
      <c r="W47" s="93"/>
      <c r="X47" s="93"/>
      <c r="Y47" s="66"/>
      <c r="Z47" s="66"/>
      <c r="AA47" s="66"/>
      <c r="AB47" s="66"/>
      <c r="AC47" s="66"/>
      <c r="AD47" s="66"/>
      <c r="AE47" s="66"/>
      <c r="AG47" s="64" t="s">
        <v>154</v>
      </c>
      <c r="AH47" s="64"/>
      <c r="AI47" s="64"/>
      <c r="AJ47" s="64"/>
      <c r="AK47" s="101"/>
      <c r="AL47" s="64"/>
      <c r="AM47" s="64"/>
      <c r="AN47" s="64"/>
      <c r="AO47" s="101"/>
      <c r="AP47" s="64"/>
      <c r="AQ47" s="64"/>
      <c r="AR47" s="64"/>
      <c r="AS47" s="101"/>
      <c r="AT47" s="64"/>
      <c r="AU47" s="64"/>
      <c r="AV47" s="64"/>
      <c r="AW47" s="101"/>
      <c r="AX47" s="94">
        <f t="shared" si="8"/>
        <v>0</v>
      </c>
      <c r="AY47" s="71">
        <f t="shared" si="10"/>
        <v>0</v>
      </c>
      <c r="AZ47" s="66"/>
      <c r="BA47" s="66"/>
      <c r="BB47" s="66"/>
      <c r="BC47" s="66"/>
      <c r="BD47" s="66"/>
      <c r="BE47" s="66"/>
      <c r="BF47" s="66"/>
      <c r="BG47" s="66"/>
      <c r="BH47" s="66"/>
      <c r="BI47" s="64"/>
      <c r="BJ47" s="64"/>
      <c r="BK47" s="64"/>
    </row>
    <row r="48" spans="1:63" x14ac:dyDescent="0.3">
      <c r="A48" s="64" t="s">
        <v>155</v>
      </c>
      <c r="B48" s="64"/>
      <c r="C48" s="64"/>
      <c r="D48" s="64"/>
      <c r="E48" s="101"/>
      <c r="F48" s="64"/>
      <c r="G48" s="64"/>
      <c r="H48" s="64"/>
      <c r="I48" s="101"/>
      <c r="J48" s="64"/>
      <c r="K48" s="64"/>
      <c r="L48" s="64"/>
      <c r="M48" s="101"/>
      <c r="N48" s="64"/>
      <c r="O48" s="64"/>
      <c r="P48" s="64"/>
      <c r="Q48" s="101"/>
      <c r="R48" s="94">
        <f t="shared" si="7"/>
        <v>0</v>
      </c>
      <c r="S48" s="71">
        <f t="shared" si="9"/>
        <v>0</v>
      </c>
      <c r="T48" s="93"/>
      <c r="U48" s="93"/>
      <c r="V48" s="93"/>
      <c r="W48" s="93"/>
      <c r="X48" s="93"/>
      <c r="Y48" s="66"/>
      <c r="Z48" s="66"/>
      <c r="AA48" s="66"/>
      <c r="AB48" s="66"/>
      <c r="AC48" s="66"/>
      <c r="AD48" s="66"/>
      <c r="AE48" s="66"/>
      <c r="AG48" s="64" t="s">
        <v>155</v>
      </c>
      <c r="AH48" s="64"/>
      <c r="AI48" s="64"/>
      <c r="AJ48" s="64"/>
      <c r="AK48" s="101"/>
      <c r="AL48" s="64"/>
      <c r="AM48" s="64"/>
      <c r="AN48" s="64"/>
      <c r="AO48" s="101"/>
      <c r="AP48" s="64"/>
      <c r="AQ48" s="64"/>
      <c r="AR48" s="64"/>
      <c r="AS48" s="101"/>
      <c r="AT48" s="64"/>
      <c r="AU48" s="64"/>
      <c r="AV48" s="64"/>
      <c r="AW48" s="101"/>
      <c r="AX48" s="94">
        <f t="shared" si="8"/>
        <v>0</v>
      </c>
      <c r="AY48" s="71">
        <f t="shared" si="10"/>
        <v>0</v>
      </c>
      <c r="AZ48" s="66"/>
      <c r="BA48" s="66"/>
      <c r="BB48" s="66"/>
      <c r="BC48" s="66"/>
      <c r="BD48" s="66"/>
      <c r="BE48" s="66"/>
      <c r="BF48" s="66"/>
      <c r="BG48" s="66"/>
      <c r="BH48" s="66"/>
      <c r="BI48" s="66"/>
      <c r="BJ48" s="66"/>
      <c r="BK48" s="66"/>
    </row>
    <row r="49" spans="1:63" x14ac:dyDescent="0.3">
      <c r="A49" s="64" t="s">
        <v>156</v>
      </c>
      <c r="B49" s="64"/>
      <c r="C49" s="64"/>
      <c r="D49" s="64"/>
      <c r="E49" s="101"/>
      <c r="F49" s="64"/>
      <c r="G49" s="64"/>
      <c r="H49" s="64"/>
      <c r="I49" s="101"/>
      <c r="J49" s="64"/>
      <c r="K49" s="64"/>
      <c r="L49" s="64"/>
      <c r="M49" s="101"/>
      <c r="N49" s="64"/>
      <c r="O49" s="64"/>
      <c r="P49" s="64"/>
      <c r="Q49" s="101"/>
      <c r="R49" s="94">
        <f t="shared" si="7"/>
        <v>0</v>
      </c>
      <c r="S49" s="71">
        <f t="shared" si="9"/>
        <v>0</v>
      </c>
      <c r="T49" s="93"/>
      <c r="U49" s="93"/>
      <c r="V49" s="93"/>
      <c r="W49" s="93"/>
      <c r="X49" s="93"/>
      <c r="Y49" s="66"/>
      <c r="Z49" s="66"/>
      <c r="AA49" s="66"/>
      <c r="AB49" s="66"/>
      <c r="AC49" s="66"/>
      <c r="AD49" s="66"/>
      <c r="AE49" s="66"/>
      <c r="AG49" s="64" t="s">
        <v>156</v>
      </c>
      <c r="AH49" s="64"/>
      <c r="AI49" s="64"/>
      <c r="AJ49" s="64"/>
      <c r="AK49" s="101"/>
      <c r="AL49" s="64"/>
      <c r="AM49" s="64"/>
      <c r="AN49" s="64"/>
      <c r="AO49" s="101"/>
      <c r="AP49" s="64"/>
      <c r="AQ49" s="64"/>
      <c r="AR49" s="64"/>
      <c r="AS49" s="101"/>
      <c r="AT49" s="64"/>
      <c r="AU49" s="64"/>
      <c r="AV49" s="64"/>
      <c r="AW49" s="101"/>
      <c r="AX49" s="94">
        <f t="shared" si="8"/>
        <v>0</v>
      </c>
      <c r="AY49" s="71">
        <f t="shared" si="10"/>
        <v>0</v>
      </c>
      <c r="AZ49" s="66"/>
      <c r="BA49" s="66"/>
      <c r="BB49" s="66"/>
      <c r="BC49" s="66"/>
      <c r="BD49" s="66"/>
      <c r="BE49" s="66"/>
      <c r="BF49" s="66"/>
      <c r="BG49" s="66"/>
      <c r="BH49" s="66"/>
      <c r="BI49" s="66"/>
      <c r="BJ49" s="66"/>
      <c r="BK49" s="66"/>
    </row>
    <row r="50" spans="1:63" x14ac:dyDescent="0.3">
      <c r="A50" s="64" t="s">
        <v>157</v>
      </c>
      <c r="B50" s="64"/>
      <c r="C50" s="64"/>
      <c r="D50" s="64"/>
      <c r="E50" s="101"/>
      <c r="F50" s="64"/>
      <c r="G50" s="64"/>
      <c r="H50" s="64"/>
      <c r="I50" s="101"/>
      <c r="J50" s="64"/>
      <c r="K50" s="64"/>
      <c r="L50" s="64"/>
      <c r="M50" s="101"/>
      <c r="N50" s="64"/>
      <c r="O50" s="64"/>
      <c r="P50" s="64"/>
      <c r="Q50" s="101"/>
      <c r="R50" s="94">
        <f t="shared" si="7"/>
        <v>0</v>
      </c>
      <c r="S50" s="71">
        <f t="shared" si="9"/>
        <v>0</v>
      </c>
      <c r="T50" s="93"/>
      <c r="U50" s="93"/>
      <c r="V50" s="93"/>
      <c r="W50" s="93"/>
      <c r="X50" s="93"/>
      <c r="Y50" s="66"/>
      <c r="Z50" s="66"/>
      <c r="AA50" s="66"/>
      <c r="AB50" s="66"/>
      <c r="AC50" s="66"/>
      <c r="AD50" s="66"/>
      <c r="AE50" s="66"/>
      <c r="AG50" s="64" t="s">
        <v>157</v>
      </c>
      <c r="AH50" s="64"/>
      <c r="AI50" s="64"/>
      <c r="AJ50" s="64"/>
      <c r="AK50" s="101"/>
      <c r="AL50" s="64"/>
      <c r="AM50" s="64"/>
      <c r="AN50" s="64"/>
      <c r="AO50" s="101"/>
      <c r="AP50" s="64"/>
      <c r="AQ50" s="64"/>
      <c r="AR50" s="64"/>
      <c r="AS50" s="101"/>
      <c r="AT50" s="64"/>
      <c r="AU50" s="64"/>
      <c r="AV50" s="64"/>
      <c r="AW50" s="101"/>
      <c r="AX50" s="94">
        <f t="shared" si="8"/>
        <v>0</v>
      </c>
      <c r="AY50" s="71">
        <f t="shared" si="10"/>
        <v>0</v>
      </c>
      <c r="AZ50" s="66"/>
      <c r="BA50" s="66"/>
      <c r="BB50" s="66"/>
      <c r="BC50" s="66"/>
      <c r="BD50" s="66"/>
      <c r="BE50" s="66"/>
      <c r="BF50" s="66"/>
      <c r="BG50" s="66"/>
      <c r="BH50" s="66"/>
      <c r="BI50" s="66"/>
      <c r="BJ50" s="66"/>
      <c r="BK50" s="66"/>
    </row>
    <row r="51" spans="1:63" x14ac:dyDescent="0.3">
      <c r="A51" s="64" t="s">
        <v>158</v>
      </c>
      <c r="B51" s="64"/>
      <c r="C51" s="64"/>
      <c r="D51" s="64"/>
      <c r="E51" s="101"/>
      <c r="F51" s="64"/>
      <c r="G51" s="64"/>
      <c r="H51" s="64"/>
      <c r="I51" s="101"/>
      <c r="J51" s="64"/>
      <c r="K51" s="64"/>
      <c r="L51" s="64"/>
      <c r="M51" s="101"/>
      <c r="N51" s="64"/>
      <c r="O51" s="64"/>
      <c r="P51" s="64"/>
      <c r="Q51" s="101"/>
      <c r="R51" s="94">
        <f t="shared" si="7"/>
        <v>0</v>
      </c>
      <c r="S51" s="71">
        <f t="shared" si="9"/>
        <v>0</v>
      </c>
      <c r="T51" s="93"/>
      <c r="U51" s="93"/>
      <c r="V51" s="93"/>
      <c r="W51" s="93"/>
      <c r="X51" s="93"/>
      <c r="Y51" s="66"/>
      <c r="Z51" s="66"/>
      <c r="AA51" s="66"/>
      <c r="AB51" s="66"/>
      <c r="AC51" s="66"/>
      <c r="AD51" s="66"/>
      <c r="AE51" s="66"/>
      <c r="AG51" s="64" t="s">
        <v>158</v>
      </c>
      <c r="AH51" s="64"/>
      <c r="AI51" s="64"/>
      <c r="AJ51" s="64"/>
      <c r="AK51" s="101"/>
      <c r="AL51" s="64"/>
      <c r="AM51" s="64"/>
      <c r="AN51" s="64"/>
      <c r="AO51" s="101"/>
      <c r="AP51" s="64"/>
      <c r="AQ51" s="64"/>
      <c r="AR51" s="64"/>
      <c r="AS51" s="101"/>
      <c r="AT51" s="64"/>
      <c r="AU51" s="64"/>
      <c r="AV51" s="64"/>
      <c r="AW51" s="101"/>
      <c r="AX51" s="94">
        <f t="shared" si="8"/>
        <v>0</v>
      </c>
      <c r="AY51" s="71">
        <f t="shared" si="10"/>
        <v>0</v>
      </c>
      <c r="AZ51" s="66"/>
      <c r="BA51" s="66"/>
      <c r="BB51" s="66"/>
      <c r="BC51" s="66"/>
      <c r="BD51" s="66"/>
      <c r="BE51" s="66"/>
      <c r="BF51" s="66"/>
      <c r="BG51" s="66"/>
      <c r="BH51" s="66"/>
      <c r="BI51" s="66"/>
      <c r="BJ51" s="66"/>
      <c r="BK51" s="66"/>
    </row>
    <row r="52" spans="1:63" x14ac:dyDescent="0.3">
      <c r="A52" s="64" t="s">
        <v>159</v>
      </c>
      <c r="B52" s="64"/>
      <c r="C52" s="64"/>
      <c r="D52" s="64"/>
      <c r="E52" s="101"/>
      <c r="F52" s="64"/>
      <c r="G52" s="64"/>
      <c r="H52" s="64"/>
      <c r="I52" s="101"/>
      <c r="J52" s="64"/>
      <c r="K52" s="64"/>
      <c r="L52" s="64"/>
      <c r="M52" s="101"/>
      <c r="N52" s="64"/>
      <c r="O52" s="64"/>
      <c r="P52" s="64"/>
      <c r="Q52" s="101"/>
      <c r="R52" s="94">
        <f t="shared" si="7"/>
        <v>0</v>
      </c>
      <c r="S52" s="71">
        <f t="shared" si="9"/>
        <v>0</v>
      </c>
      <c r="T52" s="93"/>
      <c r="U52" s="93"/>
      <c r="V52" s="93"/>
      <c r="W52" s="93"/>
      <c r="X52" s="93"/>
      <c r="Y52" s="66"/>
      <c r="Z52" s="66"/>
      <c r="AA52" s="66"/>
      <c r="AB52" s="66"/>
      <c r="AC52" s="66"/>
      <c r="AD52" s="66"/>
      <c r="AE52" s="66"/>
      <c r="AG52" s="64" t="s">
        <v>159</v>
      </c>
      <c r="AH52" s="64"/>
      <c r="AI52" s="64"/>
      <c r="AJ52" s="64"/>
      <c r="AK52" s="101"/>
      <c r="AL52" s="64"/>
      <c r="AM52" s="64"/>
      <c r="AN52" s="64"/>
      <c r="AO52" s="101"/>
      <c r="AP52" s="64"/>
      <c r="AQ52" s="64"/>
      <c r="AR52" s="64"/>
      <c r="AS52" s="101"/>
      <c r="AT52" s="64"/>
      <c r="AU52" s="64"/>
      <c r="AV52" s="64"/>
      <c r="AW52" s="101"/>
      <c r="AX52" s="94">
        <f t="shared" si="8"/>
        <v>0</v>
      </c>
      <c r="AY52" s="71">
        <f t="shared" si="10"/>
        <v>0</v>
      </c>
      <c r="AZ52" s="66"/>
      <c r="BA52" s="66"/>
      <c r="BB52" s="66"/>
      <c r="BC52" s="66"/>
      <c r="BD52" s="66"/>
      <c r="BE52" s="66"/>
      <c r="BF52" s="66"/>
      <c r="BG52" s="66"/>
      <c r="BH52" s="66"/>
      <c r="BI52" s="66"/>
      <c r="BJ52" s="66"/>
      <c r="BK52" s="66"/>
    </row>
    <row r="53" spans="1:63" x14ac:dyDescent="0.3">
      <c r="A53" s="64" t="s">
        <v>160</v>
      </c>
      <c r="B53" s="64"/>
      <c r="C53" s="64"/>
      <c r="D53" s="64"/>
      <c r="E53" s="101"/>
      <c r="F53" s="64"/>
      <c r="G53" s="64"/>
      <c r="H53" s="64"/>
      <c r="I53" s="101"/>
      <c r="J53" s="64"/>
      <c r="K53" s="64"/>
      <c r="L53" s="64"/>
      <c r="M53" s="101"/>
      <c r="N53" s="64"/>
      <c r="O53" s="64"/>
      <c r="P53" s="64"/>
      <c r="Q53" s="101"/>
      <c r="R53" s="94">
        <f t="shared" si="7"/>
        <v>0</v>
      </c>
      <c r="S53" s="71">
        <f t="shared" si="9"/>
        <v>0</v>
      </c>
      <c r="T53" s="93"/>
      <c r="U53" s="93"/>
      <c r="V53" s="93"/>
      <c r="W53" s="93"/>
      <c r="X53" s="93"/>
      <c r="Y53" s="66"/>
      <c r="Z53" s="66"/>
      <c r="AA53" s="66"/>
      <c r="AB53" s="66"/>
      <c r="AC53" s="66"/>
      <c r="AD53" s="66"/>
      <c r="AE53" s="66"/>
      <c r="AG53" s="64" t="s">
        <v>160</v>
      </c>
      <c r="AH53" s="64"/>
      <c r="AI53" s="64"/>
      <c r="AJ53" s="64"/>
      <c r="AK53" s="101"/>
      <c r="AL53" s="64"/>
      <c r="AM53" s="64"/>
      <c r="AN53" s="64"/>
      <c r="AO53" s="101"/>
      <c r="AP53" s="64"/>
      <c r="AQ53" s="64"/>
      <c r="AR53" s="64"/>
      <c r="AS53" s="101"/>
      <c r="AT53" s="64"/>
      <c r="AU53" s="64"/>
      <c r="AV53" s="64"/>
      <c r="AW53" s="101"/>
      <c r="AX53" s="94">
        <f t="shared" si="8"/>
        <v>0</v>
      </c>
      <c r="AY53" s="71">
        <f t="shared" si="10"/>
        <v>0</v>
      </c>
      <c r="AZ53" s="66"/>
      <c r="BA53" s="66"/>
      <c r="BB53" s="66"/>
      <c r="BC53" s="66"/>
      <c r="BD53" s="66"/>
      <c r="BE53" s="66"/>
      <c r="BF53" s="66"/>
      <c r="BG53" s="66"/>
      <c r="BH53" s="66"/>
      <c r="BI53" s="66"/>
      <c r="BJ53" s="66"/>
      <c r="BK53" s="66"/>
    </row>
    <row r="54" spans="1:63" x14ac:dyDescent="0.3">
      <c r="A54" s="64" t="s">
        <v>161</v>
      </c>
      <c r="B54" s="64"/>
      <c r="C54" s="64"/>
      <c r="D54" s="64"/>
      <c r="E54" s="101"/>
      <c r="F54" s="64"/>
      <c r="G54" s="64"/>
      <c r="H54" s="64"/>
      <c r="I54" s="101"/>
      <c r="J54" s="64"/>
      <c r="K54" s="64"/>
      <c r="L54" s="64"/>
      <c r="M54" s="101"/>
      <c r="N54" s="64"/>
      <c r="O54" s="64"/>
      <c r="P54" s="64"/>
      <c r="Q54" s="101"/>
      <c r="R54" s="94">
        <f t="shared" si="7"/>
        <v>0</v>
      </c>
      <c r="S54" s="71">
        <f t="shared" si="9"/>
        <v>0</v>
      </c>
      <c r="T54" s="93"/>
      <c r="U54" s="93"/>
      <c r="V54" s="93"/>
      <c r="W54" s="93"/>
      <c r="X54" s="93"/>
      <c r="Y54" s="66"/>
      <c r="Z54" s="66"/>
      <c r="AA54" s="66"/>
      <c r="AB54" s="66"/>
      <c r="AC54" s="66"/>
      <c r="AD54" s="66"/>
      <c r="AE54" s="66"/>
      <c r="AG54" s="64" t="s">
        <v>161</v>
      </c>
      <c r="AH54" s="64"/>
      <c r="AI54" s="64"/>
      <c r="AJ54" s="64"/>
      <c r="AK54" s="101"/>
      <c r="AL54" s="64"/>
      <c r="AM54" s="64"/>
      <c r="AN54" s="64"/>
      <c r="AO54" s="101"/>
      <c r="AP54" s="64"/>
      <c r="AQ54" s="64"/>
      <c r="AR54" s="64"/>
      <c r="AS54" s="101"/>
      <c r="AT54" s="64"/>
      <c r="AU54" s="64"/>
      <c r="AV54" s="64"/>
      <c r="AW54" s="101"/>
      <c r="AX54" s="94">
        <f t="shared" si="8"/>
        <v>0</v>
      </c>
      <c r="AY54" s="71">
        <f t="shared" si="10"/>
        <v>0</v>
      </c>
      <c r="AZ54" s="66"/>
      <c r="BA54" s="66"/>
      <c r="BB54" s="66"/>
      <c r="BC54" s="66"/>
      <c r="BD54" s="66"/>
      <c r="BE54" s="66"/>
      <c r="BF54" s="66"/>
      <c r="BG54" s="66"/>
      <c r="BH54" s="66"/>
      <c r="BI54" s="66"/>
      <c r="BJ54" s="66"/>
      <c r="BK54" s="66"/>
    </row>
    <row r="55" spans="1:63" x14ac:dyDescent="0.3">
      <c r="A55" s="64" t="s">
        <v>162</v>
      </c>
      <c r="B55" s="64"/>
      <c r="C55" s="64"/>
      <c r="D55" s="64"/>
      <c r="E55" s="101"/>
      <c r="F55" s="64"/>
      <c r="G55" s="64"/>
      <c r="H55" s="64"/>
      <c r="I55" s="101"/>
      <c r="J55" s="64"/>
      <c r="K55" s="64"/>
      <c r="L55" s="64"/>
      <c r="M55" s="101"/>
      <c r="N55" s="64"/>
      <c r="O55" s="64"/>
      <c r="P55" s="64"/>
      <c r="Q55" s="101"/>
      <c r="R55" s="94">
        <f t="shared" si="7"/>
        <v>0</v>
      </c>
      <c r="S55" s="71">
        <f t="shared" si="9"/>
        <v>0</v>
      </c>
      <c r="T55" s="93"/>
      <c r="U55" s="93"/>
      <c r="V55" s="93"/>
      <c r="W55" s="93"/>
      <c r="X55" s="93"/>
      <c r="Y55" s="66"/>
      <c r="Z55" s="66"/>
      <c r="AA55" s="66"/>
      <c r="AB55" s="66"/>
      <c r="AC55" s="66"/>
      <c r="AD55" s="66"/>
      <c r="AE55" s="66"/>
      <c r="AG55" s="64" t="s">
        <v>162</v>
      </c>
      <c r="AH55" s="64"/>
      <c r="AI55" s="64"/>
      <c r="AJ55" s="64"/>
      <c r="AK55" s="101"/>
      <c r="AL55" s="64"/>
      <c r="AM55" s="64"/>
      <c r="AN55" s="64"/>
      <c r="AO55" s="101"/>
      <c r="AP55" s="64"/>
      <c r="AQ55" s="64"/>
      <c r="AR55" s="64"/>
      <c r="AS55" s="101"/>
      <c r="AT55" s="64"/>
      <c r="AU55" s="64"/>
      <c r="AV55" s="64"/>
      <c r="AW55" s="101"/>
      <c r="AX55" s="94">
        <f t="shared" si="8"/>
        <v>0</v>
      </c>
      <c r="AY55" s="71">
        <f t="shared" si="10"/>
        <v>0</v>
      </c>
      <c r="AZ55" s="66"/>
      <c r="BA55" s="66"/>
      <c r="BB55" s="66"/>
      <c r="BC55" s="66"/>
      <c r="BD55" s="66"/>
      <c r="BE55" s="66"/>
      <c r="BF55" s="66"/>
      <c r="BG55" s="66"/>
      <c r="BH55" s="66"/>
      <c r="BI55" s="66"/>
      <c r="BJ55" s="66"/>
      <c r="BK55" s="66"/>
    </row>
    <row r="56" spans="1:63" x14ac:dyDescent="0.3">
      <c r="A56" s="64" t="s">
        <v>163</v>
      </c>
      <c r="B56" s="64"/>
      <c r="C56" s="64"/>
      <c r="D56" s="64"/>
      <c r="E56" s="101"/>
      <c r="F56" s="64"/>
      <c r="G56" s="64"/>
      <c r="H56" s="64"/>
      <c r="I56" s="101"/>
      <c r="J56" s="64"/>
      <c r="K56" s="64"/>
      <c r="L56" s="64"/>
      <c r="M56" s="101"/>
      <c r="N56" s="64"/>
      <c r="O56" s="64"/>
      <c r="P56" s="64"/>
      <c r="Q56" s="101"/>
      <c r="R56" s="94">
        <f t="shared" si="7"/>
        <v>0</v>
      </c>
      <c r="S56" s="71">
        <f t="shared" si="9"/>
        <v>0</v>
      </c>
      <c r="T56" s="93"/>
      <c r="U56" s="93"/>
      <c r="V56" s="93"/>
      <c r="W56" s="93"/>
      <c r="X56" s="93"/>
      <c r="Y56" s="66"/>
      <c r="Z56" s="66"/>
      <c r="AA56" s="66"/>
      <c r="AB56" s="66"/>
      <c r="AC56" s="66"/>
      <c r="AD56" s="66"/>
      <c r="AE56" s="66"/>
      <c r="AG56" s="64" t="s">
        <v>163</v>
      </c>
      <c r="AH56" s="64"/>
      <c r="AI56" s="64"/>
      <c r="AJ56" s="64"/>
      <c r="AK56" s="101"/>
      <c r="AL56" s="64"/>
      <c r="AM56" s="64"/>
      <c r="AN56" s="64"/>
      <c r="AO56" s="101"/>
      <c r="AP56" s="64"/>
      <c r="AQ56" s="64"/>
      <c r="AR56" s="64"/>
      <c r="AS56" s="101"/>
      <c r="AT56" s="64"/>
      <c r="AU56" s="64"/>
      <c r="AV56" s="64"/>
      <c r="AW56" s="101"/>
      <c r="AX56" s="94">
        <f t="shared" si="8"/>
        <v>0</v>
      </c>
      <c r="AY56" s="71">
        <f t="shared" si="10"/>
        <v>0</v>
      </c>
      <c r="AZ56" s="66"/>
      <c r="BA56" s="66"/>
      <c r="BB56" s="66"/>
      <c r="BC56" s="66"/>
      <c r="BD56" s="66"/>
      <c r="BE56" s="66"/>
      <c r="BF56" s="66"/>
      <c r="BG56" s="66"/>
      <c r="BH56" s="66"/>
      <c r="BI56" s="66"/>
      <c r="BJ56" s="66"/>
      <c r="BK56" s="66"/>
    </row>
    <row r="57" spans="1:63" x14ac:dyDescent="0.3">
      <c r="A57" s="64" t="s">
        <v>164</v>
      </c>
      <c r="B57" s="64"/>
      <c r="C57" s="64"/>
      <c r="D57" s="64"/>
      <c r="E57" s="101"/>
      <c r="F57" s="64"/>
      <c r="G57" s="64"/>
      <c r="H57" s="64"/>
      <c r="I57" s="101"/>
      <c r="J57" s="64"/>
      <c r="K57" s="64"/>
      <c r="L57" s="64"/>
      <c r="M57" s="101"/>
      <c r="N57" s="64"/>
      <c r="O57" s="64"/>
      <c r="P57" s="64"/>
      <c r="Q57" s="101"/>
      <c r="R57" s="94">
        <f t="shared" si="7"/>
        <v>0</v>
      </c>
      <c r="S57" s="71">
        <f t="shared" si="9"/>
        <v>0</v>
      </c>
      <c r="T57" s="93"/>
      <c r="U57" s="93"/>
      <c r="V57" s="93"/>
      <c r="W57" s="93"/>
      <c r="X57" s="93"/>
      <c r="Y57" s="66"/>
      <c r="Z57" s="66"/>
      <c r="AA57" s="66"/>
      <c r="AB57" s="66"/>
      <c r="AC57" s="66"/>
      <c r="AD57" s="66"/>
      <c r="AE57" s="66"/>
      <c r="AG57" s="64" t="s">
        <v>164</v>
      </c>
      <c r="AH57" s="64"/>
      <c r="AI57" s="64"/>
      <c r="AJ57" s="64"/>
      <c r="AK57" s="101"/>
      <c r="AL57" s="64"/>
      <c r="AM57" s="64"/>
      <c r="AN57" s="64"/>
      <c r="AO57" s="101"/>
      <c r="AP57" s="64"/>
      <c r="AQ57" s="64"/>
      <c r="AR57" s="64"/>
      <c r="AS57" s="101"/>
      <c r="AT57" s="64"/>
      <c r="AU57" s="64"/>
      <c r="AV57" s="64"/>
      <c r="AW57" s="101"/>
      <c r="AX57" s="94">
        <f t="shared" si="8"/>
        <v>0</v>
      </c>
      <c r="AY57" s="71">
        <f t="shared" si="10"/>
        <v>0</v>
      </c>
      <c r="AZ57" s="66"/>
      <c r="BA57" s="66"/>
      <c r="BB57" s="66"/>
      <c r="BC57" s="66"/>
      <c r="BD57" s="66"/>
      <c r="BE57" s="66"/>
      <c r="BF57" s="66"/>
      <c r="BG57" s="66"/>
      <c r="BH57" s="66"/>
      <c r="BI57" s="66"/>
      <c r="BJ57" s="66"/>
      <c r="BK57" s="66"/>
    </row>
    <row r="58" spans="1:63" x14ac:dyDescent="0.3">
      <c r="A58" s="68" t="s">
        <v>165</v>
      </c>
      <c r="B58" s="65">
        <f t="shared" ref="B58:Q58" si="11">SUM(B37:B57)</f>
        <v>0</v>
      </c>
      <c r="C58" s="65">
        <f t="shared" si="11"/>
        <v>0</v>
      </c>
      <c r="D58" s="65">
        <f t="shared" si="11"/>
        <v>0</v>
      </c>
      <c r="E58" s="102">
        <f t="shared" si="11"/>
        <v>0</v>
      </c>
      <c r="F58" s="65">
        <f t="shared" si="11"/>
        <v>0</v>
      </c>
      <c r="G58" s="65">
        <f t="shared" si="11"/>
        <v>0</v>
      </c>
      <c r="H58" s="65">
        <f t="shared" si="11"/>
        <v>0</v>
      </c>
      <c r="I58" s="102">
        <f t="shared" si="11"/>
        <v>0</v>
      </c>
      <c r="J58" s="65">
        <f t="shared" si="11"/>
        <v>0</v>
      </c>
      <c r="K58" s="65">
        <f t="shared" si="11"/>
        <v>0</v>
      </c>
      <c r="L58" s="65">
        <f t="shared" si="11"/>
        <v>0</v>
      </c>
      <c r="M58" s="102">
        <f t="shared" si="11"/>
        <v>0</v>
      </c>
      <c r="N58" s="65">
        <f t="shared" si="11"/>
        <v>0</v>
      </c>
      <c r="O58" s="65">
        <f t="shared" si="11"/>
        <v>0</v>
      </c>
      <c r="P58" s="65">
        <f t="shared" si="11"/>
        <v>0</v>
      </c>
      <c r="Q58" s="102">
        <f t="shared" si="11"/>
        <v>0</v>
      </c>
      <c r="R58" s="65">
        <f t="shared" ref="R58:AE58" si="12">SUM(R37:R57)</f>
        <v>0</v>
      </c>
      <c r="S58" s="71">
        <f t="shared" si="12"/>
        <v>0</v>
      </c>
      <c r="T58" s="65">
        <f t="shared" si="12"/>
        <v>0</v>
      </c>
      <c r="U58" s="65">
        <f t="shared" si="12"/>
        <v>0</v>
      </c>
      <c r="V58" s="65">
        <f t="shared" si="12"/>
        <v>0</v>
      </c>
      <c r="W58" s="65">
        <f t="shared" si="12"/>
        <v>0</v>
      </c>
      <c r="X58" s="65">
        <f t="shared" si="12"/>
        <v>0</v>
      </c>
      <c r="Y58" s="65">
        <f t="shared" si="12"/>
        <v>0</v>
      </c>
      <c r="Z58" s="65">
        <f t="shared" si="12"/>
        <v>0</v>
      </c>
      <c r="AA58" s="65">
        <f t="shared" si="12"/>
        <v>0</v>
      </c>
      <c r="AB58" s="65">
        <f t="shared" si="12"/>
        <v>0</v>
      </c>
      <c r="AC58" s="65">
        <f t="shared" si="12"/>
        <v>0</v>
      </c>
      <c r="AD58" s="65">
        <f t="shared" si="12"/>
        <v>0</v>
      </c>
      <c r="AE58" s="65">
        <f t="shared" si="12"/>
        <v>0</v>
      </c>
      <c r="AG58" s="68" t="s">
        <v>165</v>
      </c>
      <c r="AH58" s="65">
        <f t="shared" ref="AH58:AW58" si="13">SUM(AH37:AH57)</f>
        <v>0</v>
      </c>
      <c r="AI58" s="65">
        <f t="shared" si="13"/>
        <v>0</v>
      </c>
      <c r="AJ58" s="65">
        <f t="shared" si="13"/>
        <v>0</v>
      </c>
      <c r="AK58" s="102">
        <f t="shared" si="13"/>
        <v>0</v>
      </c>
      <c r="AL58" s="65">
        <f t="shared" si="13"/>
        <v>0</v>
      </c>
      <c r="AM58" s="65">
        <f t="shared" si="13"/>
        <v>0</v>
      </c>
      <c r="AN58" s="65">
        <f t="shared" si="13"/>
        <v>0</v>
      </c>
      <c r="AO58" s="102">
        <f t="shared" si="13"/>
        <v>0</v>
      </c>
      <c r="AP58" s="65">
        <f t="shared" si="13"/>
        <v>0</v>
      </c>
      <c r="AQ58" s="65">
        <f t="shared" si="13"/>
        <v>0</v>
      </c>
      <c r="AR58" s="65">
        <f t="shared" si="13"/>
        <v>0</v>
      </c>
      <c r="AS58" s="102">
        <f t="shared" si="13"/>
        <v>0</v>
      </c>
      <c r="AT58" s="65">
        <f t="shared" si="13"/>
        <v>0</v>
      </c>
      <c r="AU58" s="65">
        <f t="shared" si="13"/>
        <v>0</v>
      </c>
      <c r="AV58" s="65">
        <f t="shared" si="13"/>
        <v>0</v>
      </c>
      <c r="AW58" s="102">
        <f t="shared" si="13"/>
        <v>0</v>
      </c>
      <c r="AX58" s="95">
        <f t="shared" ref="AX58:BK58" si="14">SUM(AX37:AX57)</f>
        <v>0</v>
      </c>
      <c r="AY58" s="72">
        <f t="shared" si="14"/>
        <v>0</v>
      </c>
      <c r="AZ58" s="65">
        <f t="shared" si="14"/>
        <v>0</v>
      </c>
      <c r="BA58" s="65">
        <f t="shared" si="14"/>
        <v>0</v>
      </c>
      <c r="BB58" s="65">
        <f t="shared" si="14"/>
        <v>0</v>
      </c>
      <c r="BC58" s="65">
        <f t="shared" si="14"/>
        <v>0</v>
      </c>
      <c r="BD58" s="65">
        <f t="shared" si="14"/>
        <v>0</v>
      </c>
      <c r="BE58" s="65">
        <f t="shared" si="14"/>
        <v>0</v>
      </c>
      <c r="BF58" s="65">
        <f t="shared" si="14"/>
        <v>0</v>
      </c>
      <c r="BG58" s="65">
        <f t="shared" si="14"/>
        <v>0</v>
      </c>
      <c r="BH58" s="65">
        <f t="shared" si="14"/>
        <v>0</v>
      </c>
      <c r="BI58" s="65">
        <f t="shared" si="14"/>
        <v>0</v>
      </c>
      <c r="BJ58" s="65">
        <f t="shared" si="14"/>
        <v>0</v>
      </c>
      <c r="BK58" s="65">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44140625" defaultRowHeight="14.4" x14ac:dyDescent="0.3"/>
  <cols>
    <col min="1" max="1" width="21" customWidth="1"/>
    <col min="2" max="4" width="20.5546875" customWidth="1"/>
    <col min="5" max="5" width="24.33203125" customWidth="1"/>
  </cols>
  <sheetData>
    <row r="1" spans="1:5" s="2" customFormat="1" ht="16.5" customHeight="1" x14ac:dyDescent="0.3">
      <c r="A1" s="483"/>
      <c r="B1" s="486" t="s">
        <v>0</v>
      </c>
      <c r="C1" s="486"/>
      <c r="D1" s="486"/>
      <c r="E1" s="132" t="s">
        <v>1</v>
      </c>
    </row>
    <row r="2" spans="1:5" s="2" customFormat="1" ht="20.25" customHeight="1" x14ac:dyDescent="0.3">
      <c r="A2" s="484"/>
      <c r="B2" s="487" t="s">
        <v>2</v>
      </c>
      <c r="C2" s="487"/>
      <c r="D2" s="487"/>
      <c r="E2" s="133" t="s">
        <v>329</v>
      </c>
    </row>
    <row r="3" spans="1:5" s="2" customFormat="1" ht="30" customHeight="1" x14ac:dyDescent="0.3">
      <c r="A3" s="484"/>
      <c r="B3" s="488" t="s">
        <v>3</v>
      </c>
      <c r="C3" s="488"/>
      <c r="D3" s="488"/>
      <c r="E3" s="133" t="s">
        <v>352</v>
      </c>
    </row>
    <row r="4" spans="1:5" s="2" customFormat="1" ht="16.5" customHeight="1" thickBot="1" x14ac:dyDescent="0.35">
      <c r="A4" s="485"/>
      <c r="B4" s="298"/>
      <c r="C4" s="298"/>
      <c r="D4" s="298"/>
      <c r="E4" s="134" t="s">
        <v>353</v>
      </c>
    </row>
    <row r="5" spans="1:5" s="2" customFormat="1" ht="9" customHeight="1" thickBot="1" x14ac:dyDescent="0.35">
      <c r="A5"/>
      <c r="B5"/>
      <c r="C5"/>
      <c r="D5"/>
      <c r="E5"/>
    </row>
    <row r="6" spans="1:5" ht="14.25" customHeight="1" x14ac:dyDescent="0.3">
      <c r="A6" s="475" t="s">
        <v>166</v>
      </c>
      <c r="B6" s="224"/>
      <c r="C6" s="224"/>
      <c r="D6" s="224"/>
      <c r="E6" s="476"/>
    </row>
    <row r="7" spans="1:5" ht="15.75" customHeight="1" thickBot="1" x14ac:dyDescent="0.35">
      <c r="A7" s="141" t="s">
        <v>167</v>
      </c>
      <c r="B7" s="142" t="s">
        <v>168</v>
      </c>
      <c r="C7" s="489" t="s">
        <v>169</v>
      </c>
      <c r="D7" s="489"/>
      <c r="E7" s="490"/>
    </row>
    <row r="8" spans="1:5" x14ac:dyDescent="0.3">
      <c r="A8" s="139"/>
      <c r="B8" s="140"/>
      <c r="C8" s="480"/>
      <c r="D8" s="481"/>
      <c r="E8" s="482"/>
    </row>
    <row r="9" spans="1:5" x14ac:dyDescent="0.3">
      <c r="A9" s="136"/>
      <c r="B9" s="135"/>
      <c r="C9" s="477"/>
      <c r="D9" s="478"/>
      <c r="E9" s="479"/>
    </row>
    <row r="10" spans="1:5" x14ac:dyDescent="0.3">
      <c r="A10" s="136"/>
      <c r="B10" s="135"/>
      <c r="C10" s="477"/>
      <c r="D10" s="478"/>
      <c r="E10" s="479"/>
    </row>
    <row r="11" spans="1:5" x14ac:dyDescent="0.3">
      <c r="A11" s="136"/>
      <c r="B11" s="135"/>
      <c r="C11" s="477"/>
      <c r="D11" s="478"/>
      <c r="E11" s="479"/>
    </row>
    <row r="12" spans="1:5" x14ac:dyDescent="0.3">
      <c r="A12" s="136"/>
      <c r="B12" s="135"/>
      <c r="C12" s="477"/>
      <c r="D12" s="478"/>
      <c r="E12" s="479"/>
    </row>
    <row r="13" spans="1:5" x14ac:dyDescent="0.3">
      <c r="A13" s="136"/>
      <c r="B13" s="135"/>
      <c r="C13" s="477"/>
      <c r="D13" s="478"/>
      <c r="E13" s="479"/>
    </row>
    <row r="14" spans="1:5" x14ac:dyDescent="0.3">
      <c r="A14" s="136"/>
      <c r="B14" s="135"/>
      <c r="C14" s="477"/>
      <c r="D14" s="478"/>
      <c r="E14" s="479"/>
    </row>
    <row r="15" spans="1:5" x14ac:dyDescent="0.3">
      <c r="A15" s="136"/>
      <c r="B15" s="135"/>
      <c r="C15" s="477"/>
      <c r="D15" s="478"/>
      <c r="E15" s="479"/>
    </row>
    <row r="16" spans="1:5" x14ac:dyDescent="0.3">
      <c r="A16" s="136"/>
      <c r="B16" s="135"/>
      <c r="C16" s="477"/>
      <c r="D16" s="478"/>
      <c r="E16" s="479"/>
    </row>
    <row r="17" spans="1:5" x14ac:dyDescent="0.3">
      <c r="A17" s="136"/>
      <c r="B17" s="135"/>
      <c r="C17" s="477"/>
      <c r="D17" s="478"/>
      <c r="E17" s="479"/>
    </row>
    <row r="18" spans="1:5" x14ac:dyDescent="0.3">
      <c r="A18" s="136"/>
      <c r="B18" s="135"/>
      <c r="C18" s="477"/>
      <c r="D18" s="478"/>
      <c r="E18" s="479"/>
    </row>
    <row r="19" spans="1:5" x14ac:dyDescent="0.3">
      <c r="A19" s="136"/>
      <c r="B19" s="135"/>
      <c r="C19" s="477"/>
      <c r="D19" s="478"/>
      <c r="E19" s="479"/>
    </row>
    <row r="20" spans="1:5" x14ac:dyDescent="0.3">
      <c r="A20" s="136"/>
      <c r="B20" s="135"/>
      <c r="C20" s="477"/>
      <c r="D20" s="478"/>
      <c r="E20" s="479"/>
    </row>
    <row r="21" spans="1:5" x14ac:dyDescent="0.3">
      <c r="A21" s="136"/>
      <c r="B21" s="135"/>
      <c r="C21" s="477"/>
      <c r="D21" s="478"/>
      <c r="E21" s="479"/>
    </row>
    <row r="22" spans="1:5" x14ac:dyDescent="0.3">
      <c r="A22" s="136"/>
      <c r="B22" s="135"/>
      <c r="C22" s="477"/>
      <c r="D22" s="478"/>
      <c r="E22" s="479"/>
    </row>
    <row r="23" spans="1:5" x14ac:dyDescent="0.3">
      <c r="A23" s="136"/>
      <c r="B23" s="135"/>
      <c r="C23" s="477"/>
      <c r="D23" s="478"/>
      <c r="E23" s="479"/>
    </row>
    <row r="24" spans="1:5" x14ac:dyDescent="0.3">
      <c r="A24" s="136"/>
      <c r="B24" s="135"/>
      <c r="C24" s="477"/>
      <c r="D24" s="478"/>
      <c r="E24" s="479"/>
    </row>
    <row r="25" spans="1:5" x14ac:dyDescent="0.3">
      <c r="A25" s="136"/>
      <c r="B25" s="135"/>
      <c r="C25" s="477"/>
      <c r="D25" s="478"/>
      <c r="E25" s="479"/>
    </row>
    <row r="26" spans="1:5" x14ac:dyDescent="0.3">
      <c r="A26" s="136"/>
      <c r="B26" s="135"/>
      <c r="C26" s="477"/>
      <c r="D26" s="478"/>
      <c r="E26" s="479"/>
    </row>
    <row r="27" spans="1:5" x14ac:dyDescent="0.3">
      <c r="A27" s="136"/>
      <c r="B27" s="135"/>
      <c r="C27" s="477"/>
      <c r="D27" s="478"/>
      <c r="E27" s="479"/>
    </row>
    <row r="28" spans="1:5" x14ac:dyDescent="0.3">
      <c r="A28" s="136"/>
      <c r="B28" s="135"/>
      <c r="C28" s="477"/>
      <c r="D28" s="478"/>
      <c r="E28" s="479"/>
    </row>
    <row r="29" spans="1:5" x14ac:dyDescent="0.3">
      <c r="A29" s="136"/>
      <c r="B29" s="135"/>
      <c r="C29" s="477"/>
      <c r="D29" s="478"/>
      <c r="E29" s="479"/>
    </row>
    <row r="30" spans="1:5" x14ac:dyDescent="0.3">
      <c r="A30" s="136"/>
      <c r="B30" s="135"/>
      <c r="C30" s="477"/>
      <c r="D30" s="478"/>
      <c r="E30" s="479"/>
    </row>
    <row r="31" spans="1:5" x14ac:dyDescent="0.3">
      <c r="A31" s="136"/>
      <c r="B31" s="135"/>
      <c r="C31" s="477"/>
      <c r="D31" s="478"/>
      <c r="E31" s="479"/>
    </row>
    <row r="32" spans="1:5" x14ac:dyDescent="0.3">
      <c r="A32" s="136"/>
      <c r="B32" s="135"/>
      <c r="C32" s="477"/>
      <c r="D32" s="478"/>
      <c r="E32" s="479"/>
    </row>
    <row r="33" spans="1:5" x14ac:dyDescent="0.3">
      <c r="A33" s="136"/>
      <c r="B33" s="135"/>
      <c r="C33" s="477"/>
      <c r="D33" s="478"/>
      <c r="E33" s="479"/>
    </row>
    <row r="34" spans="1:5" x14ac:dyDescent="0.3">
      <c r="A34" s="136"/>
      <c r="B34" s="135"/>
      <c r="C34" s="477"/>
      <c r="D34" s="478"/>
      <c r="E34" s="479"/>
    </row>
    <row r="35" spans="1:5" ht="15" thickBot="1" x14ac:dyDescent="0.35">
      <c r="A35" s="137"/>
      <c r="B35" s="138"/>
      <c r="C35" s="472"/>
      <c r="D35" s="473"/>
      <c r="E35" s="474"/>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4" customWidth="1"/>
    <col min="2" max="2" width="61.88671875" style="34" customWidth="1"/>
    <col min="3" max="3" width="61.109375" style="34" customWidth="1"/>
    <col min="4" max="4" width="81" style="34" customWidth="1"/>
    <col min="5" max="5" width="32.88671875" style="60" customWidth="1"/>
    <col min="6" max="6" width="19" style="34" customWidth="1"/>
    <col min="7" max="7" width="29.44140625" style="34" customWidth="1"/>
    <col min="8" max="8" width="36.33203125" style="34" customWidth="1"/>
    <col min="9" max="9" width="40" style="34" customWidth="1"/>
    <col min="10" max="16384" width="11.44140625" style="34"/>
  </cols>
  <sheetData>
    <row r="1" spans="1:9" s="48" customFormat="1" x14ac:dyDescent="0.3">
      <c r="A1" s="47" t="s">
        <v>170</v>
      </c>
      <c r="B1" s="47" t="s">
        <v>171</v>
      </c>
      <c r="C1" s="47" t="s">
        <v>172</v>
      </c>
      <c r="D1" s="47" t="s">
        <v>173</v>
      </c>
      <c r="E1" s="47" t="s">
        <v>174</v>
      </c>
      <c r="F1" s="47" t="s">
        <v>175</v>
      </c>
      <c r="G1" s="47" t="s">
        <v>176</v>
      </c>
      <c r="H1" s="47" t="s">
        <v>128</v>
      </c>
      <c r="I1" s="47" t="s">
        <v>177</v>
      </c>
    </row>
    <row r="2" spans="1:9" s="48" customFormat="1" x14ac:dyDescent="0.3">
      <c r="A2" s="49" t="s">
        <v>178</v>
      </c>
      <c r="B2" s="43" t="s">
        <v>179</v>
      </c>
      <c r="C2" s="49" t="s">
        <v>180</v>
      </c>
      <c r="D2" s="50" t="s">
        <v>181</v>
      </c>
      <c r="E2" s="44" t="s">
        <v>182</v>
      </c>
      <c r="F2" s="51" t="s">
        <v>183</v>
      </c>
      <c r="G2" s="52" t="s">
        <v>184</v>
      </c>
      <c r="H2" s="52" t="s">
        <v>185</v>
      </c>
      <c r="I2" s="51" t="s">
        <v>186</v>
      </c>
    </row>
    <row r="3" spans="1:9" x14ac:dyDescent="0.3">
      <c r="A3" s="49" t="s">
        <v>187</v>
      </c>
      <c r="B3" s="43" t="s">
        <v>188</v>
      </c>
      <c r="C3" s="49" t="s">
        <v>189</v>
      </c>
      <c r="D3" s="53" t="s">
        <v>190</v>
      </c>
      <c r="E3" s="44" t="s">
        <v>191</v>
      </c>
      <c r="F3" s="51" t="s">
        <v>192</v>
      </c>
      <c r="G3" s="52" t="s">
        <v>193</v>
      </c>
      <c r="H3" s="52" t="s">
        <v>137</v>
      </c>
      <c r="I3" s="51" t="s">
        <v>194</v>
      </c>
    </row>
    <row r="4" spans="1:9" x14ac:dyDescent="0.3">
      <c r="A4" s="49" t="s">
        <v>195</v>
      </c>
      <c r="B4" s="43" t="s">
        <v>196</v>
      </c>
      <c r="C4" s="49" t="s">
        <v>197</v>
      </c>
      <c r="D4" s="53" t="s">
        <v>198</v>
      </c>
      <c r="E4" s="44" t="s">
        <v>199</v>
      </c>
      <c r="F4" s="51" t="s">
        <v>200</v>
      </c>
      <c r="G4" s="52" t="s">
        <v>201</v>
      </c>
      <c r="H4" s="52" t="s">
        <v>132</v>
      </c>
      <c r="I4" s="51" t="s">
        <v>202</v>
      </c>
    </row>
    <row r="5" spans="1:9" x14ac:dyDescent="0.3">
      <c r="A5" s="49" t="s">
        <v>203</v>
      </c>
      <c r="B5" s="43" t="s">
        <v>204</v>
      </c>
      <c r="C5" s="49" t="s">
        <v>205</v>
      </c>
      <c r="D5" s="53" t="s">
        <v>206</v>
      </c>
      <c r="E5" s="44" t="s">
        <v>207</v>
      </c>
      <c r="F5" s="51" t="s">
        <v>208</v>
      </c>
      <c r="G5" s="52" t="s">
        <v>209</v>
      </c>
      <c r="H5" s="52" t="s">
        <v>133</v>
      </c>
      <c r="I5" s="51" t="s">
        <v>210</v>
      </c>
    </row>
    <row r="6" spans="1:9" ht="27.6" x14ac:dyDescent="0.3">
      <c r="A6" s="49" t="s">
        <v>211</v>
      </c>
      <c r="B6" s="43" t="s">
        <v>212</v>
      </c>
      <c r="C6" s="49" t="s">
        <v>213</v>
      </c>
      <c r="D6" s="53" t="s">
        <v>214</v>
      </c>
      <c r="E6" s="44" t="s">
        <v>215</v>
      </c>
      <c r="G6" s="52" t="s">
        <v>216</v>
      </c>
      <c r="H6" s="52" t="s">
        <v>134</v>
      </c>
      <c r="I6" s="51" t="s">
        <v>217</v>
      </c>
    </row>
    <row r="7" spans="1:9" x14ac:dyDescent="0.3">
      <c r="B7" s="43" t="s">
        <v>218</v>
      </c>
      <c r="C7" s="49" t="s">
        <v>219</v>
      </c>
      <c r="D7" s="53" t="s">
        <v>220</v>
      </c>
      <c r="E7" s="51" t="s">
        <v>221</v>
      </c>
      <c r="G7" s="44" t="s">
        <v>143</v>
      </c>
      <c r="H7" s="52" t="s">
        <v>135</v>
      </c>
      <c r="I7" s="51" t="s">
        <v>222</v>
      </c>
    </row>
    <row r="8" spans="1:9" ht="27.6" x14ac:dyDescent="0.3">
      <c r="A8" s="54"/>
      <c r="B8" s="43" t="s">
        <v>223</v>
      </c>
      <c r="C8" s="49" t="s">
        <v>224</v>
      </c>
      <c r="D8" s="53" t="s">
        <v>225</v>
      </c>
      <c r="E8" s="51" t="s">
        <v>226</v>
      </c>
      <c r="I8" s="51" t="s">
        <v>227</v>
      </c>
    </row>
    <row r="9" spans="1:9" ht="32.1" customHeight="1" x14ac:dyDescent="0.3">
      <c r="A9" s="54"/>
      <c r="B9" s="43" t="s">
        <v>228</v>
      </c>
      <c r="C9" s="49" t="s">
        <v>229</v>
      </c>
      <c r="D9" s="53" t="s">
        <v>230</v>
      </c>
      <c r="E9" s="51" t="s">
        <v>231</v>
      </c>
      <c r="I9" s="51" t="s">
        <v>232</v>
      </c>
    </row>
    <row r="10" spans="1:9" x14ac:dyDescent="0.3">
      <c r="A10" s="54"/>
      <c r="B10" s="43" t="s">
        <v>233</v>
      </c>
      <c r="C10" s="49" t="s">
        <v>234</v>
      </c>
      <c r="D10" s="53" t="s">
        <v>235</v>
      </c>
      <c r="E10" s="51" t="s">
        <v>236</v>
      </c>
      <c r="I10" s="51" t="s">
        <v>237</v>
      </c>
    </row>
    <row r="11" spans="1:9" x14ac:dyDescent="0.3">
      <c r="A11" s="54"/>
      <c r="B11" s="43" t="s">
        <v>238</v>
      </c>
      <c r="C11" s="49" t="s">
        <v>239</v>
      </c>
      <c r="D11" s="53" t="s">
        <v>240</v>
      </c>
      <c r="E11" s="51" t="s">
        <v>241</v>
      </c>
      <c r="I11" s="51" t="s">
        <v>242</v>
      </c>
    </row>
    <row r="12" spans="1:9" ht="27.6" x14ac:dyDescent="0.3">
      <c r="A12" s="54"/>
      <c r="B12" s="43" t="s">
        <v>243</v>
      </c>
      <c r="C12" s="49" t="s">
        <v>244</v>
      </c>
      <c r="D12" s="53" t="s">
        <v>245</v>
      </c>
      <c r="E12" s="51" t="s">
        <v>246</v>
      </c>
      <c r="I12" s="51" t="s">
        <v>247</v>
      </c>
    </row>
    <row r="13" spans="1:9" x14ac:dyDescent="0.3">
      <c r="A13" s="54"/>
      <c r="B13" s="148" t="s">
        <v>248</v>
      </c>
      <c r="D13" s="53" t="s">
        <v>249</v>
      </c>
      <c r="E13" s="51" t="s">
        <v>250</v>
      </c>
      <c r="I13" s="51" t="s">
        <v>251</v>
      </c>
    </row>
    <row r="14" spans="1:9" x14ac:dyDescent="0.3">
      <c r="A14" s="54"/>
      <c r="B14" s="43" t="s">
        <v>252</v>
      </c>
      <c r="C14" s="54"/>
      <c r="D14" s="53" t="s">
        <v>253</v>
      </c>
      <c r="E14" s="51" t="s">
        <v>254</v>
      </c>
    </row>
    <row r="15" spans="1:9" x14ac:dyDescent="0.3">
      <c r="A15" s="54"/>
      <c r="B15" s="43" t="s">
        <v>255</v>
      </c>
      <c r="C15" s="54"/>
      <c r="D15" s="53" t="s">
        <v>256</v>
      </c>
      <c r="E15" s="51" t="s">
        <v>257</v>
      </c>
    </row>
    <row r="16" spans="1:9" x14ac:dyDescent="0.3">
      <c r="A16" s="54"/>
      <c r="B16" s="43" t="s">
        <v>258</v>
      </c>
      <c r="C16" s="54"/>
      <c r="D16" s="53" t="s">
        <v>259</v>
      </c>
      <c r="E16" s="55"/>
    </row>
    <row r="17" spans="1:5" x14ac:dyDescent="0.3">
      <c r="A17" s="54"/>
      <c r="B17" s="43" t="s">
        <v>260</v>
      </c>
      <c r="C17" s="54"/>
      <c r="D17" s="53" t="s">
        <v>261</v>
      </c>
      <c r="E17" s="55"/>
    </row>
    <row r="18" spans="1:5" x14ac:dyDescent="0.3">
      <c r="A18" s="54"/>
      <c r="B18" s="43" t="s">
        <v>262</v>
      </c>
      <c r="C18" s="54"/>
      <c r="D18" s="53" t="s">
        <v>263</v>
      </c>
      <c r="E18" s="55"/>
    </row>
    <row r="19" spans="1:5" x14ac:dyDescent="0.3">
      <c r="A19" s="54"/>
      <c r="B19" s="43" t="s">
        <v>264</v>
      </c>
      <c r="C19" s="54"/>
      <c r="D19" s="53" t="s">
        <v>265</v>
      </c>
      <c r="E19" s="55"/>
    </row>
    <row r="20" spans="1:5" x14ac:dyDescent="0.3">
      <c r="A20" s="54"/>
      <c r="B20" s="43" t="s">
        <v>266</v>
      </c>
      <c r="C20" s="54"/>
      <c r="D20" s="53" t="s">
        <v>267</v>
      </c>
      <c r="E20" s="55"/>
    </row>
    <row r="21" spans="1:5" x14ac:dyDescent="0.3">
      <c r="B21" s="43" t="s">
        <v>268</v>
      </c>
      <c r="D21" s="53" t="s">
        <v>269</v>
      </c>
      <c r="E21" s="55"/>
    </row>
    <row r="22" spans="1:5" x14ac:dyDescent="0.3">
      <c r="B22" s="43" t="s">
        <v>270</v>
      </c>
      <c r="D22" s="53" t="s">
        <v>271</v>
      </c>
      <c r="E22" s="55"/>
    </row>
    <row r="23" spans="1:5" x14ac:dyDescent="0.3">
      <c r="B23" s="43" t="s">
        <v>272</v>
      </c>
      <c r="D23" s="53" t="s">
        <v>273</v>
      </c>
      <c r="E23" s="55"/>
    </row>
    <row r="24" spans="1:5" x14ac:dyDescent="0.3">
      <c r="D24" s="56" t="s">
        <v>274</v>
      </c>
      <c r="E24" s="56" t="s">
        <v>275</v>
      </c>
    </row>
    <row r="25" spans="1:5" x14ac:dyDescent="0.3">
      <c r="D25" s="57" t="s">
        <v>276</v>
      </c>
      <c r="E25" s="51" t="s">
        <v>277</v>
      </c>
    </row>
    <row r="26" spans="1:5" x14ac:dyDescent="0.3">
      <c r="D26" s="57" t="s">
        <v>278</v>
      </c>
      <c r="E26" s="51" t="s">
        <v>279</v>
      </c>
    </row>
    <row r="27" spans="1:5" x14ac:dyDescent="0.3">
      <c r="D27" s="491" t="s">
        <v>280</v>
      </c>
      <c r="E27" s="51" t="s">
        <v>281</v>
      </c>
    </row>
    <row r="28" spans="1:5" x14ac:dyDescent="0.3">
      <c r="D28" s="492"/>
      <c r="E28" s="51" t="s">
        <v>282</v>
      </c>
    </row>
    <row r="29" spans="1:5" x14ac:dyDescent="0.3">
      <c r="D29" s="492"/>
      <c r="E29" s="51" t="s">
        <v>283</v>
      </c>
    </row>
    <row r="30" spans="1:5" x14ac:dyDescent="0.3">
      <c r="D30" s="493"/>
      <c r="E30" s="51" t="s">
        <v>284</v>
      </c>
    </row>
    <row r="31" spans="1:5" x14ac:dyDescent="0.3">
      <c r="D31" s="57" t="s">
        <v>285</v>
      </c>
      <c r="E31" s="51" t="s">
        <v>286</v>
      </c>
    </row>
    <row r="32" spans="1:5" x14ac:dyDescent="0.3">
      <c r="D32" s="57" t="s">
        <v>287</v>
      </c>
      <c r="E32" s="51" t="s">
        <v>288</v>
      </c>
    </row>
    <row r="33" spans="4:5" x14ac:dyDescent="0.3">
      <c r="D33" s="57" t="s">
        <v>289</v>
      </c>
      <c r="E33" s="51" t="s">
        <v>290</v>
      </c>
    </row>
    <row r="34" spans="4:5" x14ac:dyDescent="0.3">
      <c r="D34" s="57" t="s">
        <v>291</v>
      </c>
      <c r="E34" s="51" t="s">
        <v>292</v>
      </c>
    </row>
    <row r="35" spans="4:5" x14ac:dyDescent="0.3">
      <c r="D35" s="57" t="s">
        <v>293</v>
      </c>
      <c r="E35" s="51" t="s">
        <v>294</v>
      </c>
    </row>
    <row r="36" spans="4:5" x14ac:dyDescent="0.3">
      <c r="D36" s="57" t="s">
        <v>295</v>
      </c>
      <c r="E36" s="51" t="s">
        <v>296</v>
      </c>
    </row>
    <row r="37" spans="4:5" x14ac:dyDescent="0.3">
      <c r="D37" s="57" t="s">
        <v>297</v>
      </c>
      <c r="E37" s="51" t="s">
        <v>298</v>
      </c>
    </row>
    <row r="38" spans="4:5" x14ac:dyDescent="0.3">
      <c r="D38" s="57" t="s">
        <v>299</v>
      </c>
      <c r="E38" s="51" t="s">
        <v>300</v>
      </c>
    </row>
    <row r="39" spans="4:5" x14ac:dyDescent="0.3">
      <c r="D39" s="58" t="s">
        <v>301</v>
      </c>
      <c r="E39" s="51" t="s">
        <v>302</v>
      </c>
    </row>
    <row r="40" spans="4:5" x14ac:dyDescent="0.3">
      <c r="D40" s="58" t="s">
        <v>303</v>
      </c>
      <c r="E40" s="51" t="s">
        <v>304</v>
      </c>
    </row>
    <row r="41" spans="4:5" x14ac:dyDescent="0.3">
      <c r="D41" s="57" t="s">
        <v>305</v>
      </c>
      <c r="E41" s="51" t="s">
        <v>306</v>
      </c>
    </row>
    <row r="42" spans="4:5" x14ac:dyDescent="0.3">
      <c r="D42" s="57" t="s">
        <v>307</v>
      </c>
      <c r="E42" s="51" t="s">
        <v>308</v>
      </c>
    </row>
    <row r="43" spans="4:5" x14ac:dyDescent="0.3">
      <c r="D43" s="58" t="s">
        <v>309</v>
      </c>
      <c r="E43" s="51" t="s">
        <v>310</v>
      </c>
    </row>
    <row r="44" spans="4:5" x14ac:dyDescent="0.3">
      <c r="D44" s="59" t="s">
        <v>311</v>
      </c>
      <c r="E44" s="51" t="s">
        <v>312</v>
      </c>
    </row>
    <row r="45" spans="4:5" x14ac:dyDescent="0.3">
      <c r="D45" s="53" t="s">
        <v>313</v>
      </c>
      <c r="E45" s="51" t="s">
        <v>314</v>
      </c>
    </row>
    <row r="46" spans="4:5" x14ac:dyDescent="0.3">
      <c r="D46" s="53" t="s">
        <v>315</v>
      </c>
      <c r="E46" s="51" t="s">
        <v>316</v>
      </c>
    </row>
    <row r="47" spans="4:5" x14ac:dyDescent="0.3">
      <c r="D47" s="53" t="s">
        <v>317</v>
      </c>
      <c r="E47" s="51" t="s">
        <v>318</v>
      </c>
    </row>
    <row r="48" spans="4:5" x14ac:dyDescent="0.3">
      <c r="D48" s="53" t="s">
        <v>319</v>
      </c>
      <c r="E48" s="51" t="s">
        <v>320</v>
      </c>
    </row>
    <row r="49" spans="4:4" x14ac:dyDescent="0.3">
      <c r="D49" s="56" t="s">
        <v>321</v>
      </c>
    </row>
    <row r="50" spans="4:4" x14ac:dyDescent="0.3">
      <c r="D50" s="53" t="s">
        <v>322</v>
      </c>
    </row>
    <row r="51" spans="4:4" x14ac:dyDescent="0.3">
      <c r="D51" s="53" t="s">
        <v>323</v>
      </c>
    </row>
    <row r="52" spans="4:4" x14ac:dyDescent="0.3">
      <c r="D52" s="56" t="s">
        <v>324</v>
      </c>
    </row>
    <row r="53" spans="4:4" x14ac:dyDescent="0.3">
      <c r="D53" s="59" t="s">
        <v>325</v>
      </c>
    </row>
    <row r="54" spans="4:4" x14ac:dyDescent="0.3">
      <c r="D54" s="59" t="s">
        <v>326</v>
      </c>
    </row>
    <row r="55" spans="4:4" x14ac:dyDescent="0.3">
      <c r="D55" s="59" t="s">
        <v>327</v>
      </c>
    </row>
    <row r="56" spans="4:4" x14ac:dyDescent="0.3">
      <c r="D56" s="59" t="s">
        <v>328</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53E9B-80F2-4CB8-805C-07B06D2AA69C}">
  <sheetPr>
    <tabColor theme="7" tint="0.39997558519241921"/>
    <pageSetUpPr fitToPage="1"/>
  </sheetPr>
  <dimension ref="A1:AO61"/>
  <sheetViews>
    <sheetView showGridLines="0" topLeftCell="A25" zoomScale="60" zoomScaleNormal="60" workbookViewId="0">
      <selection activeCell="A38" sqref="A38:AE38"/>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88"/>
      <c r="B1" s="291"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3"/>
      <c r="AB1" s="300" t="s">
        <v>1</v>
      </c>
      <c r="AC1" s="301"/>
      <c r="AD1" s="301"/>
      <c r="AE1" s="302"/>
    </row>
    <row r="2" spans="1:31" ht="30.75" customHeight="1" thickBot="1" x14ac:dyDescent="0.35">
      <c r="A2" s="289"/>
      <c r="B2" s="291" t="s">
        <v>2</v>
      </c>
      <c r="C2" s="292"/>
      <c r="D2" s="292"/>
      <c r="E2" s="292"/>
      <c r="F2" s="292"/>
      <c r="G2" s="292"/>
      <c r="H2" s="292"/>
      <c r="I2" s="292"/>
      <c r="J2" s="292"/>
      <c r="K2" s="292"/>
      <c r="L2" s="292"/>
      <c r="M2" s="292"/>
      <c r="N2" s="292"/>
      <c r="O2" s="292"/>
      <c r="P2" s="292"/>
      <c r="Q2" s="292"/>
      <c r="R2" s="292"/>
      <c r="S2" s="292"/>
      <c r="T2" s="292"/>
      <c r="U2" s="292"/>
      <c r="V2" s="292"/>
      <c r="W2" s="292"/>
      <c r="X2" s="292"/>
      <c r="Y2" s="292"/>
      <c r="Z2" s="292"/>
      <c r="AA2" s="293"/>
      <c r="AB2" s="300" t="s">
        <v>329</v>
      </c>
      <c r="AC2" s="301"/>
      <c r="AD2" s="301"/>
      <c r="AE2" s="302"/>
    </row>
    <row r="3" spans="1:31" ht="24" customHeight="1" thickBot="1" x14ac:dyDescent="0.35">
      <c r="A3" s="289"/>
      <c r="B3" s="294" t="s">
        <v>3</v>
      </c>
      <c r="C3" s="295"/>
      <c r="D3" s="295"/>
      <c r="E3" s="295"/>
      <c r="F3" s="295"/>
      <c r="G3" s="295"/>
      <c r="H3" s="295"/>
      <c r="I3" s="295"/>
      <c r="J3" s="295"/>
      <c r="K3" s="295"/>
      <c r="L3" s="295"/>
      <c r="M3" s="295"/>
      <c r="N3" s="295"/>
      <c r="O3" s="295"/>
      <c r="P3" s="295"/>
      <c r="Q3" s="295"/>
      <c r="R3" s="295"/>
      <c r="S3" s="295"/>
      <c r="T3" s="295"/>
      <c r="U3" s="295"/>
      <c r="V3" s="295"/>
      <c r="W3" s="295"/>
      <c r="X3" s="295"/>
      <c r="Y3" s="295"/>
      <c r="Z3" s="295"/>
      <c r="AA3" s="296"/>
      <c r="AB3" s="300" t="s">
        <v>352</v>
      </c>
      <c r="AC3" s="301"/>
      <c r="AD3" s="301"/>
      <c r="AE3" s="302"/>
    </row>
    <row r="4" spans="1:31" ht="21.75" customHeight="1" thickBot="1" x14ac:dyDescent="0.35">
      <c r="A4" s="290"/>
      <c r="B4" s="297"/>
      <c r="C4" s="298"/>
      <c r="D4" s="298"/>
      <c r="E4" s="298"/>
      <c r="F4" s="298"/>
      <c r="G4" s="298"/>
      <c r="H4" s="298"/>
      <c r="I4" s="298"/>
      <c r="J4" s="298"/>
      <c r="K4" s="298"/>
      <c r="L4" s="298"/>
      <c r="M4" s="298"/>
      <c r="N4" s="298"/>
      <c r="O4" s="298"/>
      <c r="P4" s="298"/>
      <c r="Q4" s="298"/>
      <c r="R4" s="298"/>
      <c r="S4" s="298"/>
      <c r="T4" s="298"/>
      <c r="U4" s="298"/>
      <c r="V4" s="298"/>
      <c r="W4" s="298"/>
      <c r="X4" s="298"/>
      <c r="Y4" s="298"/>
      <c r="Z4" s="298"/>
      <c r="AA4" s="299"/>
      <c r="AB4" s="303" t="s">
        <v>4</v>
      </c>
      <c r="AC4" s="304"/>
      <c r="AD4" s="304"/>
      <c r="AE4" s="305"/>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5" t="s">
        <v>5</v>
      </c>
      <c r="B7" s="246"/>
      <c r="C7" s="283" t="s">
        <v>20</v>
      </c>
      <c r="D7" s="245" t="s">
        <v>6</v>
      </c>
      <c r="E7" s="251"/>
      <c r="F7" s="251"/>
      <c r="G7" s="251"/>
      <c r="H7" s="246"/>
      <c r="I7" s="275">
        <v>45328</v>
      </c>
      <c r="J7" s="276"/>
      <c r="K7" s="245" t="s">
        <v>7</v>
      </c>
      <c r="L7" s="246"/>
      <c r="M7" s="267" t="s">
        <v>8</v>
      </c>
      <c r="N7" s="268"/>
      <c r="O7" s="256"/>
      <c r="P7" s="257"/>
      <c r="Q7" s="4"/>
      <c r="R7" s="4"/>
      <c r="S7" s="4"/>
      <c r="T7" s="4"/>
      <c r="U7" s="4"/>
      <c r="V7" s="4"/>
      <c r="W7" s="4"/>
      <c r="X7" s="4"/>
      <c r="Y7" s="4"/>
      <c r="Z7" s="5"/>
      <c r="AA7" s="4"/>
      <c r="AB7" s="4"/>
      <c r="AD7" s="7"/>
      <c r="AE7" s="8"/>
    </row>
    <row r="8" spans="1:31" x14ac:dyDescent="0.3">
      <c r="A8" s="247"/>
      <c r="B8" s="248"/>
      <c r="C8" s="284"/>
      <c r="D8" s="247"/>
      <c r="E8" s="252"/>
      <c r="F8" s="252"/>
      <c r="G8" s="252"/>
      <c r="H8" s="248"/>
      <c r="I8" s="277"/>
      <c r="J8" s="278"/>
      <c r="K8" s="247"/>
      <c r="L8" s="248"/>
      <c r="M8" s="286" t="s">
        <v>9</v>
      </c>
      <c r="N8" s="287"/>
      <c r="O8" s="269"/>
      <c r="P8" s="270"/>
      <c r="Q8" s="4"/>
      <c r="R8" s="4"/>
      <c r="S8" s="4"/>
      <c r="T8" s="4"/>
      <c r="U8" s="4"/>
      <c r="V8" s="4"/>
      <c r="W8" s="4"/>
      <c r="X8" s="4"/>
      <c r="Y8" s="4"/>
      <c r="Z8" s="5"/>
      <c r="AA8" s="4"/>
      <c r="AB8" s="4"/>
      <c r="AD8" s="7"/>
      <c r="AE8" s="8"/>
    </row>
    <row r="9" spans="1:31" ht="15" thickBot="1" x14ac:dyDescent="0.35">
      <c r="A9" s="249"/>
      <c r="B9" s="250"/>
      <c r="C9" s="285"/>
      <c r="D9" s="249"/>
      <c r="E9" s="253"/>
      <c r="F9" s="253"/>
      <c r="G9" s="253"/>
      <c r="H9" s="250"/>
      <c r="I9" s="279"/>
      <c r="J9" s="280"/>
      <c r="K9" s="249"/>
      <c r="L9" s="250"/>
      <c r="M9" s="271" t="s">
        <v>10</v>
      </c>
      <c r="N9" s="272"/>
      <c r="O9" s="273" t="s">
        <v>354</v>
      </c>
      <c r="P9" s="274"/>
      <c r="Q9" s="4"/>
      <c r="R9" s="4"/>
      <c r="S9" s="4"/>
      <c r="T9" s="4"/>
      <c r="U9" s="4"/>
      <c r="V9" s="4"/>
      <c r="W9" s="4"/>
      <c r="X9" s="4"/>
      <c r="Y9" s="4"/>
      <c r="Z9" s="5"/>
      <c r="AA9" s="4"/>
      <c r="AB9" s="4"/>
      <c r="AD9" s="7"/>
      <c r="AE9" s="8"/>
    </row>
    <row r="10" spans="1:31" ht="15" customHeight="1" thickBot="1" x14ac:dyDescent="0.3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3">
      <c r="A11" s="245" t="s">
        <v>11</v>
      </c>
      <c r="B11" s="246"/>
      <c r="C11" s="217" t="s">
        <v>355</v>
      </c>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9"/>
    </row>
    <row r="12" spans="1:31" ht="15" customHeight="1" x14ac:dyDescent="0.3">
      <c r="A12" s="247"/>
      <c r="B12" s="248"/>
      <c r="C12" s="258"/>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60"/>
    </row>
    <row r="13" spans="1:31" ht="15" customHeight="1" thickBot="1" x14ac:dyDescent="0.35">
      <c r="A13" s="249"/>
      <c r="B13" s="250"/>
      <c r="C13" s="261"/>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54" t="s">
        <v>12</v>
      </c>
      <c r="B15" s="255"/>
      <c r="C15" s="264" t="s">
        <v>356</v>
      </c>
      <c r="D15" s="265"/>
      <c r="E15" s="265"/>
      <c r="F15" s="265"/>
      <c r="G15" s="265"/>
      <c r="H15" s="265"/>
      <c r="I15" s="265"/>
      <c r="J15" s="265"/>
      <c r="K15" s="266"/>
      <c r="L15" s="281" t="s">
        <v>13</v>
      </c>
      <c r="M15" s="311"/>
      <c r="N15" s="311"/>
      <c r="O15" s="311"/>
      <c r="P15" s="311"/>
      <c r="Q15" s="282"/>
      <c r="R15" s="312" t="s">
        <v>357</v>
      </c>
      <c r="S15" s="313"/>
      <c r="T15" s="313"/>
      <c r="U15" s="313"/>
      <c r="V15" s="313"/>
      <c r="W15" s="313"/>
      <c r="X15" s="314"/>
      <c r="Y15" s="281" t="s">
        <v>14</v>
      </c>
      <c r="Z15" s="282"/>
      <c r="AA15" s="264" t="s">
        <v>358</v>
      </c>
      <c r="AB15" s="265"/>
      <c r="AC15" s="265"/>
      <c r="AD15" s="265"/>
      <c r="AE15" s="266"/>
    </row>
    <row r="16" spans="1:31" ht="9" customHeight="1" thickBot="1" x14ac:dyDescent="0.35">
      <c r="A16" s="6"/>
      <c r="B16" s="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7"/>
      <c r="AE16" s="8"/>
    </row>
    <row r="17" spans="1:32" s="16" customFormat="1" ht="37.5" customHeight="1" thickBot="1" x14ac:dyDescent="0.35">
      <c r="A17" s="254" t="s">
        <v>15</v>
      </c>
      <c r="B17" s="255"/>
      <c r="C17" s="264" t="s">
        <v>364</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81" t="s">
        <v>16</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82"/>
      <c r="AF19" s="20"/>
    </row>
    <row r="20" spans="1:32" ht="32.1" customHeight="1" thickBot="1" x14ac:dyDescent="0.35">
      <c r="A20" s="107" t="s">
        <v>17</v>
      </c>
      <c r="B20" s="308" t="s">
        <v>18</v>
      </c>
      <c r="C20" s="309"/>
      <c r="D20" s="309"/>
      <c r="E20" s="309"/>
      <c r="F20" s="309"/>
      <c r="G20" s="309"/>
      <c r="H20" s="309"/>
      <c r="I20" s="309"/>
      <c r="J20" s="309"/>
      <c r="K20" s="309"/>
      <c r="L20" s="309"/>
      <c r="M20" s="309"/>
      <c r="N20" s="309"/>
      <c r="O20" s="310"/>
      <c r="P20" s="281" t="s">
        <v>19</v>
      </c>
      <c r="Q20" s="311"/>
      <c r="R20" s="311"/>
      <c r="S20" s="311"/>
      <c r="T20" s="311"/>
      <c r="U20" s="311"/>
      <c r="V20" s="311"/>
      <c r="W20" s="311"/>
      <c r="X20" s="311"/>
      <c r="Y20" s="311"/>
      <c r="Z20" s="311"/>
      <c r="AA20" s="311"/>
      <c r="AB20" s="311"/>
      <c r="AC20" s="311"/>
      <c r="AD20" s="311"/>
      <c r="AE20" s="282"/>
      <c r="AF20" s="20"/>
    </row>
    <row r="21" spans="1:32" ht="32.1" customHeight="1" thickBot="1" x14ac:dyDescent="0.35">
      <c r="A21" s="84">
        <v>62464142</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86"/>
      <c r="C22" s="84">
        <v>5429367</v>
      </c>
      <c r="D22" s="84"/>
      <c r="E22" s="84"/>
      <c r="F22" s="84">
        <v>500000</v>
      </c>
      <c r="G22" s="84"/>
      <c r="H22" s="84"/>
      <c r="I22" s="84"/>
      <c r="J22" s="84"/>
      <c r="K22" s="84"/>
      <c r="L22" s="84"/>
      <c r="M22" s="84"/>
      <c r="N22" s="84">
        <f>SUM(B22:M22)</f>
        <v>5929367</v>
      </c>
      <c r="O22" s="87"/>
      <c r="P22" s="143" t="s">
        <v>37</v>
      </c>
      <c r="Q22" s="109"/>
      <c r="R22" s="110">
        <v>638341000</v>
      </c>
      <c r="S22" s="110"/>
      <c r="T22" s="110"/>
      <c r="U22" s="110">
        <v>9936000</v>
      </c>
      <c r="V22" s="110">
        <v>78267000</v>
      </c>
      <c r="W22" s="110"/>
      <c r="X22" s="110"/>
      <c r="Y22" s="110"/>
      <c r="Z22" s="110"/>
      <c r="AA22" s="110"/>
      <c r="AB22" s="110"/>
      <c r="AC22" s="110">
        <f>SUM(Q22:AB22)</f>
        <v>726544000</v>
      </c>
      <c r="AE22" s="111"/>
      <c r="AF22" s="1"/>
    </row>
    <row r="23" spans="1:32" ht="32.1" customHeight="1" x14ac:dyDescent="0.3">
      <c r="A23" s="144" t="s">
        <v>38</v>
      </c>
      <c r="B23" s="83"/>
      <c r="C23" s="82"/>
      <c r="D23" s="82"/>
      <c r="E23" s="82">
        <v>5988383</v>
      </c>
      <c r="F23" s="82"/>
      <c r="G23" s="82"/>
      <c r="H23" s="82"/>
      <c r="I23" s="82"/>
      <c r="J23" s="82"/>
      <c r="K23" s="82"/>
      <c r="L23" s="82"/>
      <c r="M23" s="82"/>
      <c r="N23" s="82">
        <f>SUM(B23:M23)</f>
        <v>5988383</v>
      </c>
      <c r="O23" s="96" t="str">
        <f>IFERROR(N23/(SUMIF(B23:M23,"&gt;0",B22:M22))," ")</f>
        <v xml:space="preserve"> </v>
      </c>
      <c r="P23" s="144" t="s">
        <v>39</v>
      </c>
      <c r="Q23" s="83">
        <v>11962500</v>
      </c>
      <c r="R23" s="82"/>
      <c r="S23" s="82"/>
      <c r="T23" s="82"/>
      <c r="U23" s="82"/>
      <c r="V23" s="82"/>
      <c r="W23" s="82"/>
      <c r="X23" s="82"/>
      <c r="Y23" s="82"/>
      <c r="Z23" s="82"/>
      <c r="AA23" s="82"/>
      <c r="AB23" s="82"/>
      <c r="AC23" s="82">
        <f>SUM(Q23:AB23)</f>
        <v>11962500</v>
      </c>
      <c r="AD23" s="82">
        <f>AC23/SUM(Q22:AB22)</f>
        <v>1.6464935365235966E-2</v>
      </c>
      <c r="AE23" s="88">
        <f>AC23/AC22</f>
        <v>1.6464935365235966E-2</v>
      </c>
      <c r="AF23" s="1"/>
    </row>
    <row r="24" spans="1:32" ht="32.1" customHeight="1" x14ac:dyDescent="0.3">
      <c r="A24" s="144" t="s">
        <v>40</v>
      </c>
      <c r="B24" s="83">
        <f>61614393</f>
        <v>61614393</v>
      </c>
      <c r="C24" s="82"/>
      <c r="D24" s="82"/>
      <c r="E24" s="82"/>
      <c r="F24" s="82"/>
      <c r="G24" s="82"/>
      <c r="H24" s="82"/>
      <c r="I24" s="82"/>
      <c r="J24" s="82"/>
      <c r="K24" s="82"/>
      <c r="L24" s="82"/>
      <c r="M24" s="82"/>
      <c r="N24" s="82">
        <f>SUM(B24:M24)</f>
        <v>61614393</v>
      </c>
      <c r="O24" s="85"/>
      <c r="P24" s="144" t="s">
        <v>36</v>
      </c>
      <c r="Q24" s="83"/>
      <c r="R24" s="82">
        <v>7740930.9301543795</v>
      </c>
      <c r="S24" s="82">
        <v>58338430.930154376</v>
      </c>
      <c r="T24" s="82">
        <v>61878792.790463135</v>
      </c>
      <c r="U24" s="82">
        <v>63325457.840763487</v>
      </c>
      <c r="V24" s="82">
        <v>64052923.305840679</v>
      </c>
      <c r="W24" s="82">
        <v>79058423.305840671</v>
      </c>
      <c r="X24" s="82">
        <v>68396944.166149452</v>
      </c>
      <c r="Y24" s="82">
        <v>65326388.77091787</v>
      </c>
      <c r="Z24" s="82">
        <v>65053388.77091787</v>
      </c>
      <c r="AA24" s="82">
        <v>65053388.77091787</v>
      </c>
      <c r="AB24" s="82">
        <f>128323250-4320</f>
        <v>128318930</v>
      </c>
      <c r="AC24" s="82">
        <f>SUM(Q24:AB24)</f>
        <v>726543999.58211982</v>
      </c>
      <c r="AD24" s="82"/>
      <c r="AE24" s="112"/>
      <c r="AF24" s="1"/>
    </row>
    <row r="25" spans="1:32" ht="32.1" customHeight="1" thickBot="1" x14ac:dyDescent="0.35">
      <c r="A25" s="145" t="s">
        <v>41</v>
      </c>
      <c r="B25" s="120">
        <v>48614076</v>
      </c>
      <c r="C25" s="121"/>
      <c r="D25" s="121"/>
      <c r="E25" s="121"/>
      <c r="F25" s="121"/>
      <c r="G25" s="121"/>
      <c r="H25" s="121"/>
      <c r="I25" s="121"/>
      <c r="J25" s="121"/>
      <c r="K25" s="121"/>
      <c r="L25" s="121"/>
      <c r="M25" s="121"/>
      <c r="N25" s="121">
        <f>SUM(B25:M25)</f>
        <v>48614076</v>
      </c>
      <c r="O25" s="122">
        <f>IFERROR(N25/(SUMIF(B25:M25,"&gt;0",B24:M24))," ")</f>
        <v>0.78900519234199062</v>
      </c>
      <c r="P25" s="145" t="s">
        <v>41</v>
      </c>
      <c r="Q25" s="120">
        <v>0</v>
      </c>
      <c r="R25" s="121"/>
      <c r="S25" s="121"/>
      <c r="T25" s="121"/>
      <c r="U25" s="121"/>
      <c r="V25" s="121"/>
      <c r="W25" s="121"/>
      <c r="X25" s="121"/>
      <c r="Y25" s="121"/>
      <c r="Z25" s="121"/>
      <c r="AA25" s="121"/>
      <c r="AB25" s="121"/>
      <c r="AC25" s="121">
        <f>SUM(Q25:AB25)</f>
        <v>0</v>
      </c>
      <c r="AD25" s="121">
        <f>AC25/SUM(Q24:AB24)</f>
        <v>0</v>
      </c>
      <c r="AE25" s="123">
        <f>AC25/AC24</f>
        <v>0</v>
      </c>
      <c r="AF25" s="1"/>
    </row>
    <row r="26" spans="1:32" customFormat="1" ht="16.5" customHeight="1" thickBot="1" x14ac:dyDescent="0.35"/>
    <row r="27" spans="1:32" ht="33.9" customHeight="1" x14ac:dyDescent="0.3">
      <c r="A27" s="238" t="s">
        <v>42</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3">
      <c r="A28" s="214" t="s">
        <v>43</v>
      </c>
      <c r="B28" s="216" t="s">
        <v>44</v>
      </c>
      <c r="C28" s="216"/>
      <c r="D28" s="216" t="s">
        <v>45</v>
      </c>
      <c r="E28" s="216"/>
      <c r="F28" s="216"/>
      <c r="G28" s="216"/>
      <c r="H28" s="216"/>
      <c r="I28" s="216"/>
      <c r="J28" s="216"/>
      <c r="K28" s="216"/>
      <c r="L28" s="216"/>
      <c r="M28" s="216"/>
      <c r="N28" s="216"/>
      <c r="O28" s="216"/>
      <c r="P28" s="216" t="s">
        <v>32</v>
      </c>
      <c r="Q28" s="216" t="s">
        <v>46</v>
      </c>
      <c r="R28" s="216"/>
      <c r="S28" s="216"/>
      <c r="T28" s="216"/>
      <c r="U28" s="216"/>
      <c r="V28" s="216"/>
      <c r="W28" s="216"/>
      <c r="X28" s="216"/>
      <c r="Y28" s="216" t="s">
        <v>47</v>
      </c>
      <c r="Z28" s="216"/>
      <c r="AA28" s="216"/>
      <c r="AB28" s="216"/>
      <c r="AC28" s="216"/>
      <c r="AD28" s="216"/>
      <c r="AE28" s="241"/>
    </row>
    <row r="29" spans="1:32" ht="27" customHeight="1" x14ac:dyDescent="0.3">
      <c r="A29" s="214"/>
      <c r="B29" s="216"/>
      <c r="C29" s="216"/>
      <c r="D29" s="103" t="s">
        <v>20</v>
      </c>
      <c r="E29" s="103" t="s">
        <v>21</v>
      </c>
      <c r="F29" s="103" t="s">
        <v>22</v>
      </c>
      <c r="G29" s="103" t="s">
        <v>23</v>
      </c>
      <c r="H29" s="103" t="s">
        <v>24</v>
      </c>
      <c r="I29" s="103" t="s">
        <v>25</v>
      </c>
      <c r="J29" s="103" t="s">
        <v>26</v>
      </c>
      <c r="K29" s="103" t="s">
        <v>27</v>
      </c>
      <c r="L29" s="103" t="s">
        <v>28</v>
      </c>
      <c r="M29" s="103" t="s">
        <v>29</v>
      </c>
      <c r="N29" s="103" t="s">
        <v>30</v>
      </c>
      <c r="O29" s="103" t="s">
        <v>31</v>
      </c>
      <c r="P29" s="216"/>
      <c r="Q29" s="216"/>
      <c r="R29" s="216"/>
      <c r="S29" s="216"/>
      <c r="T29" s="216"/>
      <c r="U29" s="216"/>
      <c r="V29" s="216"/>
      <c r="W29" s="216"/>
      <c r="X29" s="216"/>
      <c r="Y29" s="216"/>
      <c r="Z29" s="216"/>
      <c r="AA29" s="216"/>
      <c r="AB29" s="216"/>
      <c r="AC29" s="216"/>
      <c r="AD29" s="216"/>
      <c r="AE29" s="241"/>
    </row>
    <row r="30" spans="1:32" ht="61.95" customHeight="1" thickBot="1" x14ac:dyDescent="0.35">
      <c r="A30" s="113" t="s">
        <v>364</v>
      </c>
      <c r="B30" s="315"/>
      <c r="C30" s="315"/>
      <c r="D30" s="106"/>
      <c r="E30" s="106"/>
      <c r="F30" s="106"/>
      <c r="G30" s="106"/>
      <c r="H30" s="106"/>
      <c r="I30" s="106"/>
      <c r="J30" s="106"/>
      <c r="K30" s="106"/>
      <c r="L30" s="106"/>
      <c r="M30" s="106"/>
      <c r="N30" s="106"/>
      <c r="O30" s="106"/>
      <c r="P30" s="114">
        <f>SUM(D30:O30)</f>
        <v>0</v>
      </c>
      <c r="Q30" s="306" t="s">
        <v>48</v>
      </c>
      <c r="R30" s="306"/>
      <c r="S30" s="306"/>
      <c r="T30" s="306"/>
      <c r="U30" s="306"/>
      <c r="V30" s="306"/>
      <c r="W30" s="306"/>
      <c r="X30" s="306"/>
      <c r="Y30" s="306" t="s">
        <v>520</v>
      </c>
      <c r="Z30" s="306"/>
      <c r="AA30" s="306"/>
      <c r="AB30" s="306"/>
      <c r="AC30" s="306"/>
      <c r="AD30" s="306"/>
      <c r="AE30" s="307"/>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17" t="s">
        <v>50</v>
      </c>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9"/>
    </row>
    <row r="33" spans="1:41" ht="23.1" customHeight="1" x14ac:dyDescent="0.3">
      <c r="A33" s="214" t="s">
        <v>51</v>
      </c>
      <c r="B33" s="216" t="s">
        <v>52</v>
      </c>
      <c r="C33" s="216" t="s">
        <v>44</v>
      </c>
      <c r="D33" s="216" t="s">
        <v>53</v>
      </c>
      <c r="E33" s="216"/>
      <c r="F33" s="216"/>
      <c r="G33" s="216"/>
      <c r="H33" s="216"/>
      <c r="I33" s="216"/>
      <c r="J33" s="216"/>
      <c r="K33" s="216"/>
      <c r="L33" s="216"/>
      <c r="M33" s="216"/>
      <c r="N33" s="216"/>
      <c r="O33" s="216"/>
      <c r="P33" s="216"/>
      <c r="Q33" s="216" t="s">
        <v>54</v>
      </c>
      <c r="R33" s="216"/>
      <c r="S33" s="216"/>
      <c r="T33" s="216"/>
      <c r="U33" s="216"/>
      <c r="V33" s="216"/>
      <c r="W33" s="216"/>
      <c r="X33" s="216"/>
      <c r="Y33" s="216"/>
      <c r="Z33" s="216"/>
      <c r="AA33" s="216"/>
      <c r="AB33" s="216"/>
      <c r="AC33" s="216"/>
      <c r="AD33" s="216"/>
      <c r="AE33" s="241"/>
      <c r="AG33" s="21"/>
      <c r="AH33" s="21"/>
      <c r="AI33" s="21"/>
      <c r="AJ33" s="21"/>
      <c r="AK33" s="21"/>
      <c r="AL33" s="21"/>
      <c r="AM33" s="21"/>
      <c r="AN33" s="21"/>
      <c r="AO33" s="21"/>
    </row>
    <row r="34" spans="1:41" ht="27" customHeight="1" x14ac:dyDescent="0.3">
      <c r="A34" s="214"/>
      <c r="B34" s="216"/>
      <c r="C34" s="242"/>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194" t="s">
        <v>55</v>
      </c>
      <c r="R34" s="195"/>
      <c r="S34" s="195"/>
      <c r="T34" s="220"/>
      <c r="U34" s="216" t="s">
        <v>56</v>
      </c>
      <c r="V34" s="216"/>
      <c r="W34" s="216"/>
      <c r="X34" s="216"/>
      <c r="Y34" s="216" t="s">
        <v>57</v>
      </c>
      <c r="Z34" s="216"/>
      <c r="AA34" s="216"/>
      <c r="AB34" s="216"/>
      <c r="AC34" s="216" t="s">
        <v>58</v>
      </c>
      <c r="AD34" s="216"/>
      <c r="AE34" s="241"/>
      <c r="AG34" s="21"/>
      <c r="AH34" s="21"/>
      <c r="AI34" s="21"/>
      <c r="AJ34" s="21"/>
      <c r="AK34" s="21"/>
      <c r="AL34" s="21"/>
      <c r="AM34" s="21"/>
      <c r="AN34" s="21"/>
      <c r="AO34" s="21"/>
    </row>
    <row r="35" spans="1:41" ht="45" customHeight="1" x14ac:dyDescent="0.3">
      <c r="A35" s="209" t="s">
        <v>364</v>
      </c>
      <c r="B35" s="340">
        <v>20</v>
      </c>
      <c r="C35" s="23" t="s">
        <v>59</v>
      </c>
      <c r="D35" s="22"/>
      <c r="E35" s="22"/>
      <c r="F35" s="22"/>
      <c r="G35" s="22"/>
      <c r="H35" s="22"/>
      <c r="I35" s="22"/>
      <c r="J35" s="22"/>
      <c r="K35" s="22"/>
      <c r="L35" s="22"/>
      <c r="M35" s="22"/>
      <c r="N35" s="22"/>
      <c r="O35" s="22"/>
      <c r="P35" s="97">
        <f>SUM(D35:O35)</f>
        <v>0</v>
      </c>
      <c r="Q35" s="342" t="s">
        <v>450</v>
      </c>
      <c r="R35" s="343"/>
      <c r="S35" s="343"/>
      <c r="T35" s="344"/>
      <c r="U35" s="348" t="s">
        <v>451</v>
      </c>
      <c r="V35" s="348"/>
      <c r="W35" s="348"/>
      <c r="X35" s="348"/>
      <c r="Y35" s="348" t="s">
        <v>452</v>
      </c>
      <c r="Z35" s="348"/>
      <c r="AA35" s="348"/>
      <c r="AB35" s="348"/>
      <c r="AC35" s="348" t="s">
        <v>453</v>
      </c>
      <c r="AD35" s="348"/>
      <c r="AE35" s="350"/>
      <c r="AG35" s="21"/>
      <c r="AH35" s="21"/>
      <c r="AI35" s="21"/>
      <c r="AJ35" s="21"/>
      <c r="AK35" s="21"/>
      <c r="AL35" s="21"/>
      <c r="AM35" s="21"/>
      <c r="AN35" s="21"/>
      <c r="AO35" s="21"/>
    </row>
    <row r="36" spans="1:41" ht="45" customHeight="1" thickBot="1" x14ac:dyDescent="0.35">
      <c r="A36" s="210"/>
      <c r="B36" s="341"/>
      <c r="C36" s="24" t="s">
        <v>60</v>
      </c>
      <c r="D36" s="25"/>
      <c r="E36" s="25"/>
      <c r="F36" s="25"/>
      <c r="G36" s="26"/>
      <c r="H36" s="26"/>
      <c r="I36" s="26"/>
      <c r="J36" s="26"/>
      <c r="K36" s="26"/>
      <c r="L36" s="26"/>
      <c r="M36" s="26"/>
      <c r="N36" s="26"/>
      <c r="O36" s="26"/>
      <c r="P36" s="73">
        <f>SUM(D36:O36)</f>
        <v>0</v>
      </c>
      <c r="Q36" s="345"/>
      <c r="R36" s="346"/>
      <c r="S36" s="346"/>
      <c r="T36" s="347"/>
      <c r="U36" s="349"/>
      <c r="V36" s="349"/>
      <c r="W36" s="349"/>
      <c r="X36" s="349"/>
      <c r="Y36" s="349"/>
      <c r="Z36" s="349"/>
      <c r="AA36" s="349"/>
      <c r="AB36" s="349"/>
      <c r="AC36" s="349"/>
      <c r="AD36" s="349"/>
      <c r="AE36" s="351"/>
      <c r="AG36" s="21"/>
      <c r="AH36" s="21"/>
      <c r="AI36" s="21"/>
      <c r="AJ36" s="21"/>
      <c r="AK36" s="21"/>
      <c r="AL36" s="21"/>
      <c r="AM36" s="21"/>
      <c r="AN36" s="21"/>
      <c r="AO36" s="21"/>
    </row>
    <row r="37" spans="1:41" customFormat="1" ht="17.25" customHeight="1" thickBot="1" x14ac:dyDescent="0.35"/>
    <row r="38" spans="1:41" ht="45" customHeight="1" thickBot="1" x14ac:dyDescent="0.35">
      <c r="A38" s="217" t="s">
        <v>61</v>
      </c>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9"/>
      <c r="AG38" s="21"/>
      <c r="AH38" s="21"/>
      <c r="AI38" s="21"/>
      <c r="AJ38" s="21"/>
      <c r="AK38" s="21"/>
      <c r="AL38" s="21"/>
      <c r="AM38" s="21"/>
      <c r="AN38" s="21"/>
      <c r="AO38" s="21"/>
    </row>
    <row r="39" spans="1:41" ht="26.1" customHeight="1" x14ac:dyDescent="0.3">
      <c r="A39" s="213" t="s">
        <v>62</v>
      </c>
      <c r="B39" s="215" t="s">
        <v>63</v>
      </c>
      <c r="C39" s="221" t="s">
        <v>64</v>
      </c>
      <c r="D39" s="223" t="s">
        <v>65</v>
      </c>
      <c r="E39" s="224"/>
      <c r="F39" s="224"/>
      <c r="G39" s="224"/>
      <c r="H39" s="224"/>
      <c r="I39" s="224"/>
      <c r="J39" s="224"/>
      <c r="K39" s="224"/>
      <c r="L39" s="224"/>
      <c r="M39" s="224"/>
      <c r="N39" s="224"/>
      <c r="O39" s="224"/>
      <c r="P39" s="225"/>
      <c r="Q39" s="215" t="s">
        <v>66</v>
      </c>
      <c r="R39" s="215"/>
      <c r="S39" s="215"/>
      <c r="T39" s="215"/>
      <c r="U39" s="215"/>
      <c r="V39" s="215"/>
      <c r="W39" s="215"/>
      <c r="X39" s="215"/>
      <c r="Y39" s="215"/>
      <c r="Z39" s="215"/>
      <c r="AA39" s="215"/>
      <c r="AB39" s="215"/>
      <c r="AC39" s="215"/>
      <c r="AD39" s="215"/>
      <c r="AE39" s="237"/>
      <c r="AG39" s="21"/>
      <c r="AH39" s="21"/>
      <c r="AI39" s="21"/>
      <c r="AJ39" s="21"/>
      <c r="AK39" s="21"/>
      <c r="AL39" s="21"/>
      <c r="AM39" s="21"/>
      <c r="AN39" s="21"/>
      <c r="AO39" s="21"/>
    </row>
    <row r="40" spans="1:41" ht="26.1" customHeight="1" x14ac:dyDescent="0.3">
      <c r="A40" s="214"/>
      <c r="B40" s="216"/>
      <c r="C40" s="222"/>
      <c r="D40" s="103" t="s">
        <v>67</v>
      </c>
      <c r="E40" s="103" t="s">
        <v>68</v>
      </c>
      <c r="F40" s="103" t="s">
        <v>69</v>
      </c>
      <c r="G40" s="103" t="s">
        <v>70</v>
      </c>
      <c r="H40" s="103" t="s">
        <v>71</v>
      </c>
      <c r="I40" s="103" t="s">
        <v>72</v>
      </c>
      <c r="J40" s="103" t="s">
        <v>73</v>
      </c>
      <c r="K40" s="103" t="s">
        <v>74</v>
      </c>
      <c r="L40" s="103" t="s">
        <v>75</v>
      </c>
      <c r="M40" s="103" t="s">
        <v>76</v>
      </c>
      <c r="N40" s="103" t="s">
        <v>77</v>
      </c>
      <c r="O40" s="103" t="s">
        <v>78</v>
      </c>
      <c r="P40" s="103" t="s">
        <v>79</v>
      </c>
      <c r="Q40" s="194" t="s">
        <v>80</v>
      </c>
      <c r="R40" s="195"/>
      <c r="S40" s="195"/>
      <c r="T40" s="195"/>
      <c r="U40" s="195"/>
      <c r="V40" s="195"/>
      <c r="W40" s="195"/>
      <c r="X40" s="220"/>
      <c r="Y40" s="194" t="s">
        <v>81</v>
      </c>
      <c r="Z40" s="195"/>
      <c r="AA40" s="195"/>
      <c r="AB40" s="195"/>
      <c r="AC40" s="195"/>
      <c r="AD40" s="195"/>
      <c r="AE40" s="196"/>
      <c r="AG40" s="27"/>
      <c r="AH40" s="27"/>
      <c r="AI40" s="27"/>
      <c r="AJ40" s="27"/>
      <c r="AK40" s="27"/>
      <c r="AL40" s="27"/>
      <c r="AM40" s="27"/>
      <c r="AN40" s="27"/>
      <c r="AO40" s="27"/>
    </row>
    <row r="41" spans="1:41" ht="53.4" customHeight="1" x14ac:dyDescent="0.3">
      <c r="A41" s="339" t="s">
        <v>365</v>
      </c>
      <c r="B41" s="205">
        <v>2</v>
      </c>
      <c r="C41" s="31" t="s">
        <v>59</v>
      </c>
      <c r="D41" s="32">
        <v>0.02</v>
      </c>
      <c r="E41" s="32">
        <v>0.1</v>
      </c>
      <c r="F41" s="32">
        <v>0.13</v>
      </c>
      <c r="G41" s="32">
        <v>0.25</v>
      </c>
      <c r="H41" s="32">
        <v>0.25</v>
      </c>
      <c r="I41" s="32">
        <v>0.25</v>
      </c>
      <c r="J41" s="32"/>
      <c r="K41" s="32"/>
      <c r="L41" s="32"/>
      <c r="M41" s="32"/>
      <c r="N41" s="32"/>
      <c r="O41" s="32"/>
      <c r="P41" s="115">
        <f>SUM(D41:O41)</f>
        <v>1</v>
      </c>
      <c r="Q41" s="326" t="s">
        <v>454</v>
      </c>
      <c r="R41" s="327"/>
      <c r="S41" s="327"/>
      <c r="T41" s="327"/>
      <c r="U41" s="327"/>
      <c r="V41" s="327"/>
      <c r="W41" s="327"/>
      <c r="X41" s="328"/>
      <c r="Y41" s="197" t="s">
        <v>455</v>
      </c>
      <c r="Z41" s="198"/>
      <c r="AA41" s="198"/>
      <c r="AB41" s="198"/>
      <c r="AC41" s="198"/>
      <c r="AD41" s="198"/>
      <c r="AE41" s="199"/>
      <c r="AG41" s="27"/>
      <c r="AH41" s="27"/>
      <c r="AI41" s="27"/>
      <c r="AJ41" s="27"/>
      <c r="AK41" s="27"/>
      <c r="AL41" s="27"/>
      <c r="AM41" s="27"/>
      <c r="AN41" s="27"/>
      <c r="AO41" s="27"/>
    </row>
    <row r="42" spans="1:41" ht="53.4" customHeight="1" x14ac:dyDescent="0.3">
      <c r="A42" s="339"/>
      <c r="B42" s="205"/>
      <c r="C42" s="29" t="s">
        <v>60</v>
      </c>
      <c r="D42" s="30">
        <v>0.02</v>
      </c>
      <c r="E42" s="30"/>
      <c r="F42" s="30"/>
      <c r="G42" s="30"/>
      <c r="H42" s="30"/>
      <c r="I42" s="30"/>
      <c r="J42" s="30"/>
      <c r="K42" s="30"/>
      <c r="L42" s="30"/>
      <c r="M42" s="30"/>
      <c r="N42" s="30"/>
      <c r="O42" s="30"/>
      <c r="P42" s="115">
        <f t="shared" ref="P42" si="0">SUM(D42:O42)</f>
        <v>0.02</v>
      </c>
      <c r="Q42" s="329"/>
      <c r="R42" s="330"/>
      <c r="S42" s="330"/>
      <c r="T42" s="330"/>
      <c r="U42" s="330"/>
      <c r="V42" s="330"/>
      <c r="W42" s="330"/>
      <c r="X42" s="331"/>
      <c r="Y42" s="200"/>
      <c r="Z42" s="201"/>
      <c r="AA42" s="201"/>
      <c r="AB42" s="201"/>
      <c r="AC42" s="201"/>
      <c r="AD42" s="201"/>
      <c r="AE42" s="202"/>
      <c r="AG42" s="27"/>
      <c r="AH42" s="27"/>
      <c r="AI42" s="27"/>
      <c r="AJ42" s="27"/>
      <c r="AK42" s="27"/>
      <c r="AL42" s="27"/>
      <c r="AM42" s="27"/>
      <c r="AN42" s="27"/>
      <c r="AO42" s="27"/>
    </row>
    <row r="43" spans="1:41" ht="53.4" customHeight="1" x14ac:dyDescent="0.3">
      <c r="A43" s="339" t="s">
        <v>366</v>
      </c>
      <c r="B43" s="205">
        <v>2</v>
      </c>
      <c r="C43" s="31" t="s">
        <v>59</v>
      </c>
      <c r="D43" s="32">
        <v>0</v>
      </c>
      <c r="E43" s="32">
        <v>0.1</v>
      </c>
      <c r="F43" s="32">
        <v>0.15</v>
      </c>
      <c r="G43" s="32">
        <v>0.25</v>
      </c>
      <c r="H43" s="32">
        <v>0.25</v>
      </c>
      <c r="I43" s="32">
        <v>0.25</v>
      </c>
      <c r="J43" s="32"/>
      <c r="K43" s="32"/>
      <c r="L43" s="32"/>
      <c r="M43" s="32"/>
      <c r="N43" s="32"/>
      <c r="O43" s="32"/>
      <c r="P43" s="115">
        <f>SUM(D43:O43)</f>
        <v>1</v>
      </c>
      <c r="Q43" s="326" t="s">
        <v>456</v>
      </c>
      <c r="R43" s="327"/>
      <c r="S43" s="327"/>
      <c r="T43" s="327"/>
      <c r="U43" s="327"/>
      <c r="V43" s="327"/>
      <c r="W43" s="327"/>
      <c r="X43" s="328"/>
      <c r="Y43" s="188" t="s">
        <v>447</v>
      </c>
      <c r="Z43" s="189"/>
      <c r="AA43" s="189"/>
      <c r="AB43" s="189"/>
      <c r="AC43" s="189"/>
      <c r="AD43" s="189"/>
      <c r="AE43" s="190"/>
      <c r="AG43" s="27"/>
      <c r="AH43" s="27"/>
      <c r="AI43" s="27"/>
      <c r="AJ43" s="27"/>
      <c r="AK43" s="27"/>
      <c r="AL43" s="27"/>
      <c r="AM43" s="27"/>
      <c r="AN43" s="27"/>
      <c r="AO43" s="27"/>
    </row>
    <row r="44" spans="1:41" ht="53.4" customHeight="1" x14ac:dyDescent="0.3">
      <c r="A44" s="339"/>
      <c r="B44" s="205"/>
      <c r="C44" s="29" t="s">
        <v>60</v>
      </c>
      <c r="D44" s="30">
        <v>0</v>
      </c>
      <c r="E44" s="30"/>
      <c r="F44" s="30"/>
      <c r="G44" s="30"/>
      <c r="H44" s="30"/>
      <c r="I44" s="30"/>
      <c r="J44" s="30"/>
      <c r="K44" s="30"/>
      <c r="L44" s="30"/>
      <c r="M44" s="30"/>
      <c r="N44" s="30"/>
      <c r="O44" s="30"/>
      <c r="P44" s="115">
        <f t="shared" ref="P44:P60" si="1">SUM(D44:O44)</f>
        <v>0</v>
      </c>
      <c r="Q44" s="329"/>
      <c r="R44" s="330"/>
      <c r="S44" s="330"/>
      <c r="T44" s="330"/>
      <c r="U44" s="330"/>
      <c r="V44" s="330"/>
      <c r="W44" s="330"/>
      <c r="X44" s="331"/>
      <c r="Y44" s="191"/>
      <c r="Z44" s="192"/>
      <c r="AA44" s="192"/>
      <c r="AB44" s="192"/>
      <c r="AC44" s="192"/>
      <c r="AD44" s="192"/>
      <c r="AE44" s="193"/>
      <c r="AG44" s="27"/>
      <c r="AH44" s="27"/>
      <c r="AI44" s="27"/>
      <c r="AJ44" s="27"/>
      <c r="AK44" s="27"/>
      <c r="AL44" s="27"/>
      <c r="AM44" s="27"/>
      <c r="AN44" s="27"/>
      <c r="AO44" s="27"/>
    </row>
    <row r="45" spans="1:41" ht="53.4" customHeight="1" x14ac:dyDescent="0.3">
      <c r="A45" s="332" t="s">
        <v>367</v>
      </c>
      <c r="B45" s="205">
        <v>2</v>
      </c>
      <c r="C45" s="31" t="s">
        <v>59</v>
      </c>
      <c r="D45" s="32">
        <v>0.02</v>
      </c>
      <c r="E45" s="32">
        <v>0.1</v>
      </c>
      <c r="F45" s="32">
        <v>0.13</v>
      </c>
      <c r="G45" s="32">
        <v>0.25</v>
      </c>
      <c r="H45" s="32">
        <v>0.25</v>
      </c>
      <c r="I45" s="32">
        <v>0.25</v>
      </c>
      <c r="J45" s="32"/>
      <c r="K45" s="32"/>
      <c r="L45" s="32"/>
      <c r="M45" s="32"/>
      <c r="N45" s="32"/>
      <c r="O45" s="32"/>
      <c r="P45" s="115">
        <f>SUM(D45:O45)</f>
        <v>1</v>
      </c>
      <c r="Q45" s="326" t="s">
        <v>457</v>
      </c>
      <c r="R45" s="327"/>
      <c r="S45" s="327"/>
      <c r="T45" s="327"/>
      <c r="U45" s="327"/>
      <c r="V45" s="327"/>
      <c r="W45" s="327"/>
      <c r="X45" s="328"/>
      <c r="Y45" s="197" t="s">
        <v>458</v>
      </c>
      <c r="Z45" s="198"/>
      <c r="AA45" s="198"/>
      <c r="AB45" s="198"/>
      <c r="AC45" s="198"/>
      <c r="AD45" s="198"/>
      <c r="AE45" s="199"/>
      <c r="AG45" s="27"/>
      <c r="AH45" s="27"/>
      <c r="AI45" s="27"/>
      <c r="AJ45" s="27"/>
      <c r="AK45" s="27"/>
      <c r="AL45" s="27"/>
      <c r="AM45" s="27"/>
      <c r="AN45" s="27"/>
      <c r="AO45" s="27"/>
    </row>
    <row r="46" spans="1:41" ht="53.4" customHeight="1" x14ac:dyDescent="0.3">
      <c r="A46" s="333"/>
      <c r="B46" s="205"/>
      <c r="C46" s="29" t="s">
        <v>60</v>
      </c>
      <c r="D46" s="30">
        <v>0.02</v>
      </c>
      <c r="E46" s="30"/>
      <c r="F46" s="30"/>
      <c r="G46" s="30"/>
      <c r="H46" s="30"/>
      <c r="I46" s="30"/>
      <c r="J46" s="30"/>
      <c r="K46" s="30"/>
      <c r="L46" s="30"/>
      <c r="M46" s="30"/>
      <c r="N46" s="30"/>
      <c r="O46" s="30"/>
      <c r="P46" s="115">
        <f t="shared" si="1"/>
        <v>0.02</v>
      </c>
      <c r="Q46" s="329"/>
      <c r="R46" s="330"/>
      <c r="S46" s="330"/>
      <c r="T46" s="330"/>
      <c r="U46" s="330"/>
      <c r="V46" s="330"/>
      <c r="W46" s="330"/>
      <c r="X46" s="331"/>
      <c r="Y46" s="200"/>
      <c r="Z46" s="201"/>
      <c r="AA46" s="201"/>
      <c r="AB46" s="201"/>
      <c r="AC46" s="201"/>
      <c r="AD46" s="201"/>
      <c r="AE46" s="202"/>
      <c r="AG46" s="27"/>
      <c r="AH46" s="27"/>
      <c r="AI46" s="27"/>
      <c r="AJ46" s="27"/>
      <c r="AK46" s="27"/>
      <c r="AL46" s="27"/>
      <c r="AM46" s="27"/>
      <c r="AN46" s="27"/>
      <c r="AO46" s="27"/>
    </row>
    <row r="47" spans="1:41" ht="53.4" customHeight="1" x14ac:dyDescent="0.3">
      <c r="A47" s="332" t="s">
        <v>368</v>
      </c>
      <c r="B47" s="323">
        <v>2</v>
      </c>
      <c r="C47" s="149" t="s">
        <v>59</v>
      </c>
      <c r="D47" s="151">
        <v>0.01</v>
      </c>
      <c r="E47" s="151">
        <v>0.15</v>
      </c>
      <c r="F47" s="151">
        <v>0.2</v>
      </c>
      <c r="G47" s="151">
        <v>0.15</v>
      </c>
      <c r="H47" s="151">
        <v>0.25</v>
      </c>
      <c r="I47" s="151">
        <v>0.24</v>
      </c>
      <c r="J47" s="32"/>
      <c r="K47" s="32"/>
      <c r="L47" s="32"/>
      <c r="M47" s="32"/>
      <c r="N47" s="32"/>
      <c r="O47" s="32"/>
      <c r="P47" s="115">
        <f>SUM(D47:O47)</f>
        <v>1</v>
      </c>
      <c r="Q47" s="326" t="s">
        <v>459</v>
      </c>
      <c r="R47" s="334"/>
      <c r="S47" s="334"/>
      <c r="T47" s="334"/>
      <c r="U47" s="334"/>
      <c r="V47" s="334"/>
      <c r="W47" s="334"/>
      <c r="X47" s="335"/>
      <c r="Y47" s="197" t="s">
        <v>460</v>
      </c>
      <c r="Z47" s="198"/>
      <c r="AA47" s="198"/>
      <c r="AB47" s="198"/>
      <c r="AC47" s="198"/>
      <c r="AD47" s="198"/>
      <c r="AE47" s="199"/>
      <c r="AG47" s="27"/>
      <c r="AH47" s="27"/>
      <c r="AI47" s="27"/>
      <c r="AJ47" s="27"/>
      <c r="AK47" s="27"/>
      <c r="AL47" s="27"/>
      <c r="AM47" s="27"/>
      <c r="AN47" s="27"/>
      <c r="AO47" s="27"/>
    </row>
    <row r="48" spans="1:41" ht="53.4" customHeight="1" x14ac:dyDescent="0.3">
      <c r="A48" s="333"/>
      <c r="B48" s="324"/>
      <c r="C48" s="29" t="s">
        <v>60</v>
      </c>
      <c r="D48" s="30">
        <v>0.01</v>
      </c>
      <c r="E48" s="30"/>
      <c r="F48" s="30"/>
      <c r="G48" s="30"/>
      <c r="H48" s="30"/>
      <c r="I48" s="30"/>
      <c r="J48" s="30"/>
      <c r="K48" s="30"/>
      <c r="L48" s="30"/>
      <c r="M48" s="30"/>
      <c r="N48" s="30"/>
      <c r="O48" s="30"/>
      <c r="P48" s="115">
        <f t="shared" si="1"/>
        <v>0.01</v>
      </c>
      <c r="Q48" s="336"/>
      <c r="R48" s="337"/>
      <c r="S48" s="337"/>
      <c r="T48" s="337"/>
      <c r="U48" s="337"/>
      <c r="V48" s="337"/>
      <c r="W48" s="337"/>
      <c r="X48" s="338"/>
      <c r="Y48" s="200"/>
      <c r="Z48" s="201"/>
      <c r="AA48" s="201"/>
      <c r="AB48" s="201"/>
      <c r="AC48" s="201"/>
      <c r="AD48" s="201"/>
      <c r="AE48" s="202"/>
      <c r="AG48" s="27"/>
      <c r="AH48" s="27"/>
      <c r="AI48" s="27"/>
      <c r="AJ48" s="27"/>
      <c r="AK48" s="27"/>
      <c r="AL48" s="27"/>
      <c r="AM48" s="27"/>
      <c r="AN48" s="27"/>
      <c r="AO48" s="27"/>
    </row>
    <row r="49" spans="1:41" ht="53.4" customHeight="1" x14ac:dyDescent="0.3">
      <c r="A49" s="332" t="s">
        <v>369</v>
      </c>
      <c r="B49" s="323">
        <v>2</v>
      </c>
      <c r="C49" s="149" t="s">
        <v>59</v>
      </c>
      <c r="D49" s="151">
        <v>0</v>
      </c>
      <c r="E49" s="151">
        <v>0.15</v>
      </c>
      <c r="F49" s="151">
        <v>0.2</v>
      </c>
      <c r="G49" s="151">
        <v>0.15</v>
      </c>
      <c r="H49" s="151">
        <v>0.25</v>
      </c>
      <c r="I49" s="151">
        <v>0.25</v>
      </c>
      <c r="J49" s="32"/>
      <c r="K49" s="32"/>
      <c r="L49" s="32"/>
      <c r="M49" s="32"/>
      <c r="N49" s="32"/>
      <c r="O49" s="32"/>
      <c r="P49" s="115">
        <f t="shared" si="1"/>
        <v>1</v>
      </c>
      <c r="Q49" s="326" t="s">
        <v>456</v>
      </c>
      <c r="R49" s="327"/>
      <c r="S49" s="327"/>
      <c r="T49" s="327"/>
      <c r="U49" s="327"/>
      <c r="V49" s="327"/>
      <c r="W49" s="327"/>
      <c r="X49" s="328"/>
      <c r="Y49" s="188" t="s">
        <v>447</v>
      </c>
      <c r="Z49" s="189"/>
      <c r="AA49" s="189"/>
      <c r="AB49" s="189"/>
      <c r="AC49" s="189"/>
      <c r="AD49" s="189"/>
      <c r="AE49" s="190"/>
      <c r="AG49" s="28"/>
      <c r="AH49" s="28"/>
      <c r="AI49" s="28"/>
      <c r="AJ49" s="28"/>
      <c r="AK49" s="28"/>
      <c r="AL49" s="28"/>
      <c r="AM49" s="28"/>
      <c r="AN49" s="28"/>
      <c r="AO49" s="28"/>
    </row>
    <row r="50" spans="1:41" ht="53.4" customHeight="1" x14ac:dyDescent="0.3">
      <c r="A50" s="333"/>
      <c r="B50" s="324"/>
      <c r="C50" s="29" t="s">
        <v>60</v>
      </c>
      <c r="D50" s="30">
        <v>0</v>
      </c>
      <c r="E50" s="30"/>
      <c r="F50" s="30"/>
      <c r="G50" s="30"/>
      <c r="H50" s="30"/>
      <c r="I50" s="30"/>
      <c r="J50" s="30"/>
      <c r="K50" s="30"/>
      <c r="L50" s="30"/>
      <c r="M50" s="30"/>
      <c r="N50" s="30"/>
      <c r="O50" s="30"/>
      <c r="P50" s="115">
        <f t="shared" si="1"/>
        <v>0</v>
      </c>
      <c r="Q50" s="329"/>
      <c r="R50" s="330"/>
      <c r="S50" s="330"/>
      <c r="T50" s="330"/>
      <c r="U50" s="330"/>
      <c r="V50" s="330"/>
      <c r="W50" s="330"/>
      <c r="X50" s="331"/>
      <c r="Y50" s="191"/>
      <c r="Z50" s="192"/>
      <c r="AA50" s="192"/>
      <c r="AB50" s="192"/>
      <c r="AC50" s="192"/>
      <c r="AD50" s="192"/>
      <c r="AE50" s="193"/>
    </row>
    <row r="51" spans="1:41" ht="53.4" customHeight="1" x14ac:dyDescent="0.3">
      <c r="A51" s="332" t="s">
        <v>370</v>
      </c>
      <c r="B51" s="323">
        <v>2</v>
      </c>
      <c r="C51" s="149" t="s">
        <v>59</v>
      </c>
      <c r="D51" s="151">
        <v>0.01</v>
      </c>
      <c r="E51" s="151">
        <v>0.14000000000000001</v>
      </c>
      <c r="F51" s="151">
        <v>0.2</v>
      </c>
      <c r="G51" s="151">
        <v>0.15</v>
      </c>
      <c r="H51" s="151">
        <v>0.25</v>
      </c>
      <c r="I51" s="151">
        <v>0.25</v>
      </c>
      <c r="J51" s="32"/>
      <c r="K51" s="32"/>
      <c r="L51" s="32"/>
      <c r="M51" s="32"/>
      <c r="N51" s="32"/>
      <c r="O51" s="32"/>
      <c r="P51" s="115">
        <f t="shared" si="1"/>
        <v>1</v>
      </c>
      <c r="Q51" s="326" t="s">
        <v>461</v>
      </c>
      <c r="R51" s="327"/>
      <c r="S51" s="327"/>
      <c r="T51" s="327"/>
      <c r="U51" s="327"/>
      <c r="V51" s="327"/>
      <c r="W51" s="327"/>
      <c r="X51" s="328"/>
      <c r="Y51" s="197" t="s">
        <v>462</v>
      </c>
      <c r="Z51" s="198"/>
      <c r="AA51" s="198"/>
      <c r="AB51" s="198"/>
      <c r="AC51" s="198"/>
      <c r="AD51" s="198"/>
      <c r="AE51" s="199"/>
    </row>
    <row r="52" spans="1:41" ht="53.4" customHeight="1" x14ac:dyDescent="0.3">
      <c r="A52" s="333"/>
      <c r="B52" s="324"/>
      <c r="C52" s="29" t="s">
        <v>60</v>
      </c>
      <c r="D52" s="30">
        <v>0.01</v>
      </c>
      <c r="E52" s="30"/>
      <c r="F52" s="30"/>
      <c r="G52" s="30"/>
      <c r="H52" s="30"/>
      <c r="I52" s="30"/>
      <c r="J52" s="30"/>
      <c r="K52" s="30"/>
      <c r="L52" s="30"/>
      <c r="M52" s="30"/>
      <c r="N52" s="30"/>
      <c r="O52" s="30"/>
      <c r="P52" s="115">
        <f t="shared" si="1"/>
        <v>0.01</v>
      </c>
      <c r="Q52" s="329"/>
      <c r="R52" s="330"/>
      <c r="S52" s="330"/>
      <c r="T52" s="330"/>
      <c r="U52" s="330"/>
      <c r="V52" s="330"/>
      <c r="W52" s="330"/>
      <c r="X52" s="331"/>
      <c r="Y52" s="200"/>
      <c r="Z52" s="201"/>
      <c r="AA52" s="201"/>
      <c r="AB52" s="201"/>
      <c r="AC52" s="201"/>
      <c r="AD52" s="201"/>
      <c r="AE52" s="202"/>
    </row>
    <row r="53" spans="1:41" ht="53.4" customHeight="1" x14ac:dyDescent="0.3">
      <c r="A53" s="207" t="s">
        <v>371</v>
      </c>
      <c r="B53" s="323">
        <v>2</v>
      </c>
      <c r="C53" s="149" t="s">
        <v>59</v>
      </c>
      <c r="D53" s="151">
        <v>0</v>
      </c>
      <c r="E53" s="151">
        <v>0.2</v>
      </c>
      <c r="F53" s="151">
        <v>0.2</v>
      </c>
      <c r="G53" s="151">
        <v>0.2</v>
      </c>
      <c r="H53" s="151">
        <v>0.2</v>
      </c>
      <c r="I53" s="151">
        <v>0.2</v>
      </c>
      <c r="J53" s="32"/>
      <c r="K53" s="32"/>
      <c r="L53" s="32"/>
      <c r="M53" s="32"/>
      <c r="N53" s="32"/>
      <c r="O53" s="32"/>
      <c r="P53" s="115">
        <f t="shared" si="1"/>
        <v>1</v>
      </c>
      <c r="Q53" s="326" t="s">
        <v>456</v>
      </c>
      <c r="R53" s="327"/>
      <c r="S53" s="327"/>
      <c r="T53" s="327"/>
      <c r="U53" s="327"/>
      <c r="V53" s="327"/>
      <c r="W53" s="327"/>
      <c r="X53" s="328"/>
      <c r="Y53" s="188" t="s">
        <v>447</v>
      </c>
      <c r="Z53" s="189"/>
      <c r="AA53" s="189"/>
      <c r="AB53" s="189"/>
      <c r="AC53" s="189"/>
      <c r="AD53" s="189"/>
      <c r="AE53" s="190"/>
    </row>
    <row r="54" spans="1:41" ht="53.4" customHeight="1" x14ac:dyDescent="0.3">
      <c r="A54" s="207"/>
      <c r="B54" s="324"/>
      <c r="C54" s="29" t="s">
        <v>60</v>
      </c>
      <c r="D54" s="30">
        <v>0</v>
      </c>
      <c r="E54" s="30"/>
      <c r="F54" s="30"/>
      <c r="G54" s="30"/>
      <c r="H54" s="30"/>
      <c r="I54" s="30"/>
      <c r="J54" s="30"/>
      <c r="K54" s="30"/>
      <c r="L54" s="30"/>
      <c r="M54" s="30"/>
      <c r="N54" s="30"/>
      <c r="O54" s="30"/>
      <c r="P54" s="115">
        <f t="shared" si="1"/>
        <v>0</v>
      </c>
      <c r="Q54" s="329"/>
      <c r="R54" s="330"/>
      <c r="S54" s="330"/>
      <c r="T54" s="330"/>
      <c r="U54" s="330"/>
      <c r="V54" s="330"/>
      <c r="W54" s="330"/>
      <c r="X54" s="331"/>
      <c r="Y54" s="191"/>
      <c r="Z54" s="192"/>
      <c r="AA54" s="192"/>
      <c r="AB54" s="192"/>
      <c r="AC54" s="192"/>
      <c r="AD54" s="192"/>
      <c r="AE54" s="193"/>
    </row>
    <row r="55" spans="1:41" ht="53.4" customHeight="1" x14ac:dyDescent="0.3">
      <c r="A55" s="207" t="s">
        <v>372</v>
      </c>
      <c r="B55" s="323">
        <v>2</v>
      </c>
      <c r="C55" s="149" t="s">
        <v>59</v>
      </c>
      <c r="D55" s="151">
        <v>0</v>
      </c>
      <c r="E55" s="151">
        <v>0.2</v>
      </c>
      <c r="F55" s="151">
        <v>0.2</v>
      </c>
      <c r="G55" s="151">
        <v>0.2</v>
      </c>
      <c r="H55" s="151">
        <v>0.2</v>
      </c>
      <c r="I55" s="151">
        <v>0.2</v>
      </c>
      <c r="J55" s="32"/>
      <c r="K55" s="32"/>
      <c r="L55" s="32"/>
      <c r="M55" s="32"/>
      <c r="N55" s="32"/>
      <c r="O55" s="32"/>
      <c r="P55" s="115">
        <f t="shared" si="1"/>
        <v>1</v>
      </c>
      <c r="Q55" s="326" t="s">
        <v>456</v>
      </c>
      <c r="R55" s="327"/>
      <c r="S55" s="327"/>
      <c r="T55" s="327"/>
      <c r="U55" s="327"/>
      <c r="V55" s="327"/>
      <c r="W55" s="327"/>
      <c r="X55" s="328"/>
      <c r="Y55" s="188" t="s">
        <v>447</v>
      </c>
      <c r="Z55" s="189"/>
      <c r="AA55" s="189"/>
      <c r="AB55" s="189"/>
      <c r="AC55" s="189"/>
      <c r="AD55" s="189"/>
      <c r="AE55" s="190"/>
    </row>
    <row r="56" spans="1:41" ht="53.4" customHeight="1" x14ac:dyDescent="0.3">
      <c r="A56" s="207"/>
      <c r="B56" s="324"/>
      <c r="C56" s="29" t="s">
        <v>60</v>
      </c>
      <c r="D56" s="30">
        <v>0</v>
      </c>
      <c r="E56" s="30"/>
      <c r="F56" s="30"/>
      <c r="G56" s="30"/>
      <c r="H56" s="30"/>
      <c r="I56" s="30"/>
      <c r="J56" s="30"/>
      <c r="K56" s="30"/>
      <c r="L56" s="30"/>
      <c r="M56" s="30"/>
      <c r="N56" s="30"/>
      <c r="O56" s="30"/>
      <c r="P56" s="115">
        <f t="shared" si="1"/>
        <v>0</v>
      </c>
      <c r="Q56" s="329"/>
      <c r="R56" s="330"/>
      <c r="S56" s="330"/>
      <c r="T56" s="330"/>
      <c r="U56" s="330"/>
      <c r="V56" s="330"/>
      <c r="W56" s="330"/>
      <c r="X56" s="331"/>
      <c r="Y56" s="191"/>
      <c r="Z56" s="192"/>
      <c r="AA56" s="192"/>
      <c r="AB56" s="192"/>
      <c r="AC56" s="192"/>
      <c r="AD56" s="192"/>
      <c r="AE56" s="193"/>
    </row>
    <row r="57" spans="1:41" ht="53.4" customHeight="1" x14ac:dyDescent="0.3">
      <c r="A57" s="207" t="s">
        <v>373</v>
      </c>
      <c r="B57" s="323">
        <v>2</v>
      </c>
      <c r="C57" s="149" t="s">
        <v>59</v>
      </c>
      <c r="D57" s="151">
        <v>0.01</v>
      </c>
      <c r="E57" s="151">
        <v>0.2</v>
      </c>
      <c r="F57" s="151">
        <v>0.2</v>
      </c>
      <c r="G57" s="151">
        <v>0.2</v>
      </c>
      <c r="H57" s="151">
        <v>0.2</v>
      </c>
      <c r="I57" s="151">
        <v>0.19</v>
      </c>
      <c r="J57" s="32"/>
      <c r="K57" s="32"/>
      <c r="L57" s="32"/>
      <c r="M57" s="32"/>
      <c r="N57" s="32"/>
      <c r="O57" s="32"/>
      <c r="P57" s="115">
        <f t="shared" si="1"/>
        <v>1</v>
      </c>
      <c r="Q57" s="326" t="s">
        <v>463</v>
      </c>
      <c r="R57" s="327"/>
      <c r="S57" s="327"/>
      <c r="T57" s="327"/>
      <c r="U57" s="327"/>
      <c r="V57" s="327"/>
      <c r="W57" s="327"/>
      <c r="X57" s="328"/>
      <c r="Y57" s="317" t="s">
        <v>464</v>
      </c>
      <c r="Z57" s="318"/>
      <c r="AA57" s="318"/>
      <c r="AB57" s="318"/>
      <c r="AC57" s="318"/>
      <c r="AD57" s="318"/>
      <c r="AE57" s="319"/>
    </row>
    <row r="58" spans="1:41" ht="53.4" customHeight="1" x14ac:dyDescent="0.3">
      <c r="A58" s="207"/>
      <c r="B58" s="324"/>
      <c r="C58" s="29" t="s">
        <v>60</v>
      </c>
      <c r="D58" s="30">
        <v>0.01</v>
      </c>
      <c r="E58" s="30"/>
      <c r="F58" s="30"/>
      <c r="G58" s="30"/>
      <c r="H58" s="30"/>
      <c r="I58" s="30"/>
      <c r="J58" s="30"/>
      <c r="K58" s="30"/>
      <c r="L58" s="30"/>
      <c r="M58" s="30"/>
      <c r="N58" s="30"/>
      <c r="O58" s="30"/>
      <c r="P58" s="115">
        <f t="shared" si="1"/>
        <v>0.01</v>
      </c>
      <c r="Q58" s="329"/>
      <c r="R58" s="330"/>
      <c r="S58" s="330"/>
      <c r="T58" s="330"/>
      <c r="U58" s="330"/>
      <c r="V58" s="330"/>
      <c r="W58" s="330"/>
      <c r="X58" s="331"/>
      <c r="Y58" s="320"/>
      <c r="Z58" s="321"/>
      <c r="AA58" s="321"/>
      <c r="AB58" s="321"/>
      <c r="AC58" s="321"/>
      <c r="AD58" s="321"/>
      <c r="AE58" s="322"/>
    </row>
    <row r="59" spans="1:41" ht="53.4" customHeight="1" x14ac:dyDescent="0.3">
      <c r="A59" s="207" t="s">
        <v>374</v>
      </c>
      <c r="B59" s="323">
        <v>2</v>
      </c>
      <c r="C59" s="149" t="s">
        <v>59</v>
      </c>
      <c r="D59" s="151">
        <v>0</v>
      </c>
      <c r="E59" s="151">
        <v>0.2</v>
      </c>
      <c r="F59" s="151">
        <v>0.2</v>
      </c>
      <c r="G59" s="151">
        <v>0.25</v>
      </c>
      <c r="H59" s="151">
        <v>0.25</v>
      </c>
      <c r="I59" s="151">
        <v>0.1</v>
      </c>
      <c r="J59" s="32"/>
      <c r="K59" s="32"/>
      <c r="L59" s="32"/>
      <c r="M59" s="32"/>
      <c r="N59" s="32"/>
      <c r="O59" s="32"/>
      <c r="P59" s="115">
        <f t="shared" si="1"/>
        <v>1</v>
      </c>
      <c r="Q59" s="326" t="s">
        <v>456</v>
      </c>
      <c r="R59" s="327"/>
      <c r="S59" s="327"/>
      <c r="T59" s="327"/>
      <c r="U59" s="327"/>
      <c r="V59" s="327"/>
      <c r="W59" s="327"/>
      <c r="X59" s="328"/>
      <c r="Y59" s="188" t="s">
        <v>447</v>
      </c>
      <c r="Z59" s="189"/>
      <c r="AA59" s="189"/>
      <c r="AB59" s="189"/>
      <c r="AC59" s="189"/>
      <c r="AD59" s="189"/>
      <c r="AE59" s="190"/>
    </row>
    <row r="60" spans="1:41" ht="53.4" customHeight="1" thickBot="1" x14ac:dyDescent="0.35">
      <c r="A60" s="325"/>
      <c r="B60" s="324"/>
      <c r="C60" s="29" t="s">
        <v>60</v>
      </c>
      <c r="D60" s="30">
        <v>0</v>
      </c>
      <c r="E60" s="30"/>
      <c r="F60" s="30"/>
      <c r="G60" s="30"/>
      <c r="H60" s="30"/>
      <c r="I60" s="30"/>
      <c r="J60" s="30"/>
      <c r="K60" s="30"/>
      <c r="L60" s="30"/>
      <c r="M60" s="30"/>
      <c r="N60" s="30"/>
      <c r="O60" s="30"/>
      <c r="P60" s="115">
        <f t="shared" si="1"/>
        <v>0</v>
      </c>
      <c r="Q60" s="329"/>
      <c r="R60" s="330"/>
      <c r="S60" s="330"/>
      <c r="T60" s="330"/>
      <c r="U60" s="330"/>
      <c r="V60" s="330"/>
      <c r="W60" s="330"/>
      <c r="X60" s="331"/>
      <c r="Y60" s="191"/>
      <c r="Z60" s="192"/>
      <c r="AA60" s="192"/>
      <c r="AB60" s="192"/>
      <c r="AC60" s="192"/>
      <c r="AD60" s="192"/>
      <c r="AE60" s="193"/>
    </row>
    <row r="61" spans="1:41" x14ac:dyDescent="0.3">
      <c r="A61" s="2" t="s">
        <v>82</v>
      </c>
    </row>
  </sheetData>
  <mergeCells count="107">
    <mergeCell ref="A1:A4"/>
    <mergeCell ref="B1:AA1"/>
    <mergeCell ref="AB1:AE1"/>
    <mergeCell ref="B2:AA2"/>
    <mergeCell ref="AB2:AE2"/>
    <mergeCell ref="B3:AA4"/>
    <mergeCell ref="AB3:AE3"/>
    <mergeCell ref="AB4:AE4"/>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B30:C30"/>
    <mergeCell ref="Q30:X30"/>
    <mergeCell ref="Y30:AE30"/>
    <mergeCell ref="A32:AE32"/>
    <mergeCell ref="A33:A34"/>
    <mergeCell ref="B33:B34"/>
    <mergeCell ref="C33:C34"/>
    <mergeCell ref="D33:P33"/>
    <mergeCell ref="Q33:AE33"/>
    <mergeCell ref="Q34:T34"/>
    <mergeCell ref="A38:AE38"/>
    <mergeCell ref="A39:A40"/>
    <mergeCell ref="B39:B40"/>
    <mergeCell ref="C39:C40"/>
    <mergeCell ref="D39:P39"/>
    <mergeCell ref="Q39:AE39"/>
    <mergeCell ref="Q40:X40"/>
    <mergeCell ref="Y40:AE40"/>
    <mergeCell ref="U34:X34"/>
    <mergeCell ref="Y34:AB34"/>
    <mergeCell ref="AC34:AE34"/>
    <mergeCell ref="A35:A36"/>
    <mergeCell ref="B35:B36"/>
    <mergeCell ref="Q35:T36"/>
    <mergeCell ref="U35:X36"/>
    <mergeCell ref="Y35:AB36"/>
    <mergeCell ref="AC35:AE36"/>
    <mergeCell ref="A41:A42"/>
    <mergeCell ref="B41:B42"/>
    <mergeCell ref="Q41:X42"/>
    <mergeCell ref="Y41:AE42"/>
    <mergeCell ref="A43:A44"/>
    <mergeCell ref="B43:B44"/>
    <mergeCell ref="Q43:X44"/>
    <mergeCell ref="Y43:AE44"/>
    <mergeCell ref="A53:A54"/>
    <mergeCell ref="B53:B54"/>
    <mergeCell ref="Q53:X54"/>
    <mergeCell ref="Y53:AE54"/>
    <mergeCell ref="A49:A50"/>
    <mergeCell ref="B49:B50"/>
    <mergeCell ref="Q49:X50"/>
    <mergeCell ref="Y49:AE50"/>
    <mergeCell ref="A51:A52"/>
    <mergeCell ref="B51:B52"/>
    <mergeCell ref="Q51:X52"/>
    <mergeCell ref="Y51:AE52"/>
    <mergeCell ref="Y57:AE58"/>
    <mergeCell ref="Y59:AE60"/>
    <mergeCell ref="A57:A58"/>
    <mergeCell ref="B57:B58"/>
    <mergeCell ref="A59:A60"/>
    <mergeCell ref="B59:B60"/>
    <mergeCell ref="Q57:X58"/>
    <mergeCell ref="Q59:X60"/>
    <mergeCell ref="A45:A46"/>
    <mergeCell ref="B45:B46"/>
    <mergeCell ref="Q45:X46"/>
    <mergeCell ref="Y45:AE46"/>
    <mergeCell ref="A47:A48"/>
    <mergeCell ref="B47:B48"/>
    <mergeCell ref="Q47:X48"/>
    <mergeCell ref="Y47:AE48"/>
    <mergeCell ref="A55:A56"/>
    <mergeCell ref="B55:B56"/>
    <mergeCell ref="Q55:X56"/>
    <mergeCell ref="Y55:AE56"/>
  </mergeCells>
  <dataValidations count="3">
    <dataValidation type="list" allowBlank="1" showInputMessage="1" showErrorMessage="1" sqref="C7:C9" xr:uid="{58333E77-148B-481C-A74B-8A23F6C57871}">
      <formula1>$B$21:$M$21</formula1>
    </dataValidation>
    <dataValidation type="textLength" operator="lessThanOrEqual" allowBlank="1" showInputMessage="1" showErrorMessage="1" errorTitle="Máximo 2.000 caracteres" error="Máximo 2.000 caracteres" promptTitle="2.000 caracteres" sqref="Q30:Q31" xr:uid="{4CECD74F-E972-46DF-B25E-3811CD6378C8}">
      <formula1>2000</formula1>
    </dataValidation>
    <dataValidation type="textLength" operator="lessThanOrEqual" allowBlank="1" showInputMessage="1" showErrorMessage="1" errorTitle="Máximo 2.000 caracteres" error="Máximo 2.000 caracteres" sqref="Y35 AC35 Q35 Q43 Q41 Q45 Q55 Q53 Q59 Q49" xr:uid="{5C2C5196-6AE7-491D-8471-FB735CADDF74}">
      <formula1>2000</formula1>
    </dataValidation>
  </dataValidations>
  <hyperlinks>
    <hyperlink ref="Y41" r:id="rId1" xr:uid="{5F926E52-B293-4FCF-9962-BC625B96D97E}"/>
    <hyperlink ref="Y45" r:id="rId2" xr:uid="{9D763B0D-6B74-48CC-B692-F41C4D5904E1}"/>
    <hyperlink ref="Y47" r:id="rId3" xr:uid="{5BD05DC0-1596-457F-AFA6-C4B43067A78C}"/>
    <hyperlink ref="Y51" r:id="rId4" xr:uid="{E823C836-FDE3-4B6C-8BE9-6EF2C13E23D0}"/>
    <hyperlink ref="Y57" r:id="rId5" xr:uid="{1412F668-361D-4DD9-9F67-C409D25E859B}"/>
  </hyperlinks>
  <pageMargins left="0.25" right="0.25" top="0.75" bottom="0.75" header="0.3" footer="0.3"/>
  <pageSetup scale="22" orientation="landscape" r:id="rId6"/>
  <drawing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3FAEE-A289-447D-9DFE-778AE1F50542}">
  <sheetPr>
    <tabColor theme="7" tint="0.39997558519241921"/>
    <pageSetUpPr fitToPage="1"/>
  </sheetPr>
  <dimension ref="A1:AO49"/>
  <sheetViews>
    <sheetView showGridLines="0" topLeftCell="A42" zoomScale="60" zoomScaleNormal="60" workbookViewId="0">
      <selection activeCell="A32" sqref="A32:AE32"/>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88"/>
      <c r="B1" s="291"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3"/>
      <c r="AB1" s="300" t="s">
        <v>1</v>
      </c>
      <c r="AC1" s="301"/>
      <c r="AD1" s="301"/>
      <c r="AE1" s="302"/>
    </row>
    <row r="2" spans="1:31" ht="30.75" customHeight="1" thickBot="1" x14ac:dyDescent="0.35">
      <c r="A2" s="289"/>
      <c r="B2" s="291" t="s">
        <v>2</v>
      </c>
      <c r="C2" s="292"/>
      <c r="D2" s="292"/>
      <c r="E2" s="292"/>
      <c r="F2" s="292"/>
      <c r="G2" s="292"/>
      <c r="H2" s="292"/>
      <c r="I2" s="292"/>
      <c r="J2" s="292"/>
      <c r="K2" s="292"/>
      <c r="L2" s="292"/>
      <c r="M2" s="292"/>
      <c r="N2" s="292"/>
      <c r="O2" s="292"/>
      <c r="P2" s="292"/>
      <c r="Q2" s="292"/>
      <c r="R2" s="292"/>
      <c r="S2" s="292"/>
      <c r="T2" s="292"/>
      <c r="U2" s="292"/>
      <c r="V2" s="292"/>
      <c r="W2" s="292"/>
      <c r="X2" s="292"/>
      <c r="Y2" s="292"/>
      <c r="Z2" s="292"/>
      <c r="AA2" s="293"/>
      <c r="AB2" s="300" t="s">
        <v>329</v>
      </c>
      <c r="AC2" s="301"/>
      <c r="AD2" s="301"/>
      <c r="AE2" s="302"/>
    </row>
    <row r="3" spans="1:31" ht="24" customHeight="1" thickBot="1" x14ac:dyDescent="0.35">
      <c r="A3" s="289"/>
      <c r="B3" s="294" t="s">
        <v>3</v>
      </c>
      <c r="C3" s="295"/>
      <c r="D3" s="295"/>
      <c r="E3" s="295"/>
      <c r="F3" s="295"/>
      <c r="G3" s="295"/>
      <c r="H3" s="295"/>
      <c r="I3" s="295"/>
      <c r="J3" s="295"/>
      <c r="K3" s="295"/>
      <c r="L3" s="295"/>
      <c r="M3" s="295"/>
      <c r="N3" s="295"/>
      <c r="O3" s="295"/>
      <c r="P3" s="295"/>
      <c r="Q3" s="295"/>
      <c r="R3" s="295"/>
      <c r="S3" s="295"/>
      <c r="T3" s="295"/>
      <c r="U3" s="295"/>
      <c r="V3" s="295"/>
      <c r="W3" s="295"/>
      <c r="X3" s="295"/>
      <c r="Y3" s="295"/>
      <c r="Z3" s="295"/>
      <c r="AA3" s="296"/>
      <c r="AB3" s="300" t="s">
        <v>352</v>
      </c>
      <c r="AC3" s="301"/>
      <c r="AD3" s="301"/>
      <c r="AE3" s="302"/>
    </row>
    <row r="4" spans="1:31" ht="21.75" customHeight="1" thickBot="1" x14ac:dyDescent="0.35">
      <c r="A4" s="290"/>
      <c r="B4" s="297"/>
      <c r="C4" s="298"/>
      <c r="D4" s="298"/>
      <c r="E4" s="298"/>
      <c r="F4" s="298"/>
      <c r="G4" s="298"/>
      <c r="H4" s="298"/>
      <c r="I4" s="298"/>
      <c r="J4" s="298"/>
      <c r="K4" s="298"/>
      <c r="L4" s="298"/>
      <c r="M4" s="298"/>
      <c r="N4" s="298"/>
      <c r="O4" s="298"/>
      <c r="P4" s="298"/>
      <c r="Q4" s="298"/>
      <c r="R4" s="298"/>
      <c r="S4" s="298"/>
      <c r="T4" s="298"/>
      <c r="U4" s="298"/>
      <c r="V4" s="298"/>
      <c r="W4" s="298"/>
      <c r="X4" s="298"/>
      <c r="Y4" s="298"/>
      <c r="Z4" s="298"/>
      <c r="AA4" s="299"/>
      <c r="AB4" s="303" t="s">
        <v>4</v>
      </c>
      <c r="AC4" s="304"/>
      <c r="AD4" s="304"/>
      <c r="AE4" s="305"/>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5" t="s">
        <v>5</v>
      </c>
      <c r="B7" s="246"/>
      <c r="C7" s="283" t="s">
        <v>20</v>
      </c>
      <c r="D7" s="245" t="s">
        <v>6</v>
      </c>
      <c r="E7" s="251"/>
      <c r="F7" s="251"/>
      <c r="G7" s="251"/>
      <c r="H7" s="246"/>
      <c r="I7" s="275">
        <v>45328</v>
      </c>
      <c r="J7" s="276"/>
      <c r="K7" s="245" t="s">
        <v>7</v>
      </c>
      <c r="L7" s="246"/>
      <c r="M7" s="267" t="s">
        <v>8</v>
      </c>
      <c r="N7" s="268"/>
      <c r="O7" s="256"/>
      <c r="P7" s="257"/>
      <c r="Q7" s="4"/>
      <c r="R7" s="4"/>
      <c r="S7" s="4"/>
      <c r="T7" s="4"/>
      <c r="U7" s="4"/>
      <c r="V7" s="4"/>
      <c r="W7" s="4"/>
      <c r="X7" s="4"/>
      <c r="Y7" s="4"/>
      <c r="Z7" s="5"/>
      <c r="AA7" s="4"/>
      <c r="AB7" s="4"/>
      <c r="AD7" s="7"/>
      <c r="AE7" s="8"/>
    </row>
    <row r="8" spans="1:31" x14ac:dyDescent="0.3">
      <c r="A8" s="247"/>
      <c r="B8" s="248"/>
      <c r="C8" s="284"/>
      <c r="D8" s="247"/>
      <c r="E8" s="252"/>
      <c r="F8" s="252"/>
      <c r="G8" s="252"/>
      <c r="H8" s="248"/>
      <c r="I8" s="277"/>
      <c r="J8" s="278"/>
      <c r="K8" s="247"/>
      <c r="L8" s="248"/>
      <c r="M8" s="286" t="s">
        <v>9</v>
      </c>
      <c r="N8" s="287"/>
      <c r="O8" s="269"/>
      <c r="P8" s="270"/>
      <c r="Q8" s="4"/>
      <c r="R8" s="4"/>
      <c r="S8" s="4"/>
      <c r="T8" s="4"/>
      <c r="U8" s="4"/>
      <c r="V8" s="4"/>
      <c r="W8" s="4"/>
      <c r="X8" s="4"/>
      <c r="Y8" s="4"/>
      <c r="Z8" s="5"/>
      <c r="AA8" s="4"/>
      <c r="AB8" s="4"/>
      <c r="AD8" s="7"/>
      <c r="AE8" s="8"/>
    </row>
    <row r="9" spans="1:31" ht="15" thickBot="1" x14ac:dyDescent="0.35">
      <c r="A9" s="249"/>
      <c r="B9" s="250"/>
      <c r="C9" s="285"/>
      <c r="D9" s="249"/>
      <c r="E9" s="253"/>
      <c r="F9" s="253"/>
      <c r="G9" s="253"/>
      <c r="H9" s="250"/>
      <c r="I9" s="279"/>
      <c r="J9" s="280"/>
      <c r="K9" s="249"/>
      <c r="L9" s="250"/>
      <c r="M9" s="271" t="s">
        <v>10</v>
      </c>
      <c r="N9" s="272"/>
      <c r="O9" s="273" t="s">
        <v>354</v>
      </c>
      <c r="P9" s="274"/>
      <c r="Q9" s="4"/>
      <c r="R9" s="4"/>
      <c r="S9" s="4"/>
      <c r="T9" s="4"/>
      <c r="U9" s="4"/>
      <c r="V9" s="4"/>
      <c r="W9" s="4"/>
      <c r="X9" s="4"/>
      <c r="Y9" s="4"/>
      <c r="Z9" s="5"/>
      <c r="AA9" s="4"/>
      <c r="AB9" s="4"/>
      <c r="AD9" s="7"/>
      <c r="AE9" s="8"/>
    </row>
    <row r="10" spans="1:31" ht="15" customHeight="1" thickBot="1" x14ac:dyDescent="0.3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3">
      <c r="A11" s="245" t="s">
        <v>11</v>
      </c>
      <c r="B11" s="246"/>
      <c r="C11" s="217" t="s">
        <v>355</v>
      </c>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9"/>
    </row>
    <row r="12" spans="1:31" ht="15" customHeight="1" x14ac:dyDescent="0.3">
      <c r="A12" s="247"/>
      <c r="B12" s="248"/>
      <c r="C12" s="258"/>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60"/>
    </row>
    <row r="13" spans="1:31" ht="15" customHeight="1" thickBot="1" x14ac:dyDescent="0.35">
      <c r="A13" s="249"/>
      <c r="B13" s="250"/>
      <c r="C13" s="261"/>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54" t="s">
        <v>12</v>
      </c>
      <c r="B15" s="255"/>
      <c r="C15" s="264" t="s">
        <v>356</v>
      </c>
      <c r="D15" s="265"/>
      <c r="E15" s="265"/>
      <c r="F15" s="265"/>
      <c r="G15" s="265"/>
      <c r="H15" s="265"/>
      <c r="I15" s="265"/>
      <c r="J15" s="265"/>
      <c r="K15" s="266"/>
      <c r="L15" s="281" t="s">
        <v>13</v>
      </c>
      <c r="M15" s="311"/>
      <c r="N15" s="311"/>
      <c r="O15" s="311"/>
      <c r="P15" s="311"/>
      <c r="Q15" s="282"/>
      <c r="R15" s="312" t="s">
        <v>357</v>
      </c>
      <c r="S15" s="313"/>
      <c r="T15" s="313"/>
      <c r="U15" s="313"/>
      <c r="V15" s="313"/>
      <c r="W15" s="313"/>
      <c r="X15" s="314"/>
      <c r="Y15" s="281" t="s">
        <v>14</v>
      </c>
      <c r="Z15" s="282"/>
      <c r="AA15" s="264" t="s">
        <v>358</v>
      </c>
      <c r="AB15" s="265"/>
      <c r="AC15" s="265"/>
      <c r="AD15" s="265"/>
      <c r="AE15" s="266"/>
    </row>
    <row r="16" spans="1:31" ht="9" customHeight="1" thickBot="1" x14ac:dyDescent="0.35">
      <c r="A16" s="6"/>
      <c r="B16" s="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7"/>
      <c r="AE16" s="8"/>
    </row>
    <row r="17" spans="1:32" s="16" customFormat="1" ht="37.5" customHeight="1" thickBot="1" x14ac:dyDescent="0.35">
      <c r="A17" s="254" t="s">
        <v>15</v>
      </c>
      <c r="B17" s="255"/>
      <c r="C17" s="264" t="s">
        <v>375</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81" t="s">
        <v>16</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82"/>
      <c r="AF19" s="20"/>
    </row>
    <row r="20" spans="1:32" ht="32.1" customHeight="1" thickBot="1" x14ac:dyDescent="0.35">
      <c r="A20" s="107" t="s">
        <v>17</v>
      </c>
      <c r="B20" s="308" t="s">
        <v>18</v>
      </c>
      <c r="C20" s="309"/>
      <c r="D20" s="309"/>
      <c r="E20" s="309"/>
      <c r="F20" s="309"/>
      <c r="G20" s="309"/>
      <c r="H20" s="309"/>
      <c r="I20" s="309"/>
      <c r="J20" s="309"/>
      <c r="K20" s="309"/>
      <c r="L20" s="309"/>
      <c r="M20" s="309"/>
      <c r="N20" s="309"/>
      <c r="O20" s="310"/>
      <c r="P20" s="281" t="s">
        <v>19</v>
      </c>
      <c r="Q20" s="311"/>
      <c r="R20" s="311"/>
      <c r="S20" s="311"/>
      <c r="T20" s="311"/>
      <c r="U20" s="311"/>
      <c r="V20" s="311"/>
      <c r="W20" s="311"/>
      <c r="X20" s="311"/>
      <c r="Y20" s="311"/>
      <c r="Z20" s="311"/>
      <c r="AA20" s="311"/>
      <c r="AB20" s="311"/>
      <c r="AC20" s="311"/>
      <c r="AD20" s="311"/>
      <c r="AE20" s="282"/>
      <c r="AF20" s="20"/>
    </row>
    <row r="21" spans="1:32" ht="32.1" customHeight="1" thickBot="1" x14ac:dyDescent="0.35">
      <c r="A21" s="84">
        <f>134900856</f>
        <v>134900856</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86"/>
      <c r="C22" s="84">
        <f>34094641+28844724+2158601+11407860+313000</f>
        <v>76818826</v>
      </c>
      <c r="D22" s="84">
        <f>2158601+5056721+500000+899738</f>
        <v>8615060</v>
      </c>
      <c r="E22" s="84">
        <v>2158601</v>
      </c>
      <c r="F22" s="84">
        <v>500000</v>
      </c>
      <c r="G22" s="84">
        <f>899738</f>
        <v>899738</v>
      </c>
      <c r="H22" s="84"/>
      <c r="I22" s="84"/>
      <c r="J22" s="84"/>
      <c r="K22" s="84"/>
      <c r="L22" s="84"/>
      <c r="M22" s="84"/>
      <c r="N22" s="84">
        <f>SUM(B22:M22)</f>
        <v>88992225</v>
      </c>
      <c r="O22" s="87"/>
      <c r="P22" s="143" t="s">
        <v>37</v>
      </c>
      <c r="Q22" s="109">
        <v>361759000</v>
      </c>
      <c r="R22" s="110">
        <v>1156691000</v>
      </c>
      <c r="S22" s="110">
        <v>126621000</v>
      </c>
      <c r="T22" s="110">
        <v>3091000</v>
      </c>
      <c r="U22" s="110">
        <v>10458000</v>
      </c>
      <c r="V22" s="110">
        <v>40670000</v>
      </c>
      <c r="W22" s="110"/>
      <c r="X22" s="110">
        <v>2949000</v>
      </c>
      <c r="Y22" s="110"/>
      <c r="Z22" s="110"/>
      <c r="AA22" s="110"/>
      <c r="AB22" s="110"/>
      <c r="AC22" s="110">
        <f>SUM(Q22:AB22)</f>
        <v>1702239000</v>
      </c>
      <c r="AE22" s="111"/>
      <c r="AF22" s="1"/>
    </row>
    <row r="23" spans="1:32" ht="32.1" customHeight="1" x14ac:dyDescent="0.3">
      <c r="A23" s="144" t="s">
        <v>38</v>
      </c>
      <c r="B23" s="83"/>
      <c r="C23" s="82"/>
      <c r="D23" s="82">
        <v>789418</v>
      </c>
      <c r="E23" s="82">
        <v>5150000</v>
      </c>
      <c r="F23" s="82"/>
      <c r="G23" s="82"/>
      <c r="H23" s="82"/>
      <c r="I23" s="82"/>
      <c r="J23" s="82"/>
      <c r="K23" s="82"/>
      <c r="L23" s="82"/>
      <c r="M23" s="82"/>
      <c r="N23" s="82">
        <f>SUM(B23:M23)</f>
        <v>5939418</v>
      </c>
      <c r="O23" s="96"/>
      <c r="P23" s="144" t="s">
        <v>39</v>
      </c>
      <c r="Q23" s="83">
        <f>277196390</f>
        <v>277196390</v>
      </c>
      <c r="R23" s="82"/>
      <c r="S23" s="82"/>
      <c r="T23" s="82"/>
      <c r="U23" s="82"/>
      <c r="V23" s="82"/>
      <c r="W23" s="82"/>
      <c r="X23" s="82"/>
      <c r="Y23" s="82"/>
      <c r="Z23" s="82"/>
      <c r="AA23" s="82"/>
      <c r="AB23" s="82"/>
      <c r="AC23" s="82">
        <f>SUM(Q23:AB23)</f>
        <v>277196390</v>
      </c>
      <c r="AD23" s="82">
        <f>AC23/SUM(Q22:AB22)</f>
        <v>0.16284222720781277</v>
      </c>
      <c r="AE23" s="88">
        <f>AC23/AC22</f>
        <v>0.16284222720781277</v>
      </c>
      <c r="AF23" s="1"/>
    </row>
    <row r="24" spans="1:32" ht="32.1" customHeight="1" x14ac:dyDescent="0.3">
      <c r="A24" s="144" t="s">
        <v>40</v>
      </c>
      <c r="B24" s="83">
        <v>134900856</v>
      </c>
      <c r="C24" s="82"/>
      <c r="D24" s="82"/>
      <c r="E24" s="82"/>
      <c r="F24" s="82"/>
      <c r="G24" s="82"/>
      <c r="H24" s="82"/>
      <c r="I24" s="82"/>
      <c r="J24" s="82"/>
      <c r="K24" s="82"/>
      <c r="L24" s="82"/>
      <c r="M24" s="82"/>
      <c r="N24" s="82">
        <f>SUM(B24:M24)</f>
        <v>134900856</v>
      </c>
      <c r="O24" s="85"/>
      <c r="P24" s="144" t="s">
        <v>36</v>
      </c>
      <c r="Q24" s="83">
        <v>706500</v>
      </c>
      <c r="R24" s="82">
        <v>30694988.192349918</v>
      </c>
      <c r="S24" s="82">
        <v>143604977.19234991</v>
      </c>
      <c r="T24" s="82">
        <v>148493518.78917098</v>
      </c>
      <c r="U24" s="82">
        <v>153411183.83947134</v>
      </c>
      <c r="V24" s="82">
        <v>151197749.90534326</v>
      </c>
      <c r="W24" s="82">
        <v>169177916.57200992</v>
      </c>
      <c r="X24" s="82">
        <v>152703427.5021643</v>
      </c>
      <c r="Y24" s="82">
        <v>152334982.63788185</v>
      </c>
      <c r="Z24" s="82">
        <v>150667649.3045485</v>
      </c>
      <c r="AA24" s="82">
        <v>150667648.3045485</v>
      </c>
      <c r="AB24" s="82">
        <f>298577778+680</f>
        <v>298578458</v>
      </c>
      <c r="AC24" s="82">
        <f>SUM(Q24:AB24)</f>
        <v>1702239000.2398384</v>
      </c>
      <c r="AD24" s="82"/>
      <c r="AE24" s="112"/>
      <c r="AF24" s="1"/>
    </row>
    <row r="25" spans="1:32" ht="32.1" customHeight="1" thickBot="1" x14ac:dyDescent="0.35">
      <c r="A25" s="145" t="s">
        <v>41</v>
      </c>
      <c r="B25" s="120">
        <f>23389411</f>
        <v>23389411</v>
      </c>
      <c r="C25" s="121"/>
      <c r="D25" s="121"/>
      <c r="E25" s="121"/>
      <c r="F25" s="121"/>
      <c r="G25" s="121"/>
      <c r="H25" s="121"/>
      <c r="I25" s="121"/>
      <c r="J25" s="121"/>
      <c r="K25" s="121"/>
      <c r="L25" s="121"/>
      <c r="M25" s="121"/>
      <c r="N25" s="121">
        <f>SUM(B25:M25)</f>
        <v>23389411</v>
      </c>
      <c r="O25" s="122">
        <f>IFERROR(N25/(SUMIF(B25:M25,"&gt;0",B24:M24))," ")</f>
        <v>0.17338222820468982</v>
      </c>
      <c r="P25" s="145" t="s">
        <v>41</v>
      </c>
      <c r="Q25" s="120">
        <v>652960</v>
      </c>
      <c r="R25" s="121"/>
      <c r="S25" s="121"/>
      <c r="T25" s="121"/>
      <c r="U25" s="121"/>
      <c r="V25" s="121"/>
      <c r="W25" s="121"/>
      <c r="X25" s="121"/>
      <c r="Y25" s="121"/>
      <c r="Z25" s="121"/>
      <c r="AA25" s="121"/>
      <c r="AB25" s="121"/>
      <c r="AC25" s="121">
        <f>SUM(Q25:AB25)</f>
        <v>652960</v>
      </c>
      <c r="AD25" s="121">
        <f>AC25/SUM(Q24:AB24)</f>
        <v>3.8358890843647728E-4</v>
      </c>
      <c r="AE25" s="123">
        <f>AC25/AC24</f>
        <v>3.8358890843647728E-4</v>
      </c>
      <c r="AF25" s="1"/>
    </row>
    <row r="26" spans="1:32" customFormat="1" ht="16.5" customHeight="1" thickBot="1" x14ac:dyDescent="0.35"/>
    <row r="27" spans="1:32" ht="33.9" customHeight="1" x14ac:dyDescent="0.3">
      <c r="A27" s="238" t="s">
        <v>42</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3">
      <c r="A28" s="214" t="s">
        <v>43</v>
      </c>
      <c r="B28" s="216" t="s">
        <v>44</v>
      </c>
      <c r="C28" s="216"/>
      <c r="D28" s="216" t="s">
        <v>45</v>
      </c>
      <c r="E28" s="216"/>
      <c r="F28" s="216"/>
      <c r="G28" s="216"/>
      <c r="H28" s="216"/>
      <c r="I28" s="216"/>
      <c r="J28" s="216"/>
      <c r="K28" s="216"/>
      <c r="L28" s="216"/>
      <c r="M28" s="216"/>
      <c r="N28" s="216"/>
      <c r="O28" s="216"/>
      <c r="P28" s="216" t="s">
        <v>32</v>
      </c>
      <c r="Q28" s="216" t="s">
        <v>46</v>
      </c>
      <c r="R28" s="216"/>
      <c r="S28" s="216"/>
      <c r="T28" s="216"/>
      <c r="U28" s="216"/>
      <c r="V28" s="216"/>
      <c r="W28" s="216"/>
      <c r="X28" s="216"/>
      <c r="Y28" s="216" t="s">
        <v>47</v>
      </c>
      <c r="Z28" s="216"/>
      <c r="AA28" s="216"/>
      <c r="AB28" s="216"/>
      <c r="AC28" s="216"/>
      <c r="AD28" s="216"/>
      <c r="AE28" s="241"/>
    </row>
    <row r="29" spans="1:32" ht="27" customHeight="1" x14ac:dyDescent="0.3">
      <c r="A29" s="214"/>
      <c r="B29" s="216"/>
      <c r="C29" s="216"/>
      <c r="D29" s="103" t="s">
        <v>20</v>
      </c>
      <c r="E29" s="103" t="s">
        <v>21</v>
      </c>
      <c r="F29" s="103" t="s">
        <v>22</v>
      </c>
      <c r="G29" s="103" t="s">
        <v>23</v>
      </c>
      <c r="H29" s="103" t="s">
        <v>24</v>
      </c>
      <c r="I29" s="103" t="s">
        <v>25</v>
      </c>
      <c r="J29" s="103" t="s">
        <v>26</v>
      </c>
      <c r="K29" s="103" t="s">
        <v>27</v>
      </c>
      <c r="L29" s="103" t="s">
        <v>28</v>
      </c>
      <c r="M29" s="103" t="s">
        <v>29</v>
      </c>
      <c r="N29" s="103" t="s">
        <v>30</v>
      </c>
      <c r="O29" s="103" t="s">
        <v>31</v>
      </c>
      <c r="P29" s="216"/>
      <c r="Q29" s="216"/>
      <c r="R29" s="216"/>
      <c r="S29" s="216"/>
      <c r="T29" s="216"/>
      <c r="U29" s="216"/>
      <c r="V29" s="216"/>
      <c r="W29" s="216"/>
      <c r="X29" s="216"/>
      <c r="Y29" s="216"/>
      <c r="Z29" s="216"/>
      <c r="AA29" s="216"/>
      <c r="AB29" s="216"/>
      <c r="AC29" s="216"/>
      <c r="AD29" s="216"/>
      <c r="AE29" s="241"/>
    </row>
    <row r="30" spans="1:32" ht="61.95" customHeight="1" thickBot="1" x14ac:dyDescent="0.35">
      <c r="A30" s="113" t="s">
        <v>375</v>
      </c>
      <c r="B30" s="315"/>
      <c r="C30" s="315"/>
      <c r="D30" s="106"/>
      <c r="E30" s="106"/>
      <c r="F30" s="106"/>
      <c r="G30" s="106"/>
      <c r="H30" s="106"/>
      <c r="I30" s="106"/>
      <c r="J30" s="106"/>
      <c r="K30" s="106"/>
      <c r="L30" s="106"/>
      <c r="M30" s="106"/>
      <c r="N30" s="106"/>
      <c r="O30" s="106"/>
      <c r="P30" s="114">
        <f>SUM(D30:O30)</f>
        <v>0</v>
      </c>
      <c r="Q30" s="306" t="s">
        <v>48</v>
      </c>
      <c r="R30" s="306"/>
      <c r="S30" s="306"/>
      <c r="T30" s="306"/>
      <c r="U30" s="306"/>
      <c r="V30" s="306"/>
      <c r="W30" s="306"/>
      <c r="X30" s="306"/>
      <c r="Y30" s="306" t="s">
        <v>521</v>
      </c>
      <c r="Z30" s="306"/>
      <c r="AA30" s="306"/>
      <c r="AB30" s="306"/>
      <c r="AC30" s="306"/>
      <c r="AD30" s="306"/>
      <c r="AE30" s="307"/>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17" t="s">
        <v>50</v>
      </c>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9"/>
    </row>
    <row r="33" spans="1:41" ht="23.1" customHeight="1" x14ac:dyDescent="0.3">
      <c r="A33" s="214" t="s">
        <v>51</v>
      </c>
      <c r="B33" s="216" t="s">
        <v>52</v>
      </c>
      <c r="C33" s="216" t="s">
        <v>44</v>
      </c>
      <c r="D33" s="216" t="s">
        <v>53</v>
      </c>
      <c r="E33" s="216"/>
      <c r="F33" s="216"/>
      <c r="G33" s="216"/>
      <c r="H33" s="216"/>
      <c r="I33" s="216"/>
      <c r="J33" s="216"/>
      <c r="K33" s="216"/>
      <c r="L33" s="216"/>
      <c r="M33" s="216"/>
      <c r="N33" s="216"/>
      <c r="O33" s="216"/>
      <c r="P33" s="216"/>
      <c r="Q33" s="216" t="s">
        <v>54</v>
      </c>
      <c r="R33" s="216"/>
      <c r="S33" s="216"/>
      <c r="T33" s="216"/>
      <c r="U33" s="216"/>
      <c r="V33" s="216"/>
      <c r="W33" s="216"/>
      <c r="X33" s="216"/>
      <c r="Y33" s="216"/>
      <c r="Z33" s="216"/>
      <c r="AA33" s="216"/>
      <c r="AB33" s="216"/>
      <c r="AC33" s="216"/>
      <c r="AD33" s="216"/>
      <c r="AE33" s="241"/>
      <c r="AG33" s="21"/>
      <c r="AH33" s="21"/>
      <c r="AI33" s="21"/>
      <c r="AJ33" s="21"/>
      <c r="AK33" s="21"/>
      <c r="AL33" s="21"/>
      <c r="AM33" s="21"/>
      <c r="AN33" s="21"/>
      <c r="AO33" s="21"/>
    </row>
    <row r="34" spans="1:41" ht="27" customHeight="1" x14ac:dyDescent="0.3">
      <c r="A34" s="214"/>
      <c r="B34" s="216"/>
      <c r="C34" s="242"/>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194" t="s">
        <v>55</v>
      </c>
      <c r="R34" s="195"/>
      <c r="S34" s="195"/>
      <c r="T34" s="220"/>
      <c r="U34" s="216" t="s">
        <v>56</v>
      </c>
      <c r="V34" s="216"/>
      <c r="W34" s="216"/>
      <c r="X34" s="216"/>
      <c r="Y34" s="216" t="s">
        <v>57</v>
      </c>
      <c r="Z34" s="216"/>
      <c r="AA34" s="216"/>
      <c r="AB34" s="216"/>
      <c r="AC34" s="216" t="s">
        <v>58</v>
      </c>
      <c r="AD34" s="216"/>
      <c r="AE34" s="241"/>
      <c r="AG34" s="21"/>
      <c r="AH34" s="21"/>
      <c r="AI34" s="21"/>
      <c r="AJ34" s="21"/>
      <c r="AK34" s="21"/>
      <c r="AL34" s="21"/>
      <c r="AM34" s="21"/>
      <c r="AN34" s="21"/>
      <c r="AO34" s="21"/>
    </row>
    <row r="35" spans="1:41" ht="45" customHeight="1" x14ac:dyDescent="0.3">
      <c r="A35" s="209" t="s">
        <v>375</v>
      </c>
      <c r="B35" s="340">
        <v>32</v>
      </c>
      <c r="C35" s="23" t="s">
        <v>59</v>
      </c>
      <c r="D35" s="22"/>
      <c r="E35" s="22"/>
      <c r="F35" s="22"/>
      <c r="G35" s="22"/>
      <c r="H35" s="22"/>
      <c r="I35" s="22"/>
      <c r="J35" s="22"/>
      <c r="K35" s="22"/>
      <c r="L35" s="22"/>
      <c r="M35" s="22"/>
      <c r="N35" s="22"/>
      <c r="O35" s="22"/>
      <c r="P35" s="97">
        <f>SUM(D35:O35)</f>
        <v>0</v>
      </c>
      <c r="Q35" s="342" t="s">
        <v>465</v>
      </c>
      <c r="R35" s="343"/>
      <c r="S35" s="343"/>
      <c r="T35" s="344"/>
      <c r="U35" s="342" t="s">
        <v>465</v>
      </c>
      <c r="V35" s="343"/>
      <c r="W35" s="343"/>
      <c r="X35" s="344"/>
      <c r="Y35" s="361" t="s">
        <v>466</v>
      </c>
      <c r="Z35" s="361"/>
      <c r="AA35" s="361"/>
      <c r="AB35" s="361"/>
      <c r="AC35" s="361" t="s">
        <v>467</v>
      </c>
      <c r="AD35" s="361"/>
      <c r="AE35" s="362"/>
      <c r="AG35" s="21"/>
      <c r="AH35" s="21"/>
      <c r="AI35" s="21"/>
      <c r="AJ35" s="21"/>
      <c r="AK35" s="21"/>
      <c r="AL35" s="21"/>
      <c r="AM35" s="21"/>
      <c r="AN35" s="21"/>
      <c r="AO35" s="21"/>
    </row>
    <row r="36" spans="1:41" ht="45" customHeight="1" thickBot="1" x14ac:dyDescent="0.35">
      <c r="A36" s="210"/>
      <c r="B36" s="341"/>
      <c r="C36" s="24" t="s">
        <v>60</v>
      </c>
      <c r="D36" s="25"/>
      <c r="E36" s="25"/>
      <c r="F36" s="25"/>
      <c r="G36" s="26"/>
      <c r="H36" s="26"/>
      <c r="I36" s="26"/>
      <c r="J36" s="26"/>
      <c r="K36" s="26"/>
      <c r="L36" s="26"/>
      <c r="M36" s="26"/>
      <c r="N36" s="26"/>
      <c r="O36" s="26"/>
      <c r="P36" s="73">
        <f>SUM(D36:O36)</f>
        <v>0</v>
      </c>
      <c r="Q36" s="345"/>
      <c r="R36" s="346"/>
      <c r="S36" s="346"/>
      <c r="T36" s="347"/>
      <c r="U36" s="345"/>
      <c r="V36" s="346"/>
      <c r="W36" s="346"/>
      <c r="X36" s="347"/>
      <c r="Y36" s="363"/>
      <c r="Z36" s="363"/>
      <c r="AA36" s="363"/>
      <c r="AB36" s="363"/>
      <c r="AC36" s="363"/>
      <c r="AD36" s="363"/>
      <c r="AE36" s="364"/>
      <c r="AG36" s="21"/>
      <c r="AH36" s="21"/>
      <c r="AI36" s="21"/>
      <c r="AJ36" s="21"/>
      <c r="AK36" s="21"/>
      <c r="AL36" s="21"/>
      <c r="AM36" s="21"/>
      <c r="AN36" s="21"/>
      <c r="AO36" s="21"/>
    </row>
    <row r="37" spans="1:41" customFormat="1" ht="17.25" customHeight="1" thickBot="1" x14ac:dyDescent="0.35"/>
    <row r="38" spans="1:41" ht="45" customHeight="1" thickBot="1" x14ac:dyDescent="0.35">
      <c r="A38" s="217" t="s">
        <v>61</v>
      </c>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9"/>
      <c r="AG38" s="21"/>
      <c r="AH38" s="21"/>
      <c r="AI38" s="21"/>
      <c r="AJ38" s="21"/>
      <c r="AK38" s="21"/>
      <c r="AL38" s="21"/>
      <c r="AM38" s="21"/>
      <c r="AN38" s="21"/>
      <c r="AO38" s="21"/>
    </row>
    <row r="39" spans="1:41" ht="26.1" customHeight="1" x14ac:dyDescent="0.3">
      <c r="A39" s="213" t="s">
        <v>62</v>
      </c>
      <c r="B39" s="215" t="s">
        <v>63</v>
      </c>
      <c r="C39" s="221" t="s">
        <v>64</v>
      </c>
      <c r="D39" s="223" t="s">
        <v>65</v>
      </c>
      <c r="E39" s="224"/>
      <c r="F39" s="224"/>
      <c r="G39" s="224"/>
      <c r="H39" s="224"/>
      <c r="I39" s="224"/>
      <c r="J39" s="224"/>
      <c r="K39" s="224"/>
      <c r="L39" s="224"/>
      <c r="M39" s="224"/>
      <c r="N39" s="224"/>
      <c r="O39" s="224"/>
      <c r="P39" s="225"/>
      <c r="Q39" s="215" t="s">
        <v>66</v>
      </c>
      <c r="R39" s="215"/>
      <c r="S39" s="215"/>
      <c r="T39" s="215"/>
      <c r="U39" s="215"/>
      <c r="V39" s="215"/>
      <c r="W39" s="215"/>
      <c r="X39" s="215"/>
      <c r="Y39" s="215"/>
      <c r="Z39" s="215"/>
      <c r="AA39" s="215"/>
      <c r="AB39" s="215"/>
      <c r="AC39" s="215"/>
      <c r="AD39" s="215"/>
      <c r="AE39" s="237"/>
      <c r="AG39" s="21"/>
      <c r="AH39" s="21"/>
      <c r="AI39" s="21"/>
      <c r="AJ39" s="21"/>
      <c r="AK39" s="21"/>
      <c r="AL39" s="21"/>
      <c r="AM39" s="21"/>
      <c r="AN39" s="21"/>
      <c r="AO39" s="21"/>
    </row>
    <row r="40" spans="1:41" ht="26.1" customHeight="1" x14ac:dyDescent="0.3">
      <c r="A40" s="214"/>
      <c r="B40" s="216"/>
      <c r="C40" s="222"/>
      <c r="D40" s="103" t="s">
        <v>67</v>
      </c>
      <c r="E40" s="103" t="s">
        <v>68</v>
      </c>
      <c r="F40" s="103" t="s">
        <v>69</v>
      </c>
      <c r="G40" s="103" t="s">
        <v>70</v>
      </c>
      <c r="H40" s="103" t="s">
        <v>71</v>
      </c>
      <c r="I40" s="103" t="s">
        <v>72</v>
      </c>
      <c r="J40" s="103" t="s">
        <v>73</v>
      </c>
      <c r="K40" s="103" t="s">
        <v>74</v>
      </c>
      <c r="L40" s="103" t="s">
        <v>75</v>
      </c>
      <c r="M40" s="103" t="s">
        <v>76</v>
      </c>
      <c r="N40" s="103" t="s">
        <v>77</v>
      </c>
      <c r="O40" s="103" t="s">
        <v>78</v>
      </c>
      <c r="P40" s="103" t="s">
        <v>79</v>
      </c>
      <c r="Q40" s="194" t="s">
        <v>80</v>
      </c>
      <c r="R40" s="195"/>
      <c r="S40" s="195"/>
      <c r="T40" s="195"/>
      <c r="U40" s="195"/>
      <c r="V40" s="195"/>
      <c r="W40" s="195"/>
      <c r="X40" s="220"/>
      <c r="Y40" s="194" t="s">
        <v>81</v>
      </c>
      <c r="Z40" s="195"/>
      <c r="AA40" s="195"/>
      <c r="AB40" s="195"/>
      <c r="AC40" s="195"/>
      <c r="AD40" s="195"/>
      <c r="AE40" s="196"/>
      <c r="AG40" s="27"/>
      <c r="AH40" s="27"/>
      <c r="AI40" s="27"/>
      <c r="AJ40" s="27"/>
      <c r="AK40" s="27"/>
      <c r="AL40" s="27"/>
      <c r="AM40" s="27"/>
      <c r="AN40" s="27"/>
      <c r="AO40" s="27"/>
    </row>
    <row r="41" spans="1:41" ht="71.400000000000006" customHeight="1" x14ac:dyDescent="0.3">
      <c r="A41" s="360" t="s">
        <v>376</v>
      </c>
      <c r="B41" s="205">
        <v>10</v>
      </c>
      <c r="C41" s="31" t="s">
        <v>59</v>
      </c>
      <c r="D41" s="32">
        <v>0.12</v>
      </c>
      <c r="E41" s="32">
        <v>0.18</v>
      </c>
      <c r="F41" s="32">
        <v>0.18</v>
      </c>
      <c r="G41" s="32">
        <v>0.18</v>
      </c>
      <c r="H41" s="32">
        <v>0.17</v>
      </c>
      <c r="I41" s="32">
        <v>0.17</v>
      </c>
      <c r="J41" s="32"/>
      <c r="K41" s="32"/>
      <c r="L41" s="32"/>
      <c r="M41" s="32"/>
      <c r="N41" s="32"/>
      <c r="O41" s="32"/>
      <c r="P41" s="115">
        <f t="shared" ref="P41:P48" si="0">SUM(D41:O41)</f>
        <v>1</v>
      </c>
      <c r="Q41" s="353" t="s">
        <v>468</v>
      </c>
      <c r="R41" s="354"/>
      <c r="S41" s="354"/>
      <c r="T41" s="354"/>
      <c r="U41" s="354"/>
      <c r="V41" s="354"/>
      <c r="W41" s="354"/>
      <c r="X41" s="355"/>
      <c r="Y41" s="197" t="s">
        <v>469</v>
      </c>
      <c r="Z41" s="198"/>
      <c r="AA41" s="198"/>
      <c r="AB41" s="198"/>
      <c r="AC41" s="198"/>
      <c r="AD41" s="198"/>
      <c r="AE41" s="199"/>
      <c r="AG41" s="28"/>
      <c r="AH41" s="28"/>
      <c r="AI41" s="28"/>
      <c r="AJ41" s="28"/>
      <c r="AK41" s="28"/>
      <c r="AL41" s="28"/>
      <c r="AM41" s="28"/>
      <c r="AN41" s="28"/>
      <c r="AO41" s="28"/>
    </row>
    <row r="42" spans="1:41" ht="71.400000000000006" customHeight="1" x14ac:dyDescent="0.3">
      <c r="A42" s="352"/>
      <c r="B42" s="205"/>
      <c r="C42" s="29" t="s">
        <v>60</v>
      </c>
      <c r="D42" s="30">
        <v>0.12</v>
      </c>
      <c r="E42" s="30"/>
      <c r="F42" s="30"/>
      <c r="G42" s="30"/>
      <c r="H42" s="30"/>
      <c r="I42" s="30"/>
      <c r="J42" s="30"/>
      <c r="K42" s="30"/>
      <c r="L42" s="30"/>
      <c r="M42" s="30"/>
      <c r="N42" s="30"/>
      <c r="O42" s="30"/>
      <c r="P42" s="115">
        <f t="shared" si="0"/>
        <v>0.12</v>
      </c>
      <c r="Q42" s="356"/>
      <c r="R42" s="357"/>
      <c r="S42" s="357"/>
      <c r="T42" s="357"/>
      <c r="U42" s="357"/>
      <c r="V42" s="357"/>
      <c r="W42" s="357"/>
      <c r="X42" s="358"/>
      <c r="Y42" s="200"/>
      <c r="Z42" s="201"/>
      <c r="AA42" s="201"/>
      <c r="AB42" s="201"/>
      <c r="AC42" s="201"/>
      <c r="AD42" s="201"/>
      <c r="AE42" s="202"/>
    </row>
    <row r="43" spans="1:41" ht="71.400000000000006" customHeight="1" x14ac:dyDescent="0.3">
      <c r="A43" s="352" t="s">
        <v>377</v>
      </c>
      <c r="B43" s="205">
        <v>10</v>
      </c>
      <c r="C43" s="31" t="s">
        <v>59</v>
      </c>
      <c r="D43" s="32">
        <v>0.15</v>
      </c>
      <c r="E43" s="32">
        <v>0.17</v>
      </c>
      <c r="F43" s="32">
        <v>0.17</v>
      </c>
      <c r="G43" s="32">
        <v>0.17</v>
      </c>
      <c r="H43" s="32">
        <v>0.17</v>
      </c>
      <c r="I43" s="32">
        <v>0.17</v>
      </c>
      <c r="J43" s="32"/>
      <c r="K43" s="32"/>
      <c r="L43" s="32"/>
      <c r="M43" s="32"/>
      <c r="N43" s="32"/>
      <c r="O43" s="32"/>
      <c r="P43" s="115">
        <f t="shared" si="0"/>
        <v>1</v>
      </c>
      <c r="Q43" s="353" t="s">
        <v>470</v>
      </c>
      <c r="R43" s="354"/>
      <c r="S43" s="354"/>
      <c r="T43" s="354"/>
      <c r="U43" s="354"/>
      <c r="V43" s="354"/>
      <c r="W43" s="354"/>
      <c r="X43" s="355"/>
      <c r="Y43" s="197" t="s">
        <v>471</v>
      </c>
      <c r="Z43" s="198"/>
      <c r="AA43" s="198"/>
      <c r="AB43" s="198"/>
      <c r="AC43" s="198"/>
      <c r="AD43" s="198"/>
      <c r="AE43" s="199"/>
    </row>
    <row r="44" spans="1:41" ht="71.400000000000006" customHeight="1" x14ac:dyDescent="0.3">
      <c r="A44" s="352"/>
      <c r="B44" s="205"/>
      <c r="C44" s="29" t="s">
        <v>60</v>
      </c>
      <c r="D44" s="30">
        <v>0.15</v>
      </c>
      <c r="E44" s="30"/>
      <c r="F44" s="30"/>
      <c r="G44" s="30"/>
      <c r="H44" s="30"/>
      <c r="I44" s="30"/>
      <c r="J44" s="30"/>
      <c r="K44" s="30"/>
      <c r="L44" s="30"/>
      <c r="M44" s="30"/>
      <c r="N44" s="30"/>
      <c r="O44" s="30"/>
      <c r="P44" s="115">
        <f t="shared" si="0"/>
        <v>0.15</v>
      </c>
      <c r="Q44" s="356"/>
      <c r="R44" s="357"/>
      <c r="S44" s="357"/>
      <c r="T44" s="357"/>
      <c r="U44" s="357"/>
      <c r="V44" s="357"/>
      <c r="W44" s="357"/>
      <c r="X44" s="358"/>
      <c r="Y44" s="200"/>
      <c r="Z44" s="201"/>
      <c r="AA44" s="201"/>
      <c r="AB44" s="201"/>
      <c r="AC44" s="201"/>
      <c r="AD44" s="201"/>
      <c r="AE44" s="202"/>
    </row>
    <row r="45" spans="1:41" ht="71.400000000000006" customHeight="1" x14ac:dyDescent="0.3">
      <c r="A45" s="352" t="s">
        <v>378</v>
      </c>
      <c r="B45" s="205">
        <v>10</v>
      </c>
      <c r="C45" s="31" t="s">
        <v>59</v>
      </c>
      <c r="D45" s="32">
        <v>0.11</v>
      </c>
      <c r="E45" s="32">
        <v>0.18</v>
      </c>
      <c r="F45" s="32">
        <v>0.18</v>
      </c>
      <c r="G45" s="32">
        <v>0.18</v>
      </c>
      <c r="H45" s="32">
        <v>0.18</v>
      </c>
      <c r="I45" s="32">
        <v>0.17</v>
      </c>
      <c r="J45" s="32"/>
      <c r="K45" s="32"/>
      <c r="L45" s="32"/>
      <c r="M45" s="32"/>
      <c r="N45" s="32"/>
      <c r="O45" s="32"/>
      <c r="P45" s="115">
        <f t="shared" si="0"/>
        <v>0.99999999999999989</v>
      </c>
      <c r="Q45" s="353" t="s">
        <v>472</v>
      </c>
      <c r="R45" s="354"/>
      <c r="S45" s="354"/>
      <c r="T45" s="354"/>
      <c r="U45" s="354"/>
      <c r="V45" s="354"/>
      <c r="W45" s="354"/>
      <c r="X45" s="355"/>
      <c r="Y45" s="197" t="s">
        <v>473</v>
      </c>
      <c r="Z45" s="198"/>
      <c r="AA45" s="198"/>
      <c r="AB45" s="198"/>
      <c r="AC45" s="198"/>
      <c r="AD45" s="198"/>
      <c r="AE45" s="199"/>
    </row>
    <row r="46" spans="1:41" ht="71.400000000000006" customHeight="1" x14ac:dyDescent="0.3">
      <c r="A46" s="352"/>
      <c r="B46" s="205"/>
      <c r="C46" s="29" t="s">
        <v>60</v>
      </c>
      <c r="D46" s="30">
        <v>0.11</v>
      </c>
      <c r="E46" s="30"/>
      <c r="F46" s="30"/>
      <c r="G46" s="30"/>
      <c r="H46" s="30"/>
      <c r="I46" s="30"/>
      <c r="J46" s="30"/>
      <c r="K46" s="30"/>
      <c r="L46" s="30"/>
      <c r="M46" s="30"/>
      <c r="N46" s="30"/>
      <c r="O46" s="30"/>
      <c r="P46" s="115">
        <f t="shared" si="0"/>
        <v>0.11</v>
      </c>
      <c r="Q46" s="356"/>
      <c r="R46" s="357"/>
      <c r="S46" s="357"/>
      <c r="T46" s="357"/>
      <c r="U46" s="357"/>
      <c r="V46" s="357"/>
      <c r="W46" s="357"/>
      <c r="X46" s="358"/>
      <c r="Y46" s="200"/>
      <c r="Z46" s="201"/>
      <c r="AA46" s="201"/>
      <c r="AB46" s="201"/>
      <c r="AC46" s="201"/>
      <c r="AD46" s="201"/>
      <c r="AE46" s="202"/>
    </row>
    <row r="47" spans="1:41" ht="71.400000000000006" customHeight="1" x14ac:dyDescent="0.3">
      <c r="A47" s="352" t="s">
        <v>379</v>
      </c>
      <c r="B47" s="205">
        <v>2</v>
      </c>
      <c r="C47" s="31" t="s">
        <v>59</v>
      </c>
      <c r="D47" s="32">
        <v>0</v>
      </c>
      <c r="E47" s="32">
        <v>0.2</v>
      </c>
      <c r="F47" s="32">
        <v>0.2</v>
      </c>
      <c r="G47" s="32">
        <v>0.2</v>
      </c>
      <c r="H47" s="32">
        <v>0.2</v>
      </c>
      <c r="I47" s="32">
        <v>0.2</v>
      </c>
      <c r="J47" s="32"/>
      <c r="K47" s="32"/>
      <c r="L47" s="32"/>
      <c r="M47" s="32"/>
      <c r="N47" s="32"/>
      <c r="O47" s="32"/>
      <c r="P47" s="115">
        <f t="shared" si="0"/>
        <v>1</v>
      </c>
      <c r="Q47" s="326" t="s">
        <v>474</v>
      </c>
      <c r="R47" s="327"/>
      <c r="S47" s="327"/>
      <c r="T47" s="327"/>
      <c r="U47" s="327"/>
      <c r="V47" s="327"/>
      <c r="W47" s="327"/>
      <c r="X47" s="328"/>
      <c r="Y47" s="188" t="s">
        <v>447</v>
      </c>
      <c r="Z47" s="189"/>
      <c r="AA47" s="189"/>
      <c r="AB47" s="189"/>
      <c r="AC47" s="189"/>
      <c r="AD47" s="189"/>
      <c r="AE47" s="190"/>
    </row>
    <row r="48" spans="1:41" ht="71.400000000000006" customHeight="1" thickBot="1" x14ac:dyDescent="0.35">
      <c r="A48" s="359"/>
      <c r="B48" s="206"/>
      <c r="C48" s="24" t="s">
        <v>60</v>
      </c>
      <c r="D48" s="33">
        <v>0</v>
      </c>
      <c r="E48" s="33"/>
      <c r="F48" s="33"/>
      <c r="G48" s="33"/>
      <c r="H48" s="33"/>
      <c r="I48" s="33"/>
      <c r="J48" s="33"/>
      <c r="K48" s="33"/>
      <c r="L48" s="33"/>
      <c r="M48" s="33"/>
      <c r="N48" s="33"/>
      <c r="O48" s="33"/>
      <c r="P48" s="116">
        <f t="shared" si="0"/>
        <v>0</v>
      </c>
      <c r="Q48" s="329"/>
      <c r="R48" s="330"/>
      <c r="S48" s="330"/>
      <c r="T48" s="330"/>
      <c r="U48" s="330"/>
      <c r="V48" s="330"/>
      <c r="W48" s="330"/>
      <c r="X48" s="331"/>
      <c r="Y48" s="191"/>
      <c r="Z48" s="192"/>
      <c r="AA48" s="192"/>
      <c r="AB48" s="192"/>
      <c r="AC48" s="192"/>
      <c r="AD48" s="192"/>
      <c r="AE48" s="193"/>
    </row>
    <row r="49" spans="1:1" ht="15" customHeight="1" x14ac:dyDescent="0.3">
      <c r="A49" s="2" t="s">
        <v>82</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 ref="A45:A46"/>
    <mergeCell ref="B45:B46"/>
    <mergeCell ref="Q45:X46"/>
    <mergeCell ref="Y45:AE46"/>
    <mergeCell ref="A47:A48"/>
    <mergeCell ref="B47:B48"/>
    <mergeCell ref="Q47:X48"/>
    <mergeCell ref="Y47:AE48"/>
  </mergeCells>
  <dataValidations count="3">
    <dataValidation type="list" allowBlank="1" showInputMessage="1" showErrorMessage="1" sqref="C7:C9" xr:uid="{4B7DED1C-E4AB-4C05-8E00-4B0F20B5E426}">
      <formula1>$B$21:$M$21</formula1>
    </dataValidation>
    <dataValidation type="textLength" operator="lessThanOrEqual" allowBlank="1" showInputMessage="1" showErrorMessage="1" errorTitle="Máximo 2.000 caracteres" error="Máximo 2.000 caracteres" promptTitle="2.000 caracteres" sqref="Q30:Q31" xr:uid="{801FFB00-69B3-4593-8929-343668B9E15B}">
      <formula1>2000</formula1>
    </dataValidation>
    <dataValidation type="textLength" operator="lessThanOrEqual" allowBlank="1" showInputMessage="1" showErrorMessage="1" errorTitle="Máximo 2.000 caracteres" error="Máximo 2.000 caracteres" sqref="AC35 Q35 Y35 U35 Q41 Q45 Q47 Q43" xr:uid="{9DB39901-7759-4C8A-ADFC-A0CA5EC44B89}">
      <formula1>2000</formula1>
    </dataValidation>
  </dataValidations>
  <hyperlinks>
    <hyperlink ref="Y41" r:id="rId1" xr:uid="{098304B9-3DE3-42B1-9F14-85834E415197}"/>
    <hyperlink ref="Y43" r:id="rId2" xr:uid="{AA49B9F3-06D4-4CEA-B613-2AD440736E8C}"/>
    <hyperlink ref="Y45" r:id="rId3" xr:uid="{9C4D6C9B-D015-4B92-80FE-51919BCAEBE1}"/>
  </hyperlinks>
  <pageMargins left="0.25" right="0.25" top="0.75" bottom="0.75" header="0.3" footer="0.3"/>
  <pageSetup scale="22" orientation="landscape"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CA3C0-63B6-406C-B321-D7FEEFBAD89F}">
  <sheetPr>
    <tabColor theme="7" tint="0.39997558519241921"/>
    <pageSetUpPr fitToPage="1"/>
  </sheetPr>
  <dimension ref="A1:AO47"/>
  <sheetViews>
    <sheetView showGridLines="0" topLeftCell="A40" zoomScale="60" zoomScaleNormal="60" workbookViewId="0">
      <selection activeCell="A30" sqref="A30"/>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88"/>
      <c r="B1" s="291"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3"/>
      <c r="AB1" s="300" t="s">
        <v>1</v>
      </c>
      <c r="AC1" s="301"/>
      <c r="AD1" s="301"/>
      <c r="AE1" s="302"/>
    </row>
    <row r="2" spans="1:31" ht="30.75" customHeight="1" thickBot="1" x14ac:dyDescent="0.35">
      <c r="A2" s="289"/>
      <c r="B2" s="291" t="s">
        <v>2</v>
      </c>
      <c r="C2" s="292"/>
      <c r="D2" s="292"/>
      <c r="E2" s="292"/>
      <c r="F2" s="292"/>
      <c r="G2" s="292"/>
      <c r="H2" s="292"/>
      <c r="I2" s="292"/>
      <c r="J2" s="292"/>
      <c r="K2" s="292"/>
      <c r="L2" s="292"/>
      <c r="M2" s="292"/>
      <c r="N2" s="292"/>
      <c r="O2" s="292"/>
      <c r="P2" s="292"/>
      <c r="Q2" s="292"/>
      <c r="R2" s="292"/>
      <c r="S2" s="292"/>
      <c r="T2" s="292"/>
      <c r="U2" s="292"/>
      <c r="V2" s="292"/>
      <c r="W2" s="292"/>
      <c r="X2" s="292"/>
      <c r="Y2" s="292"/>
      <c r="Z2" s="292"/>
      <c r="AA2" s="293"/>
      <c r="AB2" s="300" t="s">
        <v>329</v>
      </c>
      <c r="AC2" s="301"/>
      <c r="AD2" s="301"/>
      <c r="AE2" s="302"/>
    </row>
    <row r="3" spans="1:31" ht="24" customHeight="1" thickBot="1" x14ac:dyDescent="0.35">
      <c r="A3" s="289"/>
      <c r="B3" s="294" t="s">
        <v>3</v>
      </c>
      <c r="C3" s="295"/>
      <c r="D3" s="295"/>
      <c r="E3" s="295"/>
      <c r="F3" s="295"/>
      <c r="G3" s="295"/>
      <c r="H3" s="295"/>
      <c r="I3" s="295"/>
      <c r="J3" s="295"/>
      <c r="K3" s="295"/>
      <c r="L3" s="295"/>
      <c r="M3" s="295"/>
      <c r="N3" s="295"/>
      <c r="O3" s="295"/>
      <c r="P3" s="295"/>
      <c r="Q3" s="295"/>
      <c r="R3" s="295"/>
      <c r="S3" s="295"/>
      <c r="T3" s="295"/>
      <c r="U3" s="295"/>
      <c r="V3" s="295"/>
      <c r="W3" s="295"/>
      <c r="X3" s="295"/>
      <c r="Y3" s="295"/>
      <c r="Z3" s="295"/>
      <c r="AA3" s="296"/>
      <c r="AB3" s="300" t="s">
        <v>352</v>
      </c>
      <c r="AC3" s="301"/>
      <c r="AD3" s="301"/>
      <c r="AE3" s="302"/>
    </row>
    <row r="4" spans="1:31" ht="21.75" customHeight="1" thickBot="1" x14ac:dyDescent="0.35">
      <c r="A4" s="290"/>
      <c r="B4" s="297"/>
      <c r="C4" s="298"/>
      <c r="D4" s="298"/>
      <c r="E4" s="298"/>
      <c r="F4" s="298"/>
      <c r="G4" s="298"/>
      <c r="H4" s="298"/>
      <c r="I4" s="298"/>
      <c r="J4" s="298"/>
      <c r="K4" s="298"/>
      <c r="L4" s="298"/>
      <c r="M4" s="298"/>
      <c r="N4" s="298"/>
      <c r="O4" s="298"/>
      <c r="P4" s="298"/>
      <c r="Q4" s="298"/>
      <c r="R4" s="298"/>
      <c r="S4" s="298"/>
      <c r="T4" s="298"/>
      <c r="U4" s="298"/>
      <c r="V4" s="298"/>
      <c r="W4" s="298"/>
      <c r="X4" s="298"/>
      <c r="Y4" s="298"/>
      <c r="Z4" s="298"/>
      <c r="AA4" s="299"/>
      <c r="AB4" s="303" t="s">
        <v>4</v>
      </c>
      <c r="AC4" s="304"/>
      <c r="AD4" s="304"/>
      <c r="AE4" s="305"/>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5" t="s">
        <v>5</v>
      </c>
      <c r="B7" s="246"/>
      <c r="C7" s="283" t="s">
        <v>20</v>
      </c>
      <c r="D7" s="245" t="s">
        <v>6</v>
      </c>
      <c r="E7" s="251"/>
      <c r="F7" s="251"/>
      <c r="G7" s="251"/>
      <c r="H7" s="246"/>
      <c r="I7" s="275">
        <v>45328</v>
      </c>
      <c r="J7" s="276"/>
      <c r="K7" s="245" t="s">
        <v>7</v>
      </c>
      <c r="L7" s="246"/>
      <c r="M7" s="267" t="s">
        <v>8</v>
      </c>
      <c r="N7" s="268"/>
      <c r="O7" s="256"/>
      <c r="P7" s="257"/>
      <c r="Q7" s="4"/>
      <c r="R7" s="4"/>
      <c r="S7" s="4"/>
      <c r="T7" s="4"/>
      <c r="U7" s="4"/>
      <c r="V7" s="4"/>
      <c r="W7" s="4"/>
      <c r="X7" s="4"/>
      <c r="Y7" s="4"/>
      <c r="Z7" s="5"/>
      <c r="AA7" s="4"/>
      <c r="AB7" s="4"/>
      <c r="AD7" s="7"/>
      <c r="AE7" s="8"/>
    </row>
    <row r="8" spans="1:31" x14ac:dyDescent="0.3">
      <c r="A8" s="247"/>
      <c r="B8" s="248"/>
      <c r="C8" s="284"/>
      <c r="D8" s="247"/>
      <c r="E8" s="252"/>
      <c r="F8" s="252"/>
      <c r="G8" s="252"/>
      <c r="H8" s="248"/>
      <c r="I8" s="277"/>
      <c r="J8" s="278"/>
      <c r="K8" s="247"/>
      <c r="L8" s="248"/>
      <c r="M8" s="286" t="s">
        <v>9</v>
      </c>
      <c r="N8" s="287"/>
      <c r="O8" s="269"/>
      <c r="P8" s="270"/>
      <c r="Q8" s="4"/>
      <c r="R8" s="4"/>
      <c r="S8" s="4"/>
      <c r="T8" s="4"/>
      <c r="U8" s="4"/>
      <c r="V8" s="4"/>
      <c r="W8" s="4"/>
      <c r="X8" s="4"/>
      <c r="Y8" s="4"/>
      <c r="Z8" s="5"/>
      <c r="AA8" s="4"/>
      <c r="AB8" s="4"/>
      <c r="AD8" s="7"/>
      <c r="AE8" s="8"/>
    </row>
    <row r="9" spans="1:31" ht="15" thickBot="1" x14ac:dyDescent="0.35">
      <c r="A9" s="249"/>
      <c r="B9" s="250"/>
      <c r="C9" s="285"/>
      <c r="D9" s="249"/>
      <c r="E9" s="253"/>
      <c r="F9" s="253"/>
      <c r="G9" s="253"/>
      <c r="H9" s="250"/>
      <c r="I9" s="279"/>
      <c r="J9" s="280"/>
      <c r="K9" s="249"/>
      <c r="L9" s="250"/>
      <c r="M9" s="271" t="s">
        <v>10</v>
      </c>
      <c r="N9" s="272"/>
      <c r="O9" s="273" t="s">
        <v>354</v>
      </c>
      <c r="P9" s="274"/>
      <c r="Q9" s="4"/>
      <c r="R9" s="4"/>
      <c r="S9" s="4"/>
      <c r="T9" s="4"/>
      <c r="U9" s="4"/>
      <c r="V9" s="4"/>
      <c r="W9" s="4"/>
      <c r="X9" s="4"/>
      <c r="Y9" s="4"/>
      <c r="Z9" s="5"/>
      <c r="AA9" s="4"/>
      <c r="AB9" s="4"/>
      <c r="AD9" s="7"/>
      <c r="AE9" s="8"/>
    </row>
    <row r="10" spans="1:31" ht="15" customHeight="1" thickBot="1" x14ac:dyDescent="0.3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3">
      <c r="A11" s="245" t="s">
        <v>11</v>
      </c>
      <c r="B11" s="246"/>
      <c r="C11" s="217" t="s">
        <v>355</v>
      </c>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9"/>
    </row>
    <row r="12" spans="1:31" ht="15" customHeight="1" x14ac:dyDescent="0.3">
      <c r="A12" s="247"/>
      <c r="B12" s="248"/>
      <c r="C12" s="258"/>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60"/>
    </row>
    <row r="13" spans="1:31" ht="15" customHeight="1" thickBot="1" x14ac:dyDescent="0.35">
      <c r="A13" s="249"/>
      <c r="B13" s="250"/>
      <c r="C13" s="261"/>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54" t="s">
        <v>12</v>
      </c>
      <c r="B15" s="255"/>
      <c r="C15" s="264" t="s">
        <v>356</v>
      </c>
      <c r="D15" s="265"/>
      <c r="E15" s="265"/>
      <c r="F15" s="265"/>
      <c r="G15" s="265"/>
      <c r="H15" s="265"/>
      <c r="I15" s="265"/>
      <c r="J15" s="265"/>
      <c r="K15" s="266"/>
      <c r="L15" s="281" t="s">
        <v>13</v>
      </c>
      <c r="M15" s="311"/>
      <c r="N15" s="311"/>
      <c r="O15" s="311"/>
      <c r="P15" s="311"/>
      <c r="Q15" s="282"/>
      <c r="R15" s="312" t="s">
        <v>357</v>
      </c>
      <c r="S15" s="313"/>
      <c r="T15" s="313"/>
      <c r="U15" s="313"/>
      <c r="V15" s="313"/>
      <c r="W15" s="313"/>
      <c r="X15" s="314"/>
      <c r="Y15" s="281" t="s">
        <v>14</v>
      </c>
      <c r="Z15" s="282"/>
      <c r="AA15" s="264" t="s">
        <v>358</v>
      </c>
      <c r="AB15" s="265"/>
      <c r="AC15" s="265"/>
      <c r="AD15" s="265"/>
      <c r="AE15" s="266"/>
    </row>
    <row r="16" spans="1:31" ht="9" customHeight="1" thickBot="1" x14ac:dyDescent="0.35">
      <c r="A16" s="6"/>
      <c r="B16" s="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7"/>
      <c r="AE16" s="8"/>
    </row>
    <row r="17" spans="1:32" s="16" customFormat="1" ht="37.5" customHeight="1" thickBot="1" x14ac:dyDescent="0.35">
      <c r="A17" s="254" t="s">
        <v>15</v>
      </c>
      <c r="B17" s="255"/>
      <c r="C17" s="264" t="s">
        <v>380</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81" t="s">
        <v>16</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82"/>
      <c r="AF19" s="20"/>
    </row>
    <row r="20" spans="1:32" ht="32.1" customHeight="1" thickBot="1" x14ac:dyDescent="0.35">
      <c r="A20" s="107" t="s">
        <v>17</v>
      </c>
      <c r="B20" s="308" t="s">
        <v>18</v>
      </c>
      <c r="C20" s="309"/>
      <c r="D20" s="309"/>
      <c r="E20" s="309"/>
      <c r="F20" s="309"/>
      <c r="G20" s="309"/>
      <c r="H20" s="309"/>
      <c r="I20" s="309"/>
      <c r="J20" s="309"/>
      <c r="K20" s="309"/>
      <c r="L20" s="309"/>
      <c r="M20" s="309"/>
      <c r="N20" s="309"/>
      <c r="O20" s="310"/>
      <c r="P20" s="281" t="s">
        <v>19</v>
      </c>
      <c r="Q20" s="311"/>
      <c r="R20" s="311"/>
      <c r="S20" s="311"/>
      <c r="T20" s="311"/>
      <c r="U20" s="311"/>
      <c r="V20" s="311"/>
      <c r="W20" s="311"/>
      <c r="X20" s="311"/>
      <c r="Y20" s="311"/>
      <c r="Z20" s="311"/>
      <c r="AA20" s="311"/>
      <c r="AB20" s="311"/>
      <c r="AC20" s="311"/>
      <c r="AD20" s="311"/>
      <c r="AE20" s="282"/>
      <c r="AF20" s="20"/>
    </row>
    <row r="21" spans="1:32" ht="32.1" customHeight="1" thickBot="1" x14ac:dyDescent="0.35">
      <c r="A21" s="84">
        <v>9478140</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86"/>
      <c r="C22" s="84">
        <f>3423275+28986063</f>
        <v>32409338</v>
      </c>
      <c r="D22" s="84"/>
      <c r="E22" s="84"/>
      <c r="F22" s="84"/>
      <c r="G22" s="84"/>
      <c r="H22" s="84"/>
      <c r="I22" s="84"/>
      <c r="J22" s="84"/>
      <c r="K22" s="84"/>
      <c r="L22" s="84"/>
      <c r="M22" s="84"/>
      <c r="N22" s="84">
        <f>SUM(B22:M22)</f>
        <v>32409338</v>
      </c>
      <c r="O22" s="87"/>
      <c r="P22" s="143" t="s">
        <v>37</v>
      </c>
      <c r="Q22" s="109"/>
      <c r="R22" s="110">
        <v>400120000</v>
      </c>
      <c r="S22" s="110"/>
      <c r="T22" s="110"/>
      <c r="U22" s="110">
        <v>25266000</v>
      </c>
      <c r="V22" s="110">
        <v>50000000</v>
      </c>
      <c r="W22" s="110"/>
      <c r="X22" s="110"/>
      <c r="Y22" s="110"/>
      <c r="Z22" s="110"/>
      <c r="AA22" s="110"/>
      <c r="AB22" s="110"/>
      <c r="AC22" s="110">
        <f>SUM(Q22:AB22)</f>
        <v>475386000</v>
      </c>
      <c r="AE22" s="111"/>
      <c r="AF22" s="1"/>
    </row>
    <row r="23" spans="1:32" ht="32.1" customHeight="1" x14ac:dyDescent="0.3">
      <c r="A23" s="144" t="s">
        <v>38</v>
      </c>
      <c r="B23" s="83"/>
      <c r="C23" s="82"/>
      <c r="D23" s="82"/>
      <c r="E23" s="82">
        <v>3728990</v>
      </c>
      <c r="F23" s="82"/>
      <c r="G23" s="82"/>
      <c r="H23" s="82"/>
      <c r="I23" s="82"/>
      <c r="J23" s="82"/>
      <c r="K23" s="82"/>
      <c r="L23" s="82"/>
      <c r="M23" s="82"/>
      <c r="N23" s="82">
        <f>SUM(B23:M23)</f>
        <v>3728990</v>
      </c>
      <c r="O23" s="96" t="str">
        <f>IFERROR(N23/(SUMIF(B23:M23,"&gt;0",B22:M22))," ")</f>
        <v xml:space="preserve"> </v>
      </c>
      <c r="P23" s="144" t="s">
        <v>39</v>
      </c>
      <c r="Q23" s="83">
        <f>7177500</f>
        <v>7177500</v>
      </c>
      <c r="R23" s="82"/>
      <c r="S23" s="82"/>
      <c r="T23" s="82"/>
      <c r="U23" s="82"/>
      <c r="V23" s="82"/>
      <c r="W23" s="82"/>
      <c r="X23" s="82"/>
      <c r="Y23" s="82"/>
      <c r="Z23" s="82"/>
      <c r="AA23" s="82"/>
      <c r="AB23" s="82"/>
      <c r="AC23" s="82">
        <f>SUM(Q23:AB23)</f>
        <v>7177500</v>
      </c>
      <c r="AD23" s="82"/>
      <c r="AE23" s="88">
        <f>AC23/AC22</f>
        <v>1.5098256995367975E-2</v>
      </c>
      <c r="AF23" s="1"/>
    </row>
    <row r="24" spans="1:32" ht="32.1" customHeight="1" x14ac:dyDescent="0.3">
      <c r="A24" s="144" t="s">
        <v>40</v>
      </c>
      <c r="B24" s="83">
        <f>9886473</f>
        <v>9886473</v>
      </c>
      <c r="C24" s="82"/>
      <c r="D24" s="82"/>
      <c r="E24" s="82"/>
      <c r="F24" s="82"/>
      <c r="G24" s="82"/>
      <c r="H24" s="82"/>
      <c r="I24" s="82"/>
      <c r="J24" s="82"/>
      <c r="K24" s="82"/>
      <c r="L24" s="82"/>
      <c r="M24" s="82"/>
      <c r="N24" s="82">
        <f>SUM(B24:M24)</f>
        <v>9886473</v>
      </c>
      <c r="O24" s="85"/>
      <c r="P24" s="144" t="s">
        <v>36</v>
      </c>
      <c r="Q24" s="83"/>
      <c r="R24" s="82">
        <v>3395000</v>
      </c>
      <c r="S24" s="82">
        <v>34531000</v>
      </c>
      <c r="T24" s="82">
        <v>34553000</v>
      </c>
      <c r="U24" s="82">
        <v>34826000</v>
      </c>
      <c r="V24" s="82">
        <v>34553000</v>
      </c>
      <c r="W24" s="82">
        <v>57354000</v>
      </c>
      <c r="X24" s="82">
        <v>67793000</v>
      </c>
      <c r="Y24" s="82">
        <v>43066000</v>
      </c>
      <c r="Z24" s="82">
        <v>34553000</v>
      </c>
      <c r="AA24" s="82">
        <v>59553000</v>
      </c>
      <c r="AB24" s="82">
        <v>71209000</v>
      </c>
      <c r="AC24" s="82">
        <f>SUM(Q24:AB24)</f>
        <v>475386000</v>
      </c>
      <c r="AD24" s="82"/>
      <c r="AE24" s="112"/>
      <c r="AF24" s="1"/>
    </row>
    <row r="25" spans="1:32" ht="32.1" customHeight="1" thickBot="1" x14ac:dyDescent="0.35">
      <c r="A25" s="145" t="s">
        <v>41</v>
      </c>
      <c r="B25" s="120">
        <f>1608333</f>
        <v>1608333</v>
      </c>
      <c r="C25" s="121"/>
      <c r="D25" s="121"/>
      <c r="E25" s="121"/>
      <c r="F25" s="121"/>
      <c r="G25" s="121"/>
      <c r="H25" s="121"/>
      <c r="I25" s="121"/>
      <c r="J25" s="121"/>
      <c r="K25" s="121"/>
      <c r="L25" s="121"/>
      <c r="M25" s="121"/>
      <c r="N25" s="121">
        <f>SUM(B25:M25)</f>
        <v>1608333</v>
      </c>
      <c r="O25" s="122">
        <f>IFERROR(N25/(SUMIF(B25:M25,"&gt;0",B24:M24))," ")</f>
        <v>0.162680159041551</v>
      </c>
      <c r="P25" s="145" t="s">
        <v>41</v>
      </c>
      <c r="Q25" s="120">
        <v>0</v>
      </c>
      <c r="R25" s="121"/>
      <c r="S25" s="121"/>
      <c r="T25" s="121"/>
      <c r="U25" s="121"/>
      <c r="V25" s="121"/>
      <c r="W25" s="121"/>
      <c r="X25" s="121"/>
      <c r="Y25" s="121"/>
      <c r="Z25" s="121"/>
      <c r="AA25" s="121"/>
      <c r="AB25" s="121"/>
      <c r="AC25" s="121">
        <f>SUM(Q25:AB25)</f>
        <v>0</v>
      </c>
      <c r="AD25" s="121"/>
      <c r="AE25" s="123">
        <f>AC25/AC24</f>
        <v>0</v>
      </c>
      <c r="AF25" s="1"/>
    </row>
    <row r="26" spans="1:32" customFormat="1" ht="16.5" customHeight="1" thickBot="1" x14ac:dyDescent="0.35"/>
    <row r="27" spans="1:32" ht="33.9" customHeight="1" x14ac:dyDescent="0.3">
      <c r="A27" s="238" t="s">
        <v>42</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3">
      <c r="A28" s="214" t="s">
        <v>43</v>
      </c>
      <c r="B28" s="216" t="s">
        <v>44</v>
      </c>
      <c r="C28" s="216"/>
      <c r="D28" s="216" t="s">
        <v>45</v>
      </c>
      <c r="E28" s="216"/>
      <c r="F28" s="216"/>
      <c r="G28" s="216"/>
      <c r="H28" s="216"/>
      <c r="I28" s="216"/>
      <c r="J28" s="216"/>
      <c r="K28" s="216"/>
      <c r="L28" s="216"/>
      <c r="M28" s="216"/>
      <c r="N28" s="216"/>
      <c r="O28" s="216"/>
      <c r="P28" s="216" t="s">
        <v>32</v>
      </c>
      <c r="Q28" s="216" t="s">
        <v>46</v>
      </c>
      <c r="R28" s="216"/>
      <c r="S28" s="216"/>
      <c r="T28" s="216"/>
      <c r="U28" s="216"/>
      <c r="V28" s="216"/>
      <c r="W28" s="216"/>
      <c r="X28" s="216"/>
      <c r="Y28" s="216" t="s">
        <v>47</v>
      </c>
      <c r="Z28" s="216"/>
      <c r="AA28" s="216"/>
      <c r="AB28" s="216"/>
      <c r="AC28" s="216"/>
      <c r="AD28" s="216"/>
      <c r="AE28" s="241"/>
    </row>
    <row r="29" spans="1:32" ht="27" customHeight="1" x14ac:dyDescent="0.3">
      <c r="A29" s="214"/>
      <c r="B29" s="216"/>
      <c r="C29" s="216"/>
      <c r="D29" s="103" t="s">
        <v>20</v>
      </c>
      <c r="E29" s="103" t="s">
        <v>21</v>
      </c>
      <c r="F29" s="103" t="s">
        <v>22</v>
      </c>
      <c r="G29" s="103" t="s">
        <v>23</v>
      </c>
      <c r="H29" s="103" t="s">
        <v>24</v>
      </c>
      <c r="I29" s="103" t="s">
        <v>25</v>
      </c>
      <c r="J29" s="103" t="s">
        <v>26</v>
      </c>
      <c r="K29" s="103" t="s">
        <v>27</v>
      </c>
      <c r="L29" s="103" t="s">
        <v>28</v>
      </c>
      <c r="M29" s="103" t="s">
        <v>29</v>
      </c>
      <c r="N29" s="103" t="s">
        <v>30</v>
      </c>
      <c r="O29" s="103" t="s">
        <v>31</v>
      </c>
      <c r="P29" s="216"/>
      <c r="Q29" s="216"/>
      <c r="R29" s="216"/>
      <c r="S29" s="216"/>
      <c r="T29" s="216"/>
      <c r="U29" s="216"/>
      <c r="V29" s="216"/>
      <c r="W29" s="216"/>
      <c r="X29" s="216"/>
      <c r="Y29" s="216"/>
      <c r="Z29" s="216"/>
      <c r="AA29" s="216"/>
      <c r="AB29" s="216"/>
      <c r="AC29" s="216"/>
      <c r="AD29" s="216"/>
      <c r="AE29" s="241"/>
    </row>
    <row r="30" spans="1:32" ht="61.95" customHeight="1" thickBot="1" x14ac:dyDescent="0.35">
      <c r="A30" s="113" t="s">
        <v>380</v>
      </c>
      <c r="B30" s="315"/>
      <c r="C30" s="315"/>
      <c r="D30" s="106"/>
      <c r="E30" s="106"/>
      <c r="F30" s="106"/>
      <c r="G30" s="106"/>
      <c r="H30" s="106"/>
      <c r="I30" s="106"/>
      <c r="J30" s="106"/>
      <c r="K30" s="106"/>
      <c r="L30" s="106"/>
      <c r="M30" s="106"/>
      <c r="N30" s="106"/>
      <c r="O30" s="106"/>
      <c r="P30" s="114">
        <f>SUM(D30:O30)</f>
        <v>0</v>
      </c>
      <c r="Q30" s="306" t="s">
        <v>48</v>
      </c>
      <c r="R30" s="306"/>
      <c r="S30" s="306"/>
      <c r="T30" s="306"/>
      <c r="U30" s="306"/>
      <c r="V30" s="306"/>
      <c r="W30" s="306"/>
      <c r="X30" s="306"/>
      <c r="Y30" s="306" t="s">
        <v>522</v>
      </c>
      <c r="Z30" s="306"/>
      <c r="AA30" s="306"/>
      <c r="AB30" s="306"/>
      <c r="AC30" s="306"/>
      <c r="AD30" s="306"/>
      <c r="AE30" s="307"/>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17" t="s">
        <v>50</v>
      </c>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9"/>
    </row>
    <row r="33" spans="1:41" ht="23.1" customHeight="1" x14ac:dyDescent="0.3">
      <c r="A33" s="214" t="s">
        <v>51</v>
      </c>
      <c r="B33" s="216" t="s">
        <v>52</v>
      </c>
      <c r="C33" s="216" t="s">
        <v>44</v>
      </c>
      <c r="D33" s="216" t="s">
        <v>53</v>
      </c>
      <c r="E33" s="216"/>
      <c r="F33" s="216"/>
      <c r="G33" s="216"/>
      <c r="H33" s="216"/>
      <c r="I33" s="216"/>
      <c r="J33" s="216"/>
      <c r="K33" s="216"/>
      <c r="L33" s="216"/>
      <c r="M33" s="216"/>
      <c r="N33" s="216"/>
      <c r="O33" s="216"/>
      <c r="P33" s="216"/>
      <c r="Q33" s="216" t="s">
        <v>54</v>
      </c>
      <c r="R33" s="216"/>
      <c r="S33" s="216"/>
      <c r="T33" s="216"/>
      <c r="U33" s="216"/>
      <c r="V33" s="216"/>
      <c r="W33" s="216"/>
      <c r="X33" s="216"/>
      <c r="Y33" s="216"/>
      <c r="Z33" s="216"/>
      <c r="AA33" s="216"/>
      <c r="AB33" s="216"/>
      <c r="AC33" s="216"/>
      <c r="AD33" s="216"/>
      <c r="AE33" s="241"/>
      <c r="AG33" s="21"/>
      <c r="AH33" s="21"/>
      <c r="AI33" s="21"/>
      <c r="AJ33" s="21"/>
      <c r="AK33" s="21"/>
      <c r="AL33" s="21"/>
      <c r="AM33" s="21"/>
      <c r="AN33" s="21"/>
      <c r="AO33" s="21"/>
    </row>
    <row r="34" spans="1:41" ht="27" customHeight="1" x14ac:dyDescent="0.3">
      <c r="A34" s="214"/>
      <c r="B34" s="216"/>
      <c r="C34" s="242"/>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194" t="s">
        <v>55</v>
      </c>
      <c r="R34" s="195"/>
      <c r="S34" s="195"/>
      <c r="T34" s="220"/>
      <c r="U34" s="216" t="s">
        <v>56</v>
      </c>
      <c r="V34" s="216"/>
      <c r="W34" s="216"/>
      <c r="X34" s="216"/>
      <c r="Y34" s="216" t="s">
        <v>57</v>
      </c>
      <c r="Z34" s="216"/>
      <c r="AA34" s="216"/>
      <c r="AB34" s="216"/>
      <c r="AC34" s="216" t="s">
        <v>58</v>
      </c>
      <c r="AD34" s="216"/>
      <c r="AE34" s="241"/>
      <c r="AG34" s="21"/>
      <c r="AH34" s="21"/>
      <c r="AI34" s="21"/>
      <c r="AJ34" s="21"/>
      <c r="AK34" s="21"/>
      <c r="AL34" s="21"/>
      <c r="AM34" s="21"/>
      <c r="AN34" s="21"/>
      <c r="AO34" s="21"/>
    </row>
    <row r="35" spans="1:41" ht="45" customHeight="1" x14ac:dyDescent="0.3">
      <c r="A35" s="209" t="s">
        <v>380</v>
      </c>
      <c r="B35" s="369">
        <v>9</v>
      </c>
      <c r="C35" s="23" t="s">
        <v>59</v>
      </c>
      <c r="D35" s="22"/>
      <c r="E35" s="22"/>
      <c r="F35" s="22"/>
      <c r="G35" s="22"/>
      <c r="H35" s="22"/>
      <c r="I35" s="22"/>
      <c r="J35" s="22"/>
      <c r="K35" s="22"/>
      <c r="L35" s="22"/>
      <c r="M35" s="22"/>
      <c r="N35" s="22"/>
      <c r="O35" s="22"/>
      <c r="P35" s="97">
        <f>SUM(D35:O35)</f>
        <v>0</v>
      </c>
      <c r="Q35" s="371" t="s">
        <v>475</v>
      </c>
      <c r="R35" s="372"/>
      <c r="S35" s="372"/>
      <c r="T35" s="373"/>
      <c r="U35" s="371" t="s">
        <v>475</v>
      </c>
      <c r="V35" s="372"/>
      <c r="W35" s="372"/>
      <c r="X35" s="373"/>
      <c r="Y35" s="342" t="s">
        <v>476</v>
      </c>
      <c r="Z35" s="343"/>
      <c r="AA35" s="343"/>
      <c r="AB35" s="344"/>
      <c r="AC35" s="342" t="s">
        <v>477</v>
      </c>
      <c r="AD35" s="343"/>
      <c r="AE35" s="367"/>
      <c r="AG35" s="21"/>
      <c r="AH35" s="21"/>
      <c r="AI35" s="21"/>
      <c r="AJ35" s="21"/>
      <c r="AK35" s="21"/>
      <c r="AL35" s="21"/>
      <c r="AM35" s="21"/>
      <c r="AN35" s="21"/>
      <c r="AO35" s="21"/>
    </row>
    <row r="36" spans="1:41" ht="45" customHeight="1" thickBot="1" x14ac:dyDescent="0.35">
      <c r="A36" s="210"/>
      <c r="B36" s="370"/>
      <c r="C36" s="24" t="s">
        <v>60</v>
      </c>
      <c r="D36" s="25"/>
      <c r="E36" s="25"/>
      <c r="F36" s="25"/>
      <c r="G36" s="26"/>
      <c r="H36" s="26"/>
      <c r="I36" s="26"/>
      <c r="J36" s="26"/>
      <c r="K36" s="26"/>
      <c r="L36" s="26"/>
      <c r="M36" s="26"/>
      <c r="N36" s="26"/>
      <c r="O36" s="26"/>
      <c r="P36" s="73">
        <f>SUM(D36:O36)</f>
        <v>0</v>
      </c>
      <c r="Q36" s="374"/>
      <c r="R36" s="375"/>
      <c r="S36" s="375"/>
      <c r="T36" s="376"/>
      <c r="U36" s="374"/>
      <c r="V36" s="375"/>
      <c r="W36" s="375"/>
      <c r="X36" s="376"/>
      <c r="Y36" s="345"/>
      <c r="Z36" s="346"/>
      <c r="AA36" s="346"/>
      <c r="AB36" s="347"/>
      <c r="AC36" s="345"/>
      <c r="AD36" s="346"/>
      <c r="AE36" s="368"/>
      <c r="AG36" s="21"/>
      <c r="AH36" s="21"/>
      <c r="AI36" s="21"/>
      <c r="AJ36" s="21"/>
      <c r="AK36" s="21"/>
      <c r="AL36" s="21"/>
      <c r="AM36" s="21"/>
      <c r="AN36" s="21"/>
      <c r="AO36" s="21"/>
    </row>
    <row r="37" spans="1:41" customFormat="1" ht="17.25" customHeight="1" thickBot="1" x14ac:dyDescent="0.35"/>
    <row r="38" spans="1:41" ht="45" customHeight="1" thickBot="1" x14ac:dyDescent="0.35">
      <c r="A38" s="217" t="s">
        <v>61</v>
      </c>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9"/>
      <c r="AG38" s="21"/>
      <c r="AH38" s="21"/>
      <c r="AI38" s="21"/>
      <c r="AJ38" s="21"/>
      <c r="AK38" s="21"/>
      <c r="AL38" s="21"/>
      <c r="AM38" s="21"/>
      <c r="AN38" s="21"/>
      <c r="AO38" s="21"/>
    </row>
    <row r="39" spans="1:41" ht="26.1" customHeight="1" x14ac:dyDescent="0.3">
      <c r="A39" s="213" t="s">
        <v>62</v>
      </c>
      <c r="B39" s="215" t="s">
        <v>63</v>
      </c>
      <c r="C39" s="221" t="s">
        <v>64</v>
      </c>
      <c r="D39" s="223" t="s">
        <v>65</v>
      </c>
      <c r="E39" s="224"/>
      <c r="F39" s="224"/>
      <c r="G39" s="224"/>
      <c r="H39" s="224"/>
      <c r="I39" s="224"/>
      <c r="J39" s="224"/>
      <c r="K39" s="224"/>
      <c r="L39" s="224"/>
      <c r="M39" s="224"/>
      <c r="N39" s="224"/>
      <c r="O39" s="224"/>
      <c r="P39" s="225"/>
      <c r="Q39" s="215" t="s">
        <v>66</v>
      </c>
      <c r="R39" s="215"/>
      <c r="S39" s="215"/>
      <c r="T39" s="215"/>
      <c r="U39" s="215"/>
      <c r="V39" s="215"/>
      <c r="W39" s="215"/>
      <c r="X39" s="215"/>
      <c r="Y39" s="215"/>
      <c r="Z39" s="215"/>
      <c r="AA39" s="215"/>
      <c r="AB39" s="215"/>
      <c r="AC39" s="215"/>
      <c r="AD39" s="215"/>
      <c r="AE39" s="237"/>
      <c r="AG39" s="21"/>
      <c r="AH39" s="21"/>
      <c r="AI39" s="21"/>
      <c r="AJ39" s="21"/>
      <c r="AK39" s="21"/>
      <c r="AL39" s="21"/>
      <c r="AM39" s="21"/>
      <c r="AN39" s="21"/>
      <c r="AO39" s="21"/>
    </row>
    <row r="40" spans="1:41" ht="26.1" customHeight="1" x14ac:dyDescent="0.3">
      <c r="A40" s="214"/>
      <c r="B40" s="216"/>
      <c r="C40" s="222"/>
      <c r="D40" s="103" t="s">
        <v>67</v>
      </c>
      <c r="E40" s="103" t="s">
        <v>68</v>
      </c>
      <c r="F40" s="103" t="s">
        <v>69</v>
      </c>
      <c r="G40" s="103" t="s">
        <v>70</v>
      </c>
      <c r="H40" s="103" t="s">
        <v>71</v>
      </c>
      <c r="I40" s="103" t="s">
        <v>72</v>
      </c>
      <c r="J40" s="103" t="s">
        <v>73</v>
      </c>
      <c r="K40" s="103" t="s">
        <v>74</v>
      </c>
      <c r="L40" s="103" t="s">
        <v>75</v>
      </c>
      <c r="M40" s="103" t="s">
        <v>76</v>
      </c>
      <c r="N40" s="103" t="s">
        <v>77</v>
      </c>
      <c r="O40" s="103" t="s">
        <v>78</v>
      </c>
      <c r="P40" s="103" t="s">
        <v>79</v>
      </c>
      <c r="Q40" s="194" t="s">
        <v>80</v>
      </c>
      <c r="R40" s="195"/>
      <c r="S40" s="195"/>
      <c r="T40" s="195"/>
      <c r="U40" s="195"/>
      <c r="V40" s="195"/>
      <c r="W40" s="195"/>
      <c r="X40" s="220"/>
      <c r="Y40" s="194" t="s">
        <v>81</v>
      </c>
      <c r="Z40" s="195"/>
      <c r="AA40" s="195"/>
      <c r="AB40" s="195"/>
      <c r="AC40" s="195"/>
      <c r="AD40" s="195"/>
      <c r="AE40" s="196"/>
      <c r="AG40" s="27"/>
      <c r="AH40" s="27"/>
      <c r="AI40" s="27"/>
      <c r="AJ40" s="27"/>
      <c r="AK40" s="27"/>
      <c r="AL40" s="27"/>
      <c r="AM40" s="27"/>
      <c r="AN40" s="27"/>
      <c r="AO40" s="27"/>
    </row>
    <row r="41" spans="1:41" ht="70.2" customHeight="1" x14ac:dyDescent="0.3">
      <c r="A41" s="360" t="s">
        <v>381</v>
      </c>
      <c r="B41" s="205">
        <v>3</v>
      </c>
      <c r="C41" s="31" t="s">
        <v>59</v>
      </c>
      <c r="D41" s="32">
        <v>0.01</v>
      </c>
      <c r="E41" s="32">
        <v>0.04</v>
      </c>
      <c r="F41" s="32">
        <v>0.2</v>
      </c>
      <c r="G41" s="32">
        <v>0.25</v>
      </c>
      <c r="H41" s="32">
        <v>0.25</v>
      </c>
      <c r="I41" s="32">
        <v>0.25</v>
      </c>
      <c r="J41" s="32"/>
      <c r="K41" s="32"/>
      <c r="L41" s="32"/>
      <c r="M41" s="32"/>
      <c r="N41" s="32"/>
      <c r="O41" s="32"/>
      <c r="P41" s="115">
        <f t="shared" ref="P41:P46" si="0">SUM(D41:O41)</f>
        <v>1</v>
      </c>
      <c r="Q41" s="326" t="s">
        <v>478</v>
      </c>
      <c r="R41" s="327"/>
      <c r="S41" s="327"/>
      <c r="T41" s="327"/>
      <c r="U41" s="327"/>
      <c r="V41" s="327"/>
      <c r="W41" s="327"/>
      <c r="X41" s="328"/>
      <c r="Y41" s="197" t="s">
        <v>479</v>
      </c>
      <c r="Z41" s="198"/>
      <c r="AA41" s="198"/>
      <c r="AB41" s="198"/>
      <c r="AC41" s="198"/>
      <c r="AD41" s="198"/>
      <c r="AE41" s="199"/>
      <c r="AG41" s="28"/>
      <c r="AH41" s="28"/>
      <c r="AI41" s="28"/>
      <c r="AJ41" s="28"/>
      <c r="AK41" s="28"/>
      <c r="AL41" s="28"/>
      <c r="AM41" s="28"/>
      <c r="AN41" s="28"/>
      <c r="AO41" s="28"/>
    </row>
    <row r="42" spans="1:41" ht="70.2" customHeight="1" x14ac:dyDescent="0.3">
      <c r="A42" s="352"/>
      <c r="B42" s="205"/>
      <c r="C42" s="29" t="s">
        <v>60</v>
      </c>
      <c r="D42" s="30">
        <v>0.01</v>
      </c>
      <c r="E42" s="30"/>
      <c r="F42" s="30"/>
      <c r="G42" s="30"/>
      <c r="H42" s="30"/>
      <c r="I42" s="30"/>
      <c r="J42" s="30"/>
      <c r="K42" s="30"/>
      <c r="L42" s="30"/>
      <c r="M42" s="30"/>
      <c r="N42" s="30"/>
      <c r="O42" s="30"/>
      <c r="P42" s="115">
        <f t="shared" si="0"/>
        <v>0.01</v>
      </c>
      <c r="Q42" s="329"/>
      <c r="R42" s="330"/>
      <c r="S42" s="330"/>
      <c r="T42" s="330"/>
      <c r="U42" s="330"/>
      <c r="V42" s="330"/>
      <c r="W42" s="330"/>
      <c r="X42" s="331"/>
      <c r="Y42" s="200"/>
      <c r="Z42" s="201"/>
      <c r="AA42" s="201"/>
      <c r="AB42" s="201"/>
      <c r="AC42" s="201"/>
      <c r="AD42" s="201"/>
      <c r="AE42" s="202"/>
    </row>
    <row r="43" spans="1:41" ht="99.6" customHeight="1" x14ac:dyDescent="0.3">
      <c r="A43" s="207" t="s">
        <v>382</v>
      </c>
      <c r="B43" s="205">
        <v>3</v>
      </c>
      <c r="C43" s="31" t="s">
        <v>59</v>
      </c>
      <c r="D43" s="32">
        <v>0</v>
      </c>
      <c r="E43" s="32">
        <v>0.05</v>
      </c>
      <c r="F43" s="32">
        <v>0.2</v>
      </c>
      <c r="G43" s="32">
        <v>0.25</v>
      </c>
      <c r="H43" s="32">
        <v>0.25</v>
      </c>
      <c r="I43" s="32">
        <v>0.25</v>
      </c>
      <c r="J43" s="32"/>
      <c r="K43" s="32"/>
      <c r="L43" s="32"/>
      <c r="M43" s="32"/>
      <c r="N43" s="32"/>
      <c r="O43" s="32"/>
      <c r="P43" s="115">
        <f t="shared" si="0"/>
        <v>1</v>
      </c>
      <c r="Q43" s="326" t="s">
        <v>456</v>
      </c>
      <c r="R43" s="327"/>
      <c r="S43" s="327"/>
      <c r="T43" s="327"/>
      <c r="U43" s="327"/>
      <c r="V43" s="327"/>
      <c r="W43" s="327"/>
      <c r="X43" s="328"/>
      <c r="Y43" s="188" t="s">
        <v>447</v>
      </c>
      <c r="Z43" s="189"/>
      <c r="AA43" s="189"/>
      <c r="AB43" s="189"/>
      <c r="AC43" s="189"/>
      <c r="AD43" s="189"/>
      <c r="AE43" s="190"/>
    </row>
    <row r="44" spans="1:41" ht="99.6" customHeight="1" x14ac:dyDescent="0.3">
      <c r="A44" s="207"/>
      <c r="B44" s="205"/>
      <c r="C44" s="29" t="s">
        <v>60</v>
      </c>
      <c r="D44" s="30">
        <v>0</v>
      </c>
      <c r="E44" s="30"/>
      <c r="F44" s="30"/>
      <c r="G44" s="30"/>
      <c r="H44" s="30"/>
      <c r="I44" s="30"/>
      <c r="J44" s="30"/>
      <c r="K44" s="30"/>
      <c r="L44" s="30"/>
      <c r="M44" s="30"/>
      <c r="N44" s="30"/>
      <c r="O44" s="30"/>
      <c r="P44" s="115">
        <f t="shared" si="0"/>
        <v>0</v>
      </c>
      <c r="Q44" s="329"/>
      <c r="R44" s="330"/>
      <c r="S44" s="330"/>
      <c r="T44" s="330"/>
      <c r="U44" s="330"/>
      <c r="V44" s="330"/>
      <c r="W44" s="330"/>
      <c r="X44" s="331"/>
      <c r="Y44" s="191"/>
      <c r="Z44" s="192"/>
      <c r="AA44" s="192"/>
      <c r="AB44" s="192"/>
      <c r="AC44" s="192"/>
      <c r="AD44" s="192"/>
      <c r="AE44" s="193"/>
    </row>
    <row r="45" spans="1:41" ht="83.4" customHeight="1" x14ac:dyDescent="0.3">
      <c r="A45" s="365" t="s">
        <v>383</v>
      </c>
      <c r="B45" s="205">
        <v>3</v>
      </c>
      <c r="C45" s="31" t="s">
        <v>59</v>
      </c>
      <c r="D45" s="32">
        <v>0.01</v>
      </c>
      <c r="E45" s="32">
        <v>0.09</v>
      </c>
      <c r="F45" s="32">
        <v>0.2</v>
      </c>
      <c r="G45" s="32">
        <v>0.2</v>
      </c>
      <c r="H45" s="32">
        <v>0.25</v>
      </c>
      <c r="I45" s="32">
        <v>0.25</v>
      </c>
      <c r="J45" s="32"/>
      <c r="K45" s="32"/>
      <c r="L45" s="32"/>
      <c r="M45" s="32"/>
      <c r="N45" s="32"/>
      <c r="O45" s="32"/>
      <c r="P45" s="115">
        <f t="shared" si="0"/>
        <v>1</v>
      </c>
      <c r="Q45" s="326" t="s">
        <v>480</v>
      </c>
      <c r="R45" s="327"/>
      <c r="S45" s="327"/>
      <c r="T45" s="327"/>
      <c r="U45" s="327"/>
      <c r="V45" s="327"/>
      <c r="W45" s="327"/>
      <c r="X45" s="328"/>
      <c r="Y45" s="197" t="s">
        <v>481</v>
      </c>
      <c r="Z45" s="198"/>
      <c r="AA45" s="198"/>
      <c r="AB45" s="198"/>
      <c r="AC45" s="198"/>
      <c r="AD45" s="198"/>
      <c r="AE45" s="199"/>
    </row>
    <row r="46" spans="1:41" ht="83.4" customHeight="1" thickBot="1" x14ac:dyDescent="0.35">
      <c r="A46" s="366"/>
      <c r="B46" s="205"/>
      <c r="C46" s="29" t="s">
        <v>60</v>
      </c>
      <c r="D46" s="30">
        <v>0.01</v>
      </c>
      <c r="E46" s="30"/>
      <c r="F46" s="30"/>
      <c r="G46" s="30"/>
      <c r="H46" s="30"/>
      <c r="I46" s="30"/>
      <c r="J46" s="30"/>
      <c r="K46" s="30"/>
      <c r="L46" s="30"/>
      <c r="M46" s="30"/>
      <c r="N46" s="30"/>
      <c r="O46" s="30"/>
      <c r="P46" s="115">
        <f t="shared" si="0"/>
        <v>0.01</v>
      </c>
      <c r="Q46" s="329"/>
      <c r="R46" s="330"/>
      <c r="S46" s="330"/>
      <c r="T46" s="330"/>
      <c r="U46" s="330"/>
      <c r="V46" s="330"/>
      <c r="W46" s="330"/>
      <c r="X46" s="331"/>
      <c r="Y46" s="200"/>
      <c r="Z46" s="201"/>
      <c r="AA46" s="201"/>
      <c r="AB46" s="201"/>
      <c r="AC46" s="201"/>
      <c r="AD46" s="201"/>
      <c r="AE46" s="202"/>
    </row>
    <row r="47" spans="1:41" ht="15" customHeight="1" x14ac:dyDescent="0.3">
      <c r="A47" s="2" t="s">
        <v>82</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Q35 Y35 U35 AC35 Q45 Q41 Q43" xr:uid="{D02197BF-AC7C-405E-A434-EB0B15716A16}">
      <formula1>2000</formula1>
    </dataValidation>
    <dataValidation type="textLength" operator="lessThanOrEqual" allowBlank="1" showInputMessage="1" showErrorMessage="1" errorTitle="Máximo 2.000 caracteres" error="Máximo 2.000 caracteres" promptTitle="2.000 caracteres" sqref="Q30:Q31" xr:uid="{243F3C20-733D-42B8-AC27-5EEF77633453}">
      <formula1>2000</formula1>
    </dataValidation>
    <dataValidation type="list" allowBlank="1" showInputMessage="1" showErrorMessage="1" sqref="C7:C9" xr:uid="{96AB5D45-098C-4199-919A-FD3283758F58}">
      <formula1>$B$21:$M$21</formula1>
    </dataValidation>
  </dataValidations>
  <hyperlinks>
    <hyperlink ref="Y41" r:id="rId1" xr:uid="{A97A344E-C9B4-4450-AAA0-2710C461955A}"/>
    <hyperlink ref="Y45" r:id="rId2" xr:uid="{B56EA214-C0B4-41C6-8EFC-AED768025E81}"/>
  </hyperlinks>
  <pageMargins left="0.25" right="0.25" top="0.75" bottom="0.75" header="0.3" footer="0.3"/>
  <pageSetup scale="22" orientation="landscape"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38AA9-B65A-47AE-A35B-E9780EDCEAA4}">
  <sheetPr>
    <tabColor theme="7" tint="0.39997558519241921"/>
    <pageSetUpPr fitToPage="1"/>
  </sheetPr>
  <dimension ref="A1:AO43"/>
  <sheetViews>
    <sheetView showGridLines="0" topLeftCell="A23" zoomScale="60" zoomScaleNormal="60" workbookViewId="0">
      <selection activeCell="A30" sqref="A30"/>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88"/>
      <c r="B1" s="291"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3"/>
      <c r="AB1" s="300" t="s">
        <v>1</v>
      </c>
      <c r="AC1" s="301"/>
      <c r="AD1" s="301"/>
      <c r="AE1" s="302"/>
    </row>
    <row r="2" spans="1:31" ht="30.75" customHeight="1" thickBot="1" x14ac:dyDescent="0.35">
      <c r="A2" s="289"/>
      <c r="B2" s="291" t="s">
        <v>2</v>
      </c>
      <c r="C2" s="292"/>
      <c r="D2" s="292"/>
      <c r="E2" s="292"/>
      <c r="F2" s="292"/>
      <c r="G2" s="292"/>
      <c r="H2" s="292"/>
      <c r="I2" s="292"/>
      <c r="J2" s="292"/>
      <c r="K2" s="292"/>
      <c r="L2" s="292"/>
      <c r="M2" s="292"/>
      <c r="N2" s="292"/>
      <c r="O2" s="292"/>
      <c r="P2" s="292"/>
      <c r="Q2" s="292"/>
      <c r="R2" s="292"/>
      <c r="S2" s="292"/>
      <c r="T2" s="292"/>
      <c r="U2" s="292"/>
      <c r="V2" s="292"/>
      <c r="W2" s="292"/>
      <c r="X2" s="292"/>
      <c r="Y2" s="292"/>
      <c r="Z2" s="292"/>
      <c r="AA2" s="293"/>
      <c r="AB2" s="300" t="s">
        <v>329</v>
      </c>
      <c r="AC2" s="301"/>
      <c r="AD2" s="301"/>
      <c r="AE2" s="302"/>
    </row>
    <row r="3" spans="1:31" ht="24" customHeight="1" thickBot="1" x14ac:dyDescent="0.35">
      <c r="A3" s="289"/>
      <c r="B3" s="294" t="s">
        <v>3</v>
      </c>
      <c r="C3" s="295"/>
      <c r="D3" s="295"/>
      <c r="E3" s="295"/>
      <c r="F3" s="295"/>
      <c r="G3" s="295"/>
      <c r="H3" s="295"/>
      <c r="I3" s="295"/>
      <c r="J3" s="295"/>
      <c r="K3" s="295"/>
      <c r="L3" s="295"/>
      <c r="M3" s="295"/>
      <c r="N3" s="295"/>
      <c r="O3" s="295"/>
      <c r="P3" s="295"/>
      <c r="Q3" s="295"/>
      <c r="R3" s="295"/>
      <c r="S3" s="295"/>
      <c r="T3" s="295"/>
      <c r="U3" s="295"/>
      <c r="V3" s="295"/>
      <c r="W3" s="295"/>
      <c r="X3" s="295"/>
      <c r="Y3" s="295"/>
      <c r="Z3" s="295"/>
      <c r="AA3" s="296"/>
      <c r="AB3" s="300" t="s">
        <v>352</v>
      </c>
      <c r="AC3" s="301"/>
      <c r="AD3" s="301"/>
      <c r="AE3" s="302"/>
    </row>
    <row r="4" spans="1:31" ht="21.75" customHeight="1" thickBot="1" x14ac:dyDescent="0.35">
      <c r="A4" s="290"/>
      <c r="B4" s="297"/>
      <c r="C4" s="298"/>
      <c r="D4" s="298"/>
      <c r="E4" s="298"/>
      <c r="F4" s="298"/>
      <c r="G4" s="298"/>
      <c r="H4" s="298"/>
      <c r="I4" s="298"/>
      <c r="J4" s="298"/>
      <c r="K4" s="298"/>
      <c r="L4" s="298"/>
      <c r="M4" s="298"/>
      <c r="N4" s="298"/>
      <c r="O4" s="298"/>
      <c r="P4" s="298"/>
      <c r="Q4" s="298"/>
      <c r="R4" s="298"/>
      <c r="S4" s="298"/>
      <c r="T4" s="298"/>
      <c r="U4" s="298"/>
      <c r="V4" s="298"/>
      <c r="W4" s="298"/>
      <c r="X4" s="298"/>
      <c r="Y4" s="298"/>
      <c r="Z4" s="298"/>
      <c r="AA4" s="299"/>
      <c r="AB4" s="303" t="s">
        <v>4</v>
      </c>
      <c r="AC4" s="304"/>
      <c r="AD4" s="304"/>
      <c r="AE4" s="305"/>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5" t="s">
        <v>5</v>
      </c>
      <c r="B7" s="246"/>
      <c r="C7" s="283" t="s">
        <v>20</v>
      </c>
      <c r="D7" s="245" t="s">
        <v>6</v>
      </c>
      <c r="E7" s="251"/>
      <c r="F7" s="251"/>
      <c r="G7" s="251"/>
      <c r="H7" s="246"/>
      <c r="I7" s="275">
        <v>45328</v>
      </c>
      <c r="J7" s="276"/>
      <c r="K7" s="245" t="s">
        <v>7</v>
      </c>
      <c r="L7" s="246"/>
      <c r="M7" s="267" t="s">
        <v>8</v>
      </c>
      <c r="N7" s="268"/>
      <c r="O7" s="256"/>
      <c r="P7" s="257"/>
      <c r="Q7" s="4"/>
      <c r="R7" s="4"/>
      <c r="S7" s="4"/>
      <c r="T7" s="4"/>
      <c r="U7" s="4"/>
      <c r="V7" s="4"/>
      <c r="W7" s="4"/>
      <c r="X7" s="4"/>
      <c r="Y7" s="4"/>
      <c r="Z7" s="5"/>
      <c r="AA7" s="4"/>
      <c r="AB7" s="4"/>
      <c r="AD7" s="7"/>
      <c r="AE7" s="8"/>
    </row>
    <row r="8" spans="1:31" x14ac:dyDescent="0.3">
      <c r="A8" s="247"/>
      <c r="B8" s="248"/>
      <c r="C8" s="284"/>
      <c r="D8" s="247"/>
      <c r="E8" s="252"/>
      <c r="F8" s="252"/>
      <c r="G8" s="252"/>
      <c r="H8" s="248"/>
      <c r="I8" s="277"/>
      <c r="J8" s="278"/>
      <c r="K8" s="247"/>
      <c r="L8" s="248"/>
      <c r="M8" s="286" t="s">
        <v>9</v>
      </c>
      <c r="N8" s="287"/>
      <c r="O8" s="269"/>
      <c r="P8" s="270"/>
      <c r="Q8" s="4"/>
      <c r="R8" s="4"/>
      <c r="S8" s="4"/>
      <c r="T8" s="4"/>
      <c r="U8" s="4"/>
      <c r="V8" s="4"/>
      <c r="W8" s="4"/>
      <c r="X8" s="4"/>
      <c r="Y8" s="4"/>
      <c r="Z8" s="5"/>
      <c r="AA8" s="4"/>
      <c r="AB8" s="4"/>
      <c r="AD8" s="7"/>
      <c r="AE8" s="8"/>
    </row>
    <row r="9" spans="1:31" ht="15" thickBot="1" x14ac:dyDescent="0.35">
      <c r="A9" s="249"/>
      <c r="B9" s="250"/>
      <c r="C9" s="285"/>
      <c r="D9" s="249"/>
      <c r="E9" s="253"/>
      <c r="F9" s="253"/>
      <c r="G9" s="253"/>
      <c r="H9" s="250"/>
      <c r="I9" s="279"/>
      <c r="J9" s="280"/>
      <c r="K9" s="249"/>
      <c r="L9" s="250"/>
      <c r="M9" s="271" t="s">
        <v>10</v>
      </c>
      <c r="N9" s="272"/>
      <c r="O9" s="273" t="s">
        <v>354</v>
      </c>
      <c r="P9" s="274"/>
      <c r="Q9" s="4"/>
      <c r="R9" s="4"/>
      <c r="S9" s="4"/>
      <c r="T9" s="4"/>
      <c r="U9" s="4"/>
      <c r="V9" s="4"/>
      <c r="W9" s="4"/>
      <c r="X9" s="4"/>
      <c r="Y9" s="4"/>
      <c r="Z9" s="5"/>
      <c r="AA9" s="4"/>
      <c r="AB9" s="4"/>
      <c r="AD9" s="7"/>
      <c r="AE9" s="8"/>
    </row>
    <row r="10" spans="1:31" ht="15" customHeight="1" thickBot="1" x14ac:dyDescent="0.3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3">
      <c r="A11" s="245" t="s">
        <v>11</v>
      </c>
      <c r="B11" s="246"/>
      <c r="C11" s="217" t="s">
        <v>355</v>
      </c>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9"/>
    </row>
    <row r="12" spans="1:31" ht="15" customHeight="1" x14ac:dyDescent="0.3">
      <c r="A12" s="247"/>
      <c r="B12" s="248"/>
      <c r="C12" s="258"/>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60"/>
    </row>
    <row r="13" spans="1:31" ht="15" customHeight="1" thickBot="1" x14ac:dyDescent="0.35">
      <c r="A13" s="249"/>
      <c r="B13" s="250"/>
      <c r="C13" s="261"/>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54" t="s">
        <v>12</v>
      </c>
      <c r="B15" s="255"/>
      <c r="C15" s="264" t="s">
        <v>356</v>
      </c>
      <c r="D15" s="265"/>
      <c r="E15" s="265"/>
      <c r="F15" s="265"/>
      <c r="G15" s="265"/>
      <c r="H15" s="265"/>
      <c r="I15" s="265"/>
      <c r="J15" s="265"/>
      <c r="K15" s="266"/>
      <c r="L15" s="281" t="s">
        <v>13</v>
      </c>
      <c r="M15" s="311"/>
      <c r="N15" s="311"/>
      <c r="O15" s="311"/>
      <c r="P15" s="311"/>
      <c r="Q15" s="282"/>
      <c r="R15" s="312" t="s">
        <v>357</v>
      </c>
      <c r="S15" s="313"/>
      <c r="T15" s="313"/>
      <c r="U15" s="313"/>
      <c r="V15" s="313"/>
      <c r="W15" s="313"/>
      <c r="X15" s="314"/>
      <c r="Y15" s="281" t="s">
        <v>14</v>
      </c>
      <c r="Z15" s="282"/>
      <c r="AA15" s="264" t="s">
        <v>358</v>
      </c>
      <c r="AB15" s="265"/>
      <c r="AC15" s="265"/>
      <c r="AD15" s="265"/>
      <c r="AE15" s="266"/>
    </row>
    <row r="16" spans="1:31" ht="9" customHeight="1" thickBot="1" x14ac:dyDescent="0.35">
      <c r="A16" s="6"/>
      <c r="B16" s="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7"/>
      <c r="AE16" s="8"/>
    </row>
    <row r="17" spans="1:32" s="16" customFormat="1" ht="37.5" customHeight="1" thickBot="1" x14ac:dyDescent="0.35">
      <c r="A17" s="254" t="s">
        <v>15</v>
      </c>
      <c r="B17" s="255"/>
      <c r="C17" s="264" t="s">
        <v>385</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81" t="s">
        <v>16</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82"/>
      <c r="AF19" s="20"/>
    </row>
    <row r="20" spans="1:32" ht="32.1" customHeight="1" thickBot="1" x14ac:dyDescent="0.35">
      <c r="A20" s="107" t="s">
        <v>17</v>
      </c>
      <c r="B20" s="308" t="s">
        <v>18</v>
      </c>
      <c r="C20" s="309"/>
      <c r="D20" s="309"/>
      <c r="E20" s="309"/>
      <c r="F20" s="309"/>
      <c r="G20" s="309"/>
      <c r="H20" s="309"/>
      <c r="I20" s="309"/>
      <c r="J20" s="309"/>
      <c r="K20" s="309"/>
      <c r="L20" s="309"/>
      <c r="M20" s="309"/>
      <c r="N20" s="309"/>
      <c r="O20" s="310"/>
      <c r="P20" s="281" t="s">
        <v>19</v>
      </c>
      <c r="Q20" s="311"/>
      <c r="R20" s="311"/>
      <c r="S20" s="311"/>
      <c r="T20" s="311"/>
      <c r="U20" s="311"/>
      <c r="V20" s="311"/>
      <c r="W20" s="311"/>
      <c r="X20" s="311"/>
      <c r="Y20" s="311"/>
      <c r="Z20" s="311"/>
      <c r="AA20" s="311"/>
      <c r="AB20" s="311"/>
      <c r="AC20" s="311"/>
      <c r="AD20" s="311"/>
      <c r="AE20" s="282"/>
      <c r="AF20" s="20"/>
    </row>
    <row r="21" spans="1:32" ht="32.1" customHeight="1" thickBot="1" x14ac:dyDescent="0.35">
      <c r="A21" s="77"/>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86"/>
      <c r="C22" s="84">
        <v>9475180</v>
      </c>
      <c r="D22" s="84"/>
      <c r="E22" s="84"/>
      <c r="F22" s="84"/>
      <c r="G22" s="84"/>
      <c r="H22" s="84"/>
      <c r="I22" s="84"/>
      <c r="J22" s="84"/>
      <c r="K22" s="84"/>
      <c r="L22" s="84"/>
      <c r="M22" s="84"/>
      <c r="N22" s="84">
        <f>SUM(B22:M22)</f>
        <v>9475180</v>
      </c>
      <c r="O22" s="87"/>
      <c r="P22" s="143" t="s">
        <v>37</v>
      </c>
      <c r="Q22" s="109"/>
      <c r="R22" s="110">
        <v>185938000</v>
      </c>
      <c r="S22" s="110"/>
      <c r="T22" s="110"/>
      <c r="U22" s="110"/>
      <c r="V22" s="110">
        <v>34820000</v>
      </c>
      <c r="W22" s="110"/>
      <c r="X22" s="110"/>
      <c r="Y22" s="110"/>
      <c r="Z22" s="110"/>
      <c r="AA22" s="110"/>
      <c r="AB22" s="110"/>
      <c r="AC22" s="110">
        <f>SUM(R22:AB22)</f>
        <v>220758000</v>
      </c>
      <c r="AE22" s="111"/>
      <c r="AF22" s="1"/>
    </row>
    <row r="23" spans="1:32" ht="32.1" customHeight="1" x14ac:dyDescent="0.3">
      <c r="A23" s="144" t="s">
        <v>38</v>
      </c>
      <c r="B23" s="83"/>
      <c r="C23" s="82"/>
      <c r="D23" s="82"/>
      <c r="E23" s="82"/>
      <c r="F23" s="82"/>
      <c r="G23" s="82"/>
      <c r="H23" s="82"/>
      <c r="I23" s="82"/>
      <c r="J23" s="82"/>
      <c r="K23" s="82"/>
      <c r="L23" s="82"/>
      <c r="M23" s="82"/>
      <c r="N23" s="82">
        <f>SUM(B23:M23)</f>
        <v>0</v>
      </c>
      <c r="O23" s="96" t="str">
        <f>IFERROR(N23/(SUMIF(B23:M23,"&gt;0",B22:M22))," ")</f>
        <v xml:space="preserve"> </v>
      </c>
      <c r="P23" s="144" t="s">
        <v>39</v>
      </c>
      <c r="Q23" s="83">
        <v>0</v>
      </c>
      <c r="R23" s="82"/>
      <c r="S23" s="82"/>
      <c r="T23" s="82"/>
      <c r="U23" s="82"/>
      <c r="V23" s="82"/>
      <c r="W23" s="82"/>
      <c r="X23" s="82"/>
      <c r="Y23" s="82"/>
      <c r="Z23" s="82"/>
      <c r="AA23" s="82"/>
      <c r="AB23" s="82"/>
      <c r="AC23" s="82"/>
      <c r="AD23" s="82"/>
      <c r="AE23" s="88">
        <f>AC23/AC22</f>
        <v>0</v>
      </c>
      <c r="AF23" s="1"/>
    </row>
    <row r="24" spans="1:32" ht="32.1" customHeight="1" x14ac:dyDescent="0.3">
      <c r="A24" s="144" t="s">
        <v>40</v>
      </c>
      <c r="B24" s="83">
        <f>9057180</f>
        <v>9057180</v>
      </c>
      <c r="C24" s="82"/>
      <c r="D24" s="82"/>
      <c r="E24" s="82"/>
      <c r="F24" s="82"/>
      <c r="G24" s="82"/>
      <c r="H24" s="82"/>
      <c r="I24" s="82"/>
      <c r="J24" s="82"/>
      <c r="K24" s="82"/>
      <c r="L24" s="82"/>
      <c r="M24" s="82"/>
      <c r="N24" s="82">
        <f>SUM(B24:M24)</f>
        <v>9057180</v>
      </c>
      <c r="O24" s="85"/>
      <c r="P24" s="144" t="s">
        <v>36</v>
      </c>
      <c r="Q24" s="83"/>
      <c r="R24" s="82">
        <v>900416</v>
      </c>
      <c r="S24" s="82">
        <v>16467416.332652375</v>
      </c>
      <c r="T24" s="82">
        <v>18282248.997957125</v>
      </c>
      <c r="U24" s="82">
        <v>18282248.997957125</v>
      </c>
      <c r="V24" s="82">
        <v>18732457.164283313</v>
      </c>
      <c r="W24" s="82">
        <v>33293457.164283313</v>
      </c>
      <c r="X24" s="82">
        <v>20687260.829588059</v>
      </c>
      <c r="Y24" s="82">
        <v>19182665.3306095</v>
      </c>
      <c r="Z24" s="82">
        <v>19182665.3306095</v>
      </c>
      <c r="AA24" s="82">
        <v>19182665.3306095</v>
      </c>
      <c r="AB24" s="82">
        <v>36564499</v>
      </c>
      <c r="AC24" s="82">
        <f>SUM(R24:AB24)</f>
        <v>220758000.47854981</v>
      </c>
      <c r="AD24" s="82"/>
      <c r="AE24" s="112"/>
      <c r="AF24" s="1"/>
    </row>
    <row r="25" spans="1:32" ht="32.1" customHeight="1" thickBot="1" x14ac:dyDescent="0.35">
      <c r="A25" s="145" t="s">
        <v>41</v>
      </c>
      <c r="B25" s="120">
        <v>0</v>
      </c>
      <c r="C25" s="121"/>
      <c r="D25" s="121"/>
      <c r="E25" s="121"/>
      <c r="F25" s="121"/>
      <c r="G25" s="121"/>
      <c r="H25" s="121"/>
      <c r="I25" s="121"/>
      <c r="J25" s="121"/>
      <c r="K25" s="121"/>
      <c r="L25" s="121"/>
      <c r="M25" s="121"/>
      <c r="N25" s="121">
        <f>SUM(B25:M25)</f>
        <v>0</v>
      </c>
      <c r="O25" s="122" t="str">
        <f>IFERROR(N25/(SUMIF(B25:M25,"&gt;0",B24:M24))," ")</f>
        <v xml:space="preserve"> </v>
      </c>
      <c r="P25" s="145" t="s">
        <v>41</v>
      </c>
      <c r="Q25" s="120">
        <v>0</v>
      </c>
      <c r="R25" s="121"/>
      <c r="S25" s="121"/>
      <c r="T25" s="121"/>
      <c r="U25" s="121"/>
      <c r="V25" s="121"/>
      <c r="W25" s="121"/>
      <c r="X25" s="121"/>
      <c r="Y25" s="121"/>
      <c r="Z25" s="121"/>
      <c r="AA25" s="121"/>
      <c r="AB25" s="121"/>
      <c r="AC25" s="121"/>
      <c r="AD25" s="121"/>
      <c r="AE25" s="123">
        <f>AC25/AC24</f>
        <v>0</v>
      </c>
      <c r="AF25" s="1"/>
    </row>
    <row r="26" spans="1:32" customFormat="1" ht="16.5" customHeight="1" thickBot="1" x14ac:dyDescent="0.35"/>
    <row r="27" spans="1:32" ht="33.9" customHeight="1" x14ac:dyDescent="0.3">
      <c r="A27" s="238" t="s">
        <v>42</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3">
      <c r="A28" s="214" t="s">
        <v>43</v>
      </c>
      <c r="B28" s="216" t="s">
        <v>44</v>
      </c>
      <c r="C28" s="216"/>
      <c r="D28" s="216" t="s">
        <v>45</v>
      </c>
      <c r="E28" s="216"/>
      <c r="F28" s="216"/>
      <c r="G28" s="216"/>
      <c r="H28" s="216"/>
      <c r="I28" s="216"/>
      <c r="J28" s="216"/>
      <c r="K28" s="216"/>
      <c r="L28" s="216"/>
      <c r="M28" s="216"/>
      <c r="N28" s="216"/>
      <c r="O28" s="216"/>
      <c r="P28" s="216" t="s">
        <v>32</v>
      </c>
      <c r="Q28" s="216" t="s">
        <v>46</v>
      </c>
      <c r="R28" s="216"/>
      <c r="S28" s="216"/>
      <c r="T28" s="216"/>
      <c r="U28" s="216"/>
      <c r="V28" s="216"/>
      <c r="W28" s="216"/>
      <c r="X28" s="216"/>
      <c r="Y28" s="216" t="s">
        <v>47</v>
      </c>
      <c r="Z28" s="216"/>
      <c r="AA28" s="216"/>
      <c r="AB28" s="216"/>
      <c r="AC28" s="216"/>
      <c r="AD28" s="216"/>
      <c r="AE28" s="241"/>
    </row>
    <row r="29" spans="1:32" ht="27" customHeight="1" x14ac:dyDescent="0.3">
      <c r="A29" s="214"/>
      <c r="B29" s="216"/>
      <c r="C29" s="216"/>
      <c r="D29" s="103" t="s">
        <v>20</v>
      </c>
      <c r="E29" s="103" t="s">
        <v>21</v>
      </c>
      <c r="F29" s="103" t="s">
        <v>22</v>
      </c>
      <c r="G29" s="103" t="s">
        <v>23</v>
      </c>
      <c r="H29" s="103" t="s">
        <v>24</v>
      </c>
      <c r="I29" s="103" t="s">
        <v>25</v>
      </c>
      <c r="J29" s="103" t="s">
        <v>26</v>
      </c>
      <c r="K29" s="103" t="s">
        <v>27</v>
      </c>
      <c r="L29" s="103" t="s">
        <v>28</v>
      </c>
      <c r="M29" s="103" t="s">
        <v>29</v>
      </c>
      <c r="N29" s="103" t="s">
        <v>30</v>
      </c>
      <c r="O29" s="103" t="s">
        <v>31</v>
      </c>
      <c r="P29" s="216"/>
      <c r="Q29" s="216"/>
      <c r="R29" s="216"/>
      <c r="S29" s="216"/>
      <c r="T29" s="216"/>
      <c r="U29" s="216"/>
      <c r="V29" s="216"/>
      <c r="W29" s="216"/>
      <c r="X29" s="216"/>
      <c r="Y29" s="216"/>
      <c r="Z29" s="216"/>
      <c r="AA29" s="216"/>
      <c r="AB29" s="216"/>
      <c r="AC29" s="216"/>
      <c r="AD29" s="216"/>
      <c r="AE29" s="241"/>
    </row>
    <row r="30" spans="1:32" ht="61.95" customHeight="1" thickBot="1" x14ac:dyDescent="0.35">
      <c r="A30" s="113" t="s">
        <v>384</v>
      </c>
      <c r="B30" s="315"/>
      <c r="C30" s="315"/>
      <c r="D30" s="106"/>
      <c r="E30" s="106"/>
      <c r="F30" s="106"/>
      <c r="G30" s="106"/>
      <c r="H30" s="106"/>
      <c r="I30" s="106"/>
      <c r="J30" s="106"/>
      <c r="K30" s="106"/>
      <c r="L30" s="106"/>
      <c r="M30" s="106"/>
      <c r="N30" s="106"/>
      <c r="O30" s="106"/>
      <c r="P30" s="114">
        <f>SUM(D30:O30)</f>
        <v>0</v>
      </c>
      <c r="Q30" s="306" t="s">
        <v>523</v>
      </c>
      <c r="R30" s="306"/>
      <c r="S30" s="306"/>
      <c r="T30" s="306"/>
      <c r="U30" s="306"/>
      <c r="V30" s="306"/>
      <c r="W30" s="306"/>
      <c r="X30" s="306"/>
      <c r="Y30" s="306" t="s">
        <v>49</v>
      </c>
      <c r="Z30" s="306"/>
      <c r="AA30" s="306"/>
      <c r="AB30" s="306"/>
      <c r="AC30" s="306"/>
      <c r="AD30" s="306"/>
      <c r="AE30" s="307"/>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17" t="s">
        <v>50</v>
      </c>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9"/>
    </row>
    <row r="33" spans="1:41" ht="23.1" customHeight="1" x14ac:dyDescent="0.3">
      <c r="A33" s="214" t="s">
        <v>51</v>
      </c>
      <c r="B33" s="216" t="s">
        <v>52</v>
      </c>
      <c r="C33" s="216" t="s">
        <v>44</v>
      </c>
      <c r="D33" s="216" t="s">
        <v>53</v>
      </c>
      <c r="E33" s="216"/>
      <c r="F33" s="216"/>
      <c r="G33" s="216"/>
      <c r="H33" s="216"/>
      <c r="I33" s="216"/>
      <c r="J33" s="216"/>
      <c r="K33" s="216"/>
      <c r="L33" s="216"/>
      <c r="M33" s="216"/>
      <c r="N33" s="216"/>
      <c r="O33" s="216"/>
      <c r="P33" s="216"/>
      <c r="Q33" s="216" t="s">
        <v>54</v>
      </c>
      <c r="R33" s="216"/>
      <c r="S33" s="216"/>
      <c r="T33" s="216"/>
      <c r="U33" s="216"/>
      <c r="V33" s="216"/>
      <c r="W33" s="216"/>
      <c r="X33" s="216"/>
      <c r="Y33" s="216"/>
      <c r="Z33" s="216"/>
      <c r="AA33" s="216"/>
      <c r="AB33" s="216"/>
      <c r="AC33" s="216"/>
      <c r="AD33" s="216"/>
      <c r="AE33" s="241"/>
      <c r="AG33" s="21"/>
      <c r="AH33" s="21"/>
      <c r="AI33" s="21"/>
      <c r="AJ33" s="21"/>
      <c r="AK33" s="21"/>
      <c r="AL33" s="21"/>
      <c r="AM33" s="21"/>
      <c r="AN33" s="21"/>
      <c r="AO33" s="21"/>
    </row>
    <row r="34" spans="1:41" ht="27" customHeight="1" x14ac:dyDescent="0.3">
      <c r="A34" s="214"/>
      <c r="B34" s="216"/>
      <c r="C34" s="242"/>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194" t="s">
        <v>55</v>
      </c>
      <c r="R34" s="195"/>
      <c r="S34" s="195"/>
      <c r="T34" s="220"/>
      <c r="U34" s="216" t="s">
        <v>56</v>
      </c>
      <c r="V34" s="216"/>
      <c r="W34" s="216"/>
      <c r="X34" s="216"/>
      <c r="Y34" s="216" t="s">
        <v>57</v>
      </c>
      <c r="Z34" s="216"/>
      <c r="AA34" s="216"/>
      <c r="AB34" s="216"/>
      <c r="AC34" s="216" t="s">
        <v>58</v>
      </c>
      <c r="AD34" s="216"/>
      <c r="AE34" s="241"/>
      <c r="AG34" s="21"/>
      <c r="AH34" s="21"/>
      <c r="AI34" s="21"/>
      <c r="AJ34" s="21"/>
      <c r="AK34" s="21"/>
      <c r="AL34" s="21"/>
      <c r="AM34" s="21"/>
      <c r="AN34" s="21"/>
      <c r="AO34" s="21"/>
    </row>
    <row r="35" spans="1:41" ht="45" customHeight="1" x14ac:dyDescent="0.3">
      <c r="A35" s="209" t="s">
        <v>384</v>
      </c>
      <c r="B35" s="369">
        <v>6</v>
      </c>
      <c r="C35" s="23" t="s">
        <v>59</v>
      </c>
      <c r="D35" s="22"/>
      <c r="E35" s="22"/>
      <c r="F35" s="22"/>
      <c r="G35" s="22"/>
      <c r="H35" s="22"/>
      <c r="I35" s="22"/>
      <c r="J35" s="22"/>
      <c r="K35" s="22"/>
      <c r="L35" s="22"/>
      <c r="M35" s="22"/>
      <c r="N35" s="22"/>
      <c r="O35" s="22"/>
      <c r="P35" s="97">
        <f>SUM(D35:O35)</f>
        <v>0</v>
      </c>
      <c r="Q35" s="377" t="s">
        <v>499</v>
      </c>
      <c r="R35" s="378"/>
      <c r="S35" s="378"/>
      <c r="T35" s="379"/>
      <c r="U35" s="389" t="s">
        <v>500</v>
      </c>
      <c r="V35" s="389"/>
      <c r="W35" s="389"/>
      <c r="X35" s="389"/>
      <c r="Y35" s="389" t="s">
        <v>501</v>
      </c>
      <c r="Z35" s="389"/>
      <c r="AA35" s="389"/>
      <c r="AB35" s="389"/>
      <c r="AC35" s="389" t="s">
        <v>502</v>
      </c>
      <c r="AD35" s="389"/>
      <c r="AE35" s="397"/>
      <c r="AG35" s="21"/>
      <c r="AH35" s="21"/>
      <c r="AI35" s="21"/>
      <c r="AJ35" s="21"/>
      <c r="AK35" s="21"/>
      <c r="AL35" s="21"/>
      <c r="AM35" s="21"/>
      <c r="AN35" s="21"/>
      <c r="AO35" s="21"/>
    </row>
    <row r="36" spans="1:41" ht="45" customHeight="1" thickBot="1" x14ac:dyDescent="0.35">
      <c r="A36" s="210"/>
      <c r="B36" s="370"/>
      <c r="C36" s="24" t="s">
        <v>60</v>
      </c>
      <c r="D36" s="25"/>
      <c r="E36" s="25"/>
      <c r="F36" s="25"/>
      <c r="G36" s="26"/>
      <c r="H36" s="26"/>
      <c r="I36" s="26"/>
      <c r="J36" s="26"/>
      <c r="K36" s="26"/>
      <c r="L36" s="26"/>
      <c r="M36" s="26"/>
      <c r="N36" s="26"/>
      <c r="O36" s="26"/>
      <c r="P36" s="73">
        <f>SUM(D36:O36)</f>
        <v>0</v>
      </c>
      <c r="Q36" s="380"/>
      <c r="R36" s="381"/>
      <c r="S36" s="381"/>
      <c r="T36" s="382"/>
      <c r="U36" s="390"/>
      <c r="V36" s="390"/>
      <c r="W36" s="390"/>
      <c r="X36" s="390"/>
      <c r="Y36" s="390"/>
      <c r="Z36" s="390"/>
      <c r="AA36" s="390"/>
      <c r="AB36" s="390"/>
      <c r="AC36" s="390"/>
      <c r="AD36" s="390"/>
      <c r="AE36" s="398"/>
      <c r="AG36" s="21"/>
      <c r="AH36" s="21"/>
      <c r="AI36" s="21"/>
      <c r="AJ36" s="21"/>
      <c r="AK36" s="21"/>
      <c r="AL36" s="21"/>
      <c r="AM36" s="21"/>
      <c r="AN36" s="21"/>
      <c r="AO36" s="21"/>
    </row>
    <row r="37" spans="1:41" customFormat="1" ht="17.25" customHeight="1" thickBot="1" x14ac:dyDescent="0.35"/>
    <row r="38" spans="1:41" ht="45" customHeight="1" thickBot="1" x14ac:dyDescent="0.35">
      <c r="A38" s="217" t="s">
        <v>61</v>
      </c>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9"/>
      <c r="AG38" s="21"/>
      <c r="AH38" s="21"/>
      <c r="AI38" s="21"/>
      <c r="AJ38" s="21"/>
      <c r="AK38" s="21"/>
      <c r="AL38" s="21"/>
      <c r="AM38" s="21"/>
      <c r="AN38" s="21"/>
      <c r="AO38" s="21"/>
    </row>
    <row r="39" spans="1:41" ht="26.1" customHeight="1" x14ac:dyDescent="0.3">
      <c r="A39" s="213" t="s">
        <v>62</v>
      </c>
      <c r="B39" s="215" t="s">
        <v>63</v>
      </c>
      <c r="C39" s="221" t="s">
        <v>64</v>
      </c>
      <c r="D39" s="223" t="s">
        <v>65</v>
      </c>
      <c r="E39" s="224"/>
      <c r="F39" s="224"/>
      <c r="G39" s="224"/>
      <c r="H39" s="224"/>
      <c r="I39" s="224"/>
      <c r="J39" s="224"/>
      <c r="K39" s="224"/>
      <c r="L39" s="224"/>
      <c r="M39" s="224"/>
      <c r="N39" s="224"/>
      <c r="O39" s="224"/>
      <c r="P39" s="225"/>
      <c r="Q39" s="215" t="s">
        <v>66</v>
      </c>
      <c r="R39" s="215"/>
      <c r="S39" s="215"/>
      <c r="T39" s="215"/>
      <c r="U39" s="215"/>
      <c r="V39" s="215"/>
      <c r="W39" s="215"/>
      <c r="X39" s="215"/>
      <c r="Y39" s="215"/>
      <c r="Z39" s="215"/>
      <c r="AA39" s="215"/>
      <c r="AB39" s="215"/>
      <c r="AC39" s="215"/>
      <c r="AD39" s="215"/>
      <c r="AE39" s="237"/>
      <c r="AG39" s="21"/>
      <c r="AH39" s="21"/>
      <c r="AI39" s="21"/>
      <c r="AJ39" s="21"/>
      <c r="AK39" s="21"/>
      <c r="AL39" s="21"/>
      <c r="AM39" s="21"/>
      <c r="AN39" s="21"/>
      <c r="AO39" s="21"/>
    </row>
    <row r="40" spans="1:41" ht="26.1" customHeight="1" x14ac:dyDescent="0.3">
      <c r="A40" s="214"/>
      <c r="B40" s="216"/>
      <c r="C40" s="222"/>
      <c r="D40" s="103" t="s">
        <v>67</v>
      </c>
      <c r="E40" s="103" t="s">
        <v>68</v>
      </c>
      <c r="F40" s="103" t="s">
        <v>69</v>
      </c>
      <c r="G40" s="103" t="s">
        <v>70</v>
      </c>
      <c r="H40" s="103" t="s">
        <v>71</v>
      </c>
      <c r="I40" s="103" t="s">
        <v>72</v>
      </c>
      <c r="J40" s="103" t="s">
        <v>73</v>
      </c>
      <c r="K40" s="103" t="s">
        <v>74</v>
      </c>
      <c r="L40" s="103" t="s">
        <v>75</v>
      </c>
      <c r="M40" s="103" t="s">
        <v>76</v>
      </c>
      <c r="N40" s="103" t="s">
        <v>77</v>
      </c>
      <c r="O40" s="103" t="s">
        <v>78</v>
      </c>
      <c r="P40" s="103" t="s">
        <v>79</v>
      </c>
      <c r="Q40" s="194" t="s">
        <v>80</v>
      </c>
      <c r="R40" s="195"/>
      <c r="S40" s="195"/>
      <c r="T40" s="195"/>
      <c r="U40" s="195"/>
      <c r="V40" s="195"/>
      <c r="W40" s="195"/>
      <c r="X40" s="220"/>
      <c r="Y40" s="194" t="s">
        <v>81</v>
      </c>
      <c r="Z40" s="195"/>
      <c r="AA40" s="195"/>
      <c r="AB40" s="195"/>
      <c r="AC40" s="195"/>
      <c r="AD40" s="195"/>
      <c r="AE40" s="196"/>
      <c r="AG40" s="27"/>
      <c r="AH40" s="27"/>
      <c r="AI40" s="27"/>
      <c r="AJ40" s="27"/>
      <c r="AK40" s="27"/>
      <c r="AL40" s="27"/>
      <c r="AM40" s="27"/>
      <c r="AN40" s="27"/>
      <c r="AO40" s="27"/>
    </row>
    <row r="41" spans="1:41" ht="70.2" customHeight="1" x14ac:dyDescent="0.3">
      <c r="A41" s="360" t="s">
        <v>386</v>
      </c>
      <c r="B41" s="205">
        <v>6</v>
      </c>
      <c r="C41" s="31" t="s">
        <v>59</v>
      </c>
      <c r="D41" s="32">
        <v>0.15</v>
      </c>
      <c r="E41" s="32">
        <v>0.15</v>
      </c>
      <c r="F41" s="32">
        <v>0.15</v>
      </c>
      <c r="G41" s="32">
        <v>0.15</v>
      </c>
      <c r="H41" s="32">
        <v>0.15</v>
      </c>
      <c r="I41" s="32">
        <v>0.25</v>
      </c>
      <c r="J41" s="32"/>
      <c r="K41" s="32"/>
      <c r="L41" s="32"/>
      <c r="M41" s="32"/>
      <c r="N41" s="32"/>
      <c r="O41" s="32"/>
      <c r="P41" s="115">
        <f t="shared" ref="P41:P42" si="0">SUM(D41:O41)</f>
        <v>1</v>
      </c>
      <c r="Q41" s="383" t="s">
        <v>503</v>
      </c>
      <c r="R41" s="384"/>
      <c r="S41" s="384"/>
      <c r="T41" s="384"/>
      <c r="U41" s="384"/>
      <c r="V41" s="384"/>
      <c r="W41" s="384"/>
      <c r="X41" s="385"/>
      <c r="Y41" s="391" t="s">
        <v>504</v>
      </c>
      <c r="Z41" s="392"/>
      <c r="AA41" s="392"/>
      <c r="AB41" s="392"/>
      <c r="AC41" s="392"/>
      <c r="AD41" s="392"/>
      <c r="AE41" s="393"/>
      <c r="AG41" s="28"/>
      <c r="AH41" s="28"/>
      <c r="AI41" s="28"/>
      <c r="AJ41" s="28"/>
      <c r="AK41" s="28"/>
      <c r="AL41" s="28"/>
      <c r="AM41" s="28"/>
      <c r="AN41" s="28"/>
      <c r="AO41" s="28"/>
    </row>
    <row r="42" spans="1:41" ht="70.2" customHeight="1" x14ac:dyDescent="0.3">
      <c r="A42" s="352"/>
      <c r="B42" s="205"/>
      <c r="C42" s="29" t="s">
        <v>60</v>
      </c>
      <c r="D42" s="30">
        <v>0.15</v>
      </c>
      <c r="E42" s="30"/>
      <c r="F42" s="30"/>
      <c r="G42" s="30"/>
      <c r="H42" s="30"/>
      <c r="I42" s="30"/>
      <c r="J42" s="30"/>
      <c r="K42" s="30"/>
      <c r="L42" s="30"/>
      <c r="M42" s="30"/>
      <c r="N42" s="30"/>
      <c r="O42" s="30"/>
      <c r="P42" s="115">
        <f t="shared" si="0"/>
        <v>0.15</v>
      </c>
      <c r="Q42" s="386"/>
      <c r="R42" s="387"/>
      <c r="S42" s="387"/>
      <c r="T42" s="387"/>
      <c r="U42" s="387"/>
      <c r="V42" s="387"/>
      <c r="W42" s="387"/>
      <c r="X42" s="388"/>
      <c r="Y42" s="394"/>
      <c r="Z42" s="395"/>
      <c r="AA42" s="395"/>
      <c r="AB42" s="395"/>
      <c r="AC42" s="395"/>
      <c r="AD42" s="395"/>
      <c r="AE42" s="396"/>
    </row>
    <row r="43" spans="1:41" ht="15" customHeight="1" x14ac:dyDescent="0.3">
      <c r="A43" s="2" t="s">
        <v>82</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Y41:AE42"/>
    <mergeCell ref="A38:AE38"/>
    <mergeCell ref="A39:A40"/>
    <mergeCell ref="B39:B40"/>
    <mergeCell ref="C39:C40"/>
    <mergeCell ref="D39:P39"/>
    <mergeCell ref="Q39:AE39"/>
    <mergeCell ref="Q40:X40"/>
    <mergeCell ref="Y40:AE40"/>
    <mergeCell ref="B35:B36"/>
    <mergeCell ref="Q35:T36"/>
    <mergeCell ref="A41:A42"/>
    <mergeCell ref="B41:B42"/>
    <mergeCell ref="Q41:X42"/>
    <mergeCell ref="U35:X36"/>
  </mergeCells>
  <dataValidations count="3">
    <dataValidation type="list" allowBlank="1" showInputMessage="1" showErrorMessage="1" sqref="C7:C9" xr:uid="{ECEB51EE-73E9-4002-9DFF-798AF3039095}">
      <formula1>$B$21:$M$21</formula1>
    </dataValidation>
    <dataValidation type="textLength" operator="lessThanOrEqual" allowBlank="1" showInputMessage="1" showErrorMessage="1" errorTitle="Máximo 2.000 caracteres" error="Máximo 2.000 caracteres" promptTitle="2.000 caracteres" sqref="Q30:Q31" xr:uid="{C93A4487-66C9-46C0-883E-D382F1DEE695}">
      <formula1>2000</formula1>
    </dataValidation>
    <dataValidation type="textLength" operator="lessThanOrEqual" allowBlank="1" showInputMessage="1" showErrorMessage="1" errorTitle="Máximo 2.000 caracteres" error="Máximo 2.000 caracteres" sqref="Y35 AC35 Q35 Q41" xr:uid="{01AF37BA-4E71-4DE5-8FD1-6840FCB1E7FB}">
      <formula1>2000</formula1>
    </dataValidation>
  </dataValidations>
  <hyperlinks>
    <hyperlink ref="Y41" r:id="rId1" xr:uid="{CE113AD5-8A3D-41A2-A048-B6873FBC770F}"/>
  </hyperlinks>
  <pageMargins left="0.25" right="0.25" top="0.75" bottom="0.75" header="0.3" footer="0.3"/>
  <pageSetup scale="22"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44B0-FC79-4689-9F89-1297D1F5A06B}">
  <sheetPr>
    <tabColor theme="7" tint="0.39997558519241921"/>
    <pageSetUpPr fitToPage="1"/>
  </sheetPr>
  <dimension ref="A1:AO55"/>
  <sheetViews>
    <sheetView showGridLines="0" topLeftCell="A46" zoomScale="60" zoomScaleNormal="60" workbookViewId="0">
      <selection activeCell="A53" sqref="A53:A54"/>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88"/>
      <c r="B1" s="291"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3"/>
      <c r="AB1" s="300" t="s">
        <v>1</v>
      </c>
      <c r="AC1" s="301"/>
      <c r="AD1" s="301"/>
      <c r="AE1" s="302"/>
    </row>
    <row r="2" spans="1:31" ht="30.75" customHeight="1" thickBot="1" x14ac:dyDescent="0.35">
      <c r="A2" s="289"/>
      <c r="B2" s="291" t="s">
        <v>2</v>
      </c>
      <c r="C2" s="292"/>
      <c r="D2" s="292"/>
      <c r="E2" s="292"/>
      <c r="F2" s="292"/>
      <c r="G2" s="292"/>
      <c r="H2" s="292"/>
      <c r="I2" s="292"/>
      <c r="J2" s="292"/>
      <c r="K2" s="292"/>
      <c r="L2" s="292"/>
      <c r="M2" s="292"/>
      <c r="N2" s="292"/>
      <c r="O2" s="292"/>
      <c r="P2" s="292"/>
      <c r="Q2" s="292"/>
      <c r="R2" s="292"/>
      <c r="S2" s="292"/>
      <c r="T2" s="292"/>
      <c r="U2" s="292"/>
      <c r="V2" s="292"/>
      <c r="W2" s="292"/>
      <c r="X2" s="292"/>
      <c r="Y2" s="292"/>
      <c r="Z2" s="292"/>
      <c r="AA2" s="293"/>
      <c r="AB2" s="300" t="s">
        <v>329</v>
      </c>
      <c r="AC2" s="301"/>
      <c r="AD2" s="301"/>
      <c r="AE2" s="302"/>
    </row>
    <row r="3" spans="1:31" ht="24" customHeight="1" thickBot="1" x14ac:dyDescent="0.35">
      <c r="A3" s="289"/>
      <c r="B3" s="294" t="s">
        <v>3</v>
      </c>
      <c r="C3" s="295"/>
      <c r="D3" s="295"/>
      <c r="E3" s="295"/>
      <c r="F3" s="295"/>
      <c r="G3" s="295"/>
      <c r="H3" s="295"/>
      <c r="I3" s="295"/>
      <c r="J3" s="295"/>
      <c r="K3" s="295"/>
      <c r="L3" s="295"/>
      <c r="M3" s="295"/>
      <c r="N3" s="295"/>
      <c r="O3" s="295"/>
      <c r="P3" s="295"/>
      <c r="Q3" s="295"/>
      <c r="R3" s="295"/>
      <c r="S3" s="295"/>
      <c r="T3" s="295"/>
      <c r="U3" s="295"/>
      <c r="V3" s="295"/>
      <c r="W3" s="295"/>
      <c r="X3" s="295"/>
      <c r="Y3" s="295"/>
      <c r="Z3" s="295"/>
      <c r="AA3" s="296"/>
      <c r="AB3" s="300" t="s">
        <v>352</v>
      </c>
      <c r="AC3" s="301"/>
      <c r="AD3" s="301"/>
      <c r="AE3" s="302"/>
    </row>
    <row r="4" spans="1:31" ht="21.75" customHeight="1" thickBot="1" x14ac:dyDescent="0.35">
      <c r="A4" s="290"/>
      <c r="B4" s="297"/>
      <c r="C4" s="298"/>
      <c r="D4" s="298"/>
      <c r="E4" s="298"/>
      <c r="F4" s="298"/>
      <c r="G4" s="298"/>
      <c r="H4" s="298"/>
      <c r="I4" s="298"/>
      <c r="J4" s="298"/>
      <c r="K4" s="298"/>
      <c r="L4" s="298"/>
      <c r="M4" s="298"/>
      <c r="N4" s="298"/>
      <c r="O4" s="298"/>
      <c r="P4" s="298"/>
      <c r="Q4" s="298"/>
      <c r="R4" s="298"/>
      <c r="S4" s="298"/>
      <c r="T4" s="298"/>
      <c r="U4" s="298"/>
      <c r="V4" s="298"/>
      <c r="W4" s="298"/>
      <c r="X4" s="298"/>
      <c r="Y4" s="298"/>
      <c r="Z4" s="298"/>
      <c r="AA4" s="299"/>
      <c r="AB4" s="303" t="s">
        <v>4</v>
      </c>
      <c r="AC4" s="304"/>
      <c r="AD4" s="304"/>
      <c r="AE4" s="305"/>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5" t="s">
        <v>5</v>
      </c>
      <c r="B7" s="246"/>
      <c r="C7" s="283" t="s">
        <v>20</v>
      </c>
      <c r="D7" s="245" t="s">
        <v>6</v>
      </c>
      <c r="E7" s="251"/>
      <c r="F7" s="251"/>
      <c r="G7" s="251"/>
      <c r="H7" s="246"/>
      <c r="I7" s="275">
        <v>45328</v>
      </c>
      <c r="J7" s="276"/>
      <c r="K7" s="245" t="s">
        <v>7</v>
      </c>
      <c r="L7" s="246"/>
      <c r="M7" s="267" t="s">
        <v>8</v>
      </c>
      <c r="N7" s="268"/>
      <c r="O7" s="256"/>
      <c r="P7" s="257"/>
      <c r="Q7" s="4"/>
      <c r="R7" s="4"/>
      <c r="S7" s="4"/>
      <c r="T7" s="4"/>
      <c r="U7" s="4"/>
      <c r="V7" s="4"/>
      <c r="W7" s="4"/>
      <c r="X7" s="4"/>
      <c r="Y7" s="4"/>
      <c r="Z7" s="5"/>
      <c r="AA7" s="4"/>
      <c r="AB7" s="4"/>
      <c r="AD7" s="7"/>
      <c r="AE7" s="8"/>
    </row>
    <row r="8" spans="1:31" x14ac:dyDescent="0.3">
      <c r="A8" s="247"/>
      <c r="B8" s="248"/>
      <c r="C8" s="284"/>
      <c r="D8" s="247"/>
      <c r="E8" s="252"/>
      <c r="F8" s="252"/>
      <c r="G8" s="252"/>
      <c r="H8" s="248"/>
      <c r="I8" s="277"/>
      <c r="J8" s="278"/>
      <c r="K8" s="247"/>
      <c r="L8" s="248"/>
      <c r="M8" s="286" t="s">
        <v>9</v>
      </c>
      <c r="N8" s="287"/>
      <c r="O8" s="269"/>
      <c r="P8" s="270"/>
      <c r="Q8" s="4"/>
      <c r="R8" s="4"/>
      <c r="S8" s="4"/>
      <c r="T8" s="4"/>
      <c r="U8" s="4"/>
      <c r="V8" s="4"/>
      <c r="W8" s="4"/>
      <c r="X8" s="4"/>
      <c r="Y8" s="4"/>
      <c r="Z8" s="5"/>
      <c r="AA8" s="4"/>
      <c r="AB8" s="4"/>
      <c r="AD8" s="7"/>
      <c r="AE8" s="8"/>
    </row>
    <row r="9" spans="1:31" ht="15" thickBot="1" x14ac:dyDescent="0.35">
      <c r="A9" s="249"/>
      <c r="B9" s="250"/>
      <c r="C9" s="285"/>
      <c r="D9" s="249"/>
      <c r="E9" s="253"/>
      <c r="F9" s="253"/>
      <c r="G9" s="253"/>
      <c r="H9" s="250"/>
      <c r="I9" s="279"/>
      <c r="J9" s="280"/>
      <c r="K9" s="249"/>
      <c r="L9" s="250"/>
      <c r="M9" s="271" t="s">
        <v>10</v>
      </c>
      <c r="N9" s="272"/>
      <c r="O9" s="273" t="s">
        <v>354</v>
      </c>
      <c r="P9" s="274"/>
      <c r="Q9" s="4"/>
      <c r="R9" s="4"/>
      <c r="S9" s="4"/>
      <c r="T9" s="4"/>
      <c r="U9" s="4"/>
      <c r="V9" s="4"/>
      <c r="W9" s="4"/>
      <c r="X9" s="4"/>
      <c r="Y9" s="4"/>
      <c r="Z9" s="5"/>
      <c r="AA9" s="4"/>
      <c r="AB9" s="4"/>
      <c r="AD9" s="7"/>
      <c r="AE9" s="8"/>
    </row>
    <row r="10" spans="1:31" ht="15" customHeight="1" thickBot="1" x14ac:dyDescent="0.3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3">
      <c r="A11" s="245" t="s">
        <v>11</v>
      </c>
      <c r="B11" s="246"/>
      <c r="C11" s="217" t="s">
        <v>355</v>
      </c>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9"/>
    </row>
    <row r="12" spans="1:31" ht="15" customHeight="1" x14ac:dyDescent="0.3">
      <c r="A12" s="247"/>
      <c r="B12" s="248"/>
      <c r="C12" s="258"/>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60"/>
    </row>
    <row r="13" spans="1:31" ht="15" customHeight="1" thickBot="1" x14ac:dyDescent="0.35">
      <c r="A13" s="249"/>
      <c r="B13" s="250"/>
      <c r="C13" s="261"/>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54" t="s">
        <v>12</v>
      </c>
      <c r="B15" s="255"/>
      <c r="C15" s="264" t="s">
        <v>356</v>
      </c>
      <c r="D15" s="265"/>
      <c r="E15" s="265"/>
      <c r="F15" s="265"/>
      <c r="G15" s="265"/>
      <c r="H15" s="265"/>
      <c r="I15" s="265"/>
      <c r="J15" s="265"/>
      <c r="K15" s="266"/>
      <c r="L15" s="281" t="s">
        <v>13</v>
      </c>
      <c r="M15" s="311"/>
      <c r="N15" s="311"/>
      <c r="O15" s="311"/>
      <c r="P15" s="311"/>
      <c r="Q15" s="282"/>
      <c r="R15" s="312" t="s">
        <v>357</v>
      </c>
      <c r="S15" s="313"/>
      <c r="T15" s="313"/>
      <c r="U15" s="313"/>
      <c r="V15" s="313"/>
      <c r="W15" s="313"/>
      <c r="X15" s="314"/>
      <c r="Y15" s="281" t="s">
        <v>14</v>
      </c>
      <c r="Z15" s="282"/>
      <c r="AA15" s="264" t="s">
        <v>358</v>
      </c>
      <c r="AB15" s="265"/>
      <c r="AC15" s="265"/>
      <c r="AD15" s="265"/>
      <c r="AE15" s="266"/>
    </row>
    <row r="16" spans="1:31" ht="9" customHeight="1" thickBot="1" x14ac:dyDescent="0.35">
      <c r="A16" s="6"/>
      <c r="B16" s="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7"/>
      <c r="AE16" s="8"/>
    </row>
    <row r="17" spans="1:32" s="16" customFormat="1" ht="37.5" customHeight="1" thickBot="1" x14ac:dyDescent="0.35">
      <c r="A17" s="254" t="s">
        <v>15</v>
      </c>
      <c r="B17" s="255"/>
      <c r="C17" s="264" t="s">
        <v>364</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81" t="s">
        <v>16</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82"/>
      <c r="AF19" s="20"/>
    </row>
    <row r="20" spans="1:32" ht="32.1" customHeight="1" thickBot="1" x14ac:dyDescent="0.35">
      <c r="A20" s="107" t="s">
        <v>17</v>
      </c>
      <c r="B20" s="308" t="s">
        <v>18</v>
      </c>
      <c r="C20" s="309"/>
      <c r="D20" s="309"/>
      <c r="E20" s="309"/>
      <c r="F20" s="309"/>
      <c r="G20" s="309"/>
      <c r="H20" s="309"/>
      <c r="I20" s="309"/>
      <c r="J20" s="309"/>
      <c r="K20" s="309"/>
      <c r="L20" s="309"/>
      <c r="M20" s="309"/>
      <c r="N20" s="309"/>
      <c r="O20" s="310"/>
      <c r="P20" s="281" t="s">
        <v>19</v>
      </c>
      <c r="Q20" s="311"/>
      <c r="R20" s="311"/>
      <c r="S20" s="311"/>
      <c r="T20" s="311"/>
      <c r="U20" s="311"/>
      <c r="V20" s="311"/>
      <c r="W20" s="311"/>
      <c r="X20" s="311"/>
      <c r="Y20" s="311"/>
      <c r="Z20" s="311"/>
      <c r="AA20" s="311"/>
      <c r="AB20" s="311"/>
      <c r="AC20" s="311"/>
      <c r="AD20" s="311"/>
      <c r="AE20" s="282"/>
      <c r="AF20" s="20"/>
    </row>
    <row r="21" spans="1:32" ht="32.1" customHeight="1" thickBot="1" x14ac:dyDescent="0.35">
      <c r="A21" s="77"/>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86"/>
      <c r="C22" s="84">
        <v>5429367</v>
      </c>
      <c r="D22" s="84"/>
      <c r="E22" s="84"/>
      <c r="F22" s="84">
        <v>500000</v>
      </c>
      <c r="G22" s="84"/>
      <c r="H22" s="84"/>
      <c r="I22" s="84"/>
      <c r="J22" s="84"/>
      <c r="K22" s="84"/>
      <c r="L22" s="84"/>
      <c r="M22" s="84"/>
      <c r="N22" s="84">
        <f>SUM(B22:M22)</f>
        <v>5929367</v>
      </c>
      <c r="O22" s="87"/>
      <c r="P22" s="143" t="s">
        <v>37</v>
      </c>
      <c r="Q22" s="109"/>
      <c r="R22" s="110">
        <v>638341000</v>
      </c>
      <c r="S22" s="110"/>
      <c r="T22" s="110"/>
      <c r="U22" s="110">
        <v>9936000</v>
      </c>
      <c r="V22" s="110">
        <v>78267000</v>
      </c>
      <c r="W22" s="110"/>
      <c r="X22" s="110"/>
      <c r="Y22" s="110"/>
      <c r="Z22" s="110"/>
      <c r="AA22" s="110"/>
      <c r="AB22" s="110"/>
      <c r="AC22" s="110">
        <f>SUM(Q22:AB22)</f>
        <v>726544000</v>
      </c>
      <c r="AE22" s="111"/>
      <c r="AF22" s="1"/>
    </row>
    <row r="23" spans="1:32" ht="32.1" customHeight="1" x14ac:dyDescent="0.3">
      <c r="A23" s="144" t="s">
        <v>38</v>
      </c>
      <c r="B23" s="83"/>
      <c r="C23" s="82"/>
      <c r="D23" s="82"/>
      <c r="E23" s="82">
        <v>5988383</v>
      </c>
      <c r="F23" s="82"/>
      <c r="G23" s="82"/>
      <c r="H23" s="82"/>
      <c r="I23" s="82"/>
      <c r="J23" s="82"/>
      <c r="K23" s="82"/>
      <c r="L23" s="82"/>
      <c r="M23" s="82"/>
      <c r="N23" s="82">
        <f>SUM(B23:M23)</f>
        <v>5988383</v>
      </c>
      <c r="O23" s="96" t="str">
        <f>IFERROR(N23/(SUMIF(B23:M23,"&gt;0",B22:M22))," ")</f>
        <v xml:space="preserve"> </v>
      </c>
      <c r="P23" s="144" t="s">
        <v>39</v>
      </c>
      <c r="Q23" s="83">
        <v>0</v>
      </c>
      <c r="R23" s="82"/>
      <c r="S23" s="82"/>
      <c r="T23" s="82"/>
      <c r="U23" s="82"/>
      <c r="V23" s="82"/>
      <c r="W23" s="82"/>
      <c r="X23" s="82"/>
      <c r="Y23" s="82"/>
      <c r="Z23" s="82"/>
      <c r="AA23" s="82"/>
      <c r="AB23" s="82"/>
      <c r="AC23" s="82">
        <f>SUM(Q23:AB23)</f>
        <v>0</v>
      </c>
      <c r="AD23" s="82">
        <f>AC23/SUM(Q22:AB22)</f>
        <v>0</v>
      </c>
      <c r="AE23" s="88">
        <f>AC23/AC22</f>
        <v>0</v>
      </c>
      <c r="AF23" s="1"/>
    </row>
    <row r="24" spans="1:32" ht="32.1" customHeight="1" x14ac:dyDescent="0.3">
      <c r="A24" s="144" t="s">
        <v>40</v>
      </c>
      <c r="B24" s="83">
        <f>9057180</f>
        <v>9057180</v>
      </c>
      <c r="C24" s="82"/>
      <c r="D24" s="82"/>
      <c r="E24" s="82"/>
      <c r="F24" s="82"/>
      <c r="G24" s="82"/>
      <c r="H24" s="82"/>
      <c r="I24" s="82"/>
      <c r="J24" s="82"/>
      <c r="K24" s="82"/>
      <c r="L24" s="82"/>
      <c r="M24" s="82"/>
      <c r="N24" s="82">
        <f>SUM(B24:M24)</f>
        <v>9057180</v>
      </c>
      <c r="O24" s="85"/>
      <c r="P24" s="144" t="s">
        <v>36</v>
      </c>
      <c r="Q24" s="83"/>
      <c r="R24" s="82">
        <v>7740930.9301543795</v>
      </c>
      <c r="S24" s="82">
        <v>58338430.930154376</v>
      </c>
      <c r="T24" s="82">
        <v>61878792.790463135</v>
      </c>
      <c r="U24" s="82">
        <v>63325457.840763487</v>
      </c>
      <c r="V24" s="82">
        <v>64052923.305840679</v>
      </c>
      <c r="W24" s="82">
        <v>79058423.305840671</v>
      </c>
      <c r="X24" s="82">
        <v>68396944.166149452</v>
      </c>
      <c r="Y24" s="82">
        <v>65326388.77091787</v>
      </c>
      <c r="Z24" s="82">
        <v>65053388.77091787</v>
      </c>
      <c r="AA24" s="82">
        <v>65053388.77091787</v>
      </c>
      <c r="AB24" s="82">
        <f>128323250-4320</f>
        <v>128318930</v>
      </c>
      <c r="AC24" s="82">
        <f>SUM(Q24:AB24)</f>
        <v>726543999.58211982</v>
      </c>
      <c r="AD24" s="82"/>
      <c r="AE24" s="112"/>
      <c r="AF24" s="1"/>
    </row>
    <row r="25" spans="1:32" ht="32.1" customHeight="1" thickBot="1" x14ac:dyDescent="0.35">
      <c r="A25" s="145" t="s">
        <v>41</v>
      </c>
      <c r="B25" s="120">
        <v>0</v>
      </c>
      <c r="C25" s="121"/>
      <c r="D25" s="121"/>
      <c r="E25" s="121"/>
      <c r="F25" s="121"/>
      <c r="G25" s="121"/>
      <c r="H25" s="121"/>
      <c r="I25" s="121"/>
      <c r="J25" s="121"/>
      <c r="K25" s="121"/>
      <c r="L25" s="121"/>
      <c r="M25" s="121"/>
      <c r="N25" s="121">
        <f>SUM(B25:M25)</f>
        <v>0</v>
      </c>
      <c r="O25" s="122" t="str">
        <f>IFERROR(N25/(SUMIF(B25:M25,"&gt;0",B24:M24))," ")</f>
        <v xml:space="preserve"> </v>
      </c>
      <c r="P25" s="145" t="s">
        <v>41</v>
      </c>
      <c r="Q25" s="120">
        <v>0</v>
      </c>
      <c r="R25" s="121"/>
      <c r="S25" s="121"/>
      <c r="T25" s="121"/>
      <c r="U25" s="121"/>
      <c r="V25" s="121"/>
      <c r="W25" s="121"/>
      <c r="X25" s="121"/>
      <c r="Y25" s="121"/>
      <c r="Z25" s="121"/>
      <c r="AA25" s="121"/>
      <c r="AB25" s="121"/>
      <c r="AC25" s="121">
        <f>SUM(Q25:AB25)</f>
        <v>0</v>
      </c>
      <c r="AD25" s="121">
        <f>AC25/SUM(Q24:AB24)</f>
        <v>0</v>
      </c>
      <c r="AE25" s="123">
        <f>AC25/AC24</f>
        <v>0</v>
      </c>
      <c r="AF25" s="1"/>
    </row>
    <row r="26" spans="1:32" customFormat="1" ht="16.5" customHeight="1" thickBot="1" x14ac:dyDescent="0.35"/>
    <row r="27" spans="1:32" ht="33.9" customHeight="1" x14ac:dyDescent="0.3">
      <c r="A27" s="238" t="s">
        <v>42</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3">
      <c r="A28" s="214" t="s">
        <v>43</v>
      </c>
      <c r="B28" s="216" t="s">
        <v>44</v>
      </c>
      <c r="C28" s="216"/>
      <c r="D28" s="216" t="s">
        <v>45</v>
      </c>
      <c r="E28" s="216"/>
      <c r="F28" s="216"/>
      <c r="G28" s="216"/>
      <c r="H28" s="216"/>
      <c r="I28" s="216"/>
      <c r="J28" s="216"/>
      <c r="K28" s="216"/>
      <c r="L28" s="216"/>
      <c r="M28" s="216"/>
      <c r="N28" s="216"/>
      <c r="O28" s="216"/>
      <c r="P28" s="216" t="s">
        <v>32</v>
      </c>
      <c r="Q28" s="216" t="s">
        <v>46</v>
      </c>
      <c r="R28" s="216"/>
      <c r="S28" s="216"/>
      <c r="T28" s="216"/>
      <c r="U28" s="216"/>
      <c r="V28" s="216"/>
      <c r="W28" s="216"/>
      <c r="X28" s="216"/>
      <c r="Y28" s="216" t="s">
        <v>47</v>
      </c>
      <c r="Z28" s="216"/>
      <c r="AA28" s="216"/>
      <c r="AB28" s="216"/>
      <c r="AC28" s="216"/>
      <c r="AD28" s="216"/>
      <c r="AE28" s="241"/>
    </row>
    <row r="29" spans="1:32" ht="27" customHeight="1" x14ac:dyDescent="0.3">
      <c r="A29" s="214"/>
      <c r="B29" s="216"/>
      <c r="C29" s="216"/>
      <c r="D29" s="103" t="s">
        <v>20</v>
      </c>
      <c r="E29" s="103" t="s">
        <v>21</v>
      </c>
      <c r="F29" s="103" t="s">
        <v>22</v>
      </c>
      <c r="G29" s="103" t="s">
        <v>23</v>
      </c>
      <c r="H29" s="103" t="s">
        <v>24</v>
      </c>
      <c r="I29" s="103" t="s">
        <v>25</v>
      </c>
      <c r="J29" s="103" t="s">
        <v>26</v>
      </c>
      <c r="K29" s="103" t="s">
        <v>27</v>
      </c>
      <c r="L29" s="103" t="s">
        <v>28</v>
      </c>
      <c r="M29" s="103" t="s">
        <v>29</v>
      </c>
      <c r="N29" s="103" t="s">
        <v>30</v>
      </c>
      <c r="O29" s="103" t="s">
        <v>31</v>
      </c>
      <c r="P29" s="216"/>
      <c r="Q29" s="216"/>
      <c r="R29" s="216"/>
      <c r="S29" s="216"/>
      <c r="T29" s="216"/>
      <c r="U29" s="216"/>
      <c r="V29" s="216"/>
      <c r="W29" s="216"/>
      <c r="X29" s="216"/>
      <c r="Y29" s="216"/>
      <c r="Z29" s="216"/>
      <c r="AA29" s="216"/>
      <c r="AB29" s="216"/>
      <c r="AC29" s="216"/>
      <c r="AD29" s="216"/>
      <c r="AE29" s="241"/>
    </row>
    <row r="30" spans="1:32" ht="61.95" customHeight="1" thickBot="1" x14ac:dyDescent="0.35">
      <c r="A30" s="113" t="s">
        <v>364</v>
      </c>
      <c r="B30" s="315"/>
      <c r="C30" s="315"/>
      <c r="D30" s="106"/>
      <c r="E30" s="106"/>
      <c r="F30" s="106"/>
      <c r="G30" s="106"/>
      <c r="H30" s="106"/>
      <c r="I30" s="106"/>
      <c r="J30" s="106"/>
      <c r="K30" s="106"/>
      <c r="L30" s="106"/>
      <c r="M30" s="106"/>
      <c r="N30" s="106"/>
      <c r="O30" s="106"/>
      <c r="P30" s="114">
        <f>SUM(D30:O30)</f>
        <v>0</v>
      </c>
      <c r="Q30" s="306" t="s">
        <v>48</v>
      </c>
      <c r="R30" s="306"/>
      <c r="S30" s="306"/>
      <c r="T30" s="306"/>
      <c r="U30" s="306"/>
      <c r="V30" s="306"/>
      <c r="W30" s="306"/>
      <c r="X30" s="306"/>
      <c r="Y30" s="306" t="s">
        <v>524</v>
      </c>
      <c r="Z30" s="306"/>
      <c r="AA30" s="306"/>
      <c r="AB30" s="306"/>
      <c r="AC30" s="306"/>
      <c r="AD30" s="306"/>
      <c r="AE30" s="307"/>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17" t="s">
        <v>50</v>
      </c>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9"/>
    </row>
    <row r="33" spans="1:41" ht="23.1" customHeight="1" x14ac:dyDescent="0.3">
      <c r="A33" s="214" t="s">
        <v>51</v>
      </c>
      <c r="B33" s="216" t="s">
        <v>52</v>
      </c>
      <c r="C33" s="216" t="s">
        <v>44</v>
      </c>
      <c r="D33" s="216" t="s">
        <v>53</v>
      </c>
      <c r="E33" s="216"/>
      <c r="F33" s="216"/>
      <c r="G33" s="216"/>
      <c r="H33" s="216"/>
      <c r="I33" s="216"/>
      <c r="J33" s="216"/>
      <c r="K33" s="216"/>
      <c r="L33" s="216"/>
      <c r="M33" s="216"/>
      <c r="N33" s="216"/>
      <c r="O33" s="216"/>
      <c r="P33" s="216"/>
      <c r="Q33" s="216" t="s">
        <v>54</v>
      </c>
      <c r="R33" s="216"/>
      <c r="S33" s="216"/>
      <c r="T33" s="216"/>
      <c r="U33" s="216"/>
      <c r="V33" s="216"/>
      <c r="W33" s="216"/>
      <c r="X33" s="216"/>
      <c r="Y33" s="216"/>
      <c r="Z33" s="216"/>
      <c r="AA33" s="216"/>
      <c r="AB33" s="216"/>
      <c r="AC33" s="216"/>
      <c r="AD33" s="216"/>
      <c r="AE33" s="241"/>
      <c r="AG33" s="21"/>
      <c r="AH33" s="21"/>
      <c r="AI33" s="21"/>
      <c r="AJ33" s="21"/>
      <c r="AK33" s="21"/>
      <c r="AL33" s="21"/>
      <c r="AM33" s="21"/>
      <c r="AN33" s="21"/>
      <c r="AO33" s="21"/>
    </row>
    <row r="34" spans="1:41" ht="27" customHeight="1" x14ac:dyDescent="0.3">
      <c r="A34" s="214"/>
      <c r="B34" s="216"/>
      <c r="C34" s="242"/>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194" t="s">
        <v>55</v>
      </c>
      <c r="R34" s="195"/>
      <c r="S34" s="195"/>
      <c r="T34" s="220"/>
      <c r="U34" s="216" t="s">
        <v>56</v>
      </c>
      <c r="V34" s="216"/>
      <c r="W34" s="216"/>
      <c r="X34" s="216"/>
      <c r="Y34" s="216" t="s">
        <v>57</v>
      </c>
      <c r="Z34" s="216"/>
      <c r="AA34" s="216"/>
      <c r="AB34" s="216"/>
      <c r="AC34" s="216" t="s">
        <v>58</v>
      </c>
      <c r="AD34" s="216"/>
      <c r="AE34" s="241"/>
      <c r="AG34" s="21"/>
      <c r="AH34" s="21"/>
      <c r="AI34" s="21"/>
      <c r="AJ34" s="21"/>
      <c r="AK34" s="21"/>
      <c r="AL34" s="21"/>
      <c r="AM34" s="21"/>
      <c r="AN34" s="21"/>
      <c r="AO34" s="21"/>
    </row>
    <row r="35" spans="1:41" ht="45" customHeight="1" x14ac:dyDescent="0.3">
      <c r="A35" s="209" t="s">
        <v>387</v>
      </c>
      <c r="B35" s="369">
        <v>5</v>
      </c>
      <c r="C35" s="23" t="s">
        <v>59</v>
      </c>
      <c r="D35" s="152">
        <v>0.12</v>
      </c>
      <c r="E35" s="152">
        <v>0.76</v>
      </c>
      <c r="F35" s="152">
        <v>0.76</v>
      </c>
      <c r="G35" s="152">
        <v>0.76</v>
      </c>
      <c r="H35" s="152">
        <v>0.76</v>
      </c>
      <c r="I35" s="152">
        <v>0.84</v>
      </c>
      <c r="J35" s="22"/>
      <c r="K35" s="22"/>
      <c r="L35" s="22"/>
      <c r="M35" s="22"/>
      <c r="N35" s="22"/>
      <c r="O35" s="22"/>
      <c r="P35" s="97">
        <f>SUM(D35:O35)</f>
        <v>4</v>
      </c>
      <c r="Q35" s="377" t="s">
        <v>505</v>
      </c>
      <c r="R35" s="378"/>
      <c r="S35" s="378"/>
      <c r="T35" s="379"/>
      <c r="U35" s="389" t="s">
        <v>506</v>
      </c>
      <c r="V35" s="389"/>
      <c r="W35" s="389"/>
      <c r="X35" s="389"/>
      <c r="Y35" s="389" t="s">
        <v>501</v>
      </c>
      <c r="Z35" s="389"/>
      <c r="AA35" s="389"/>
      <c r="AB35" s="389"/>
      <c r="AC35" s="389" t="s">
        <v>507</v>
      </c>
      <c r="AD35" s="389"/>
      <c r="AE35" s="397"/>
      <c r="AG35" s="21"/>
      <c r="AH35" s="21"/>
      <c r="AI35" s="21"/>
      <c r="AJ35" s="21"/>
      <c r="AK35" s="21"/>
      <c r="AL35" s="21"/>
      <c r="AM35" s="21"/>
      <c r="AN35" s="21"/>
      <c r="AO35" s="21"/>
    </row>
    <row r="36" spans="1:41" ht="45" customHeight="1" thickBot="1" x14ac:dyDescent="0.35">
      <c r="A36" s="210"/>
      <c r="B36" s="370"/>
      <c r="C36" s="24" t="s">
        <v>60</v>
      </c>
      <c r="D36" s="25"/>
      <c r="E36" s="25"/>
      <c r="F36" s="25"/>
      <c r="G36" s="26"/>
      <c r="H36" s="26"/>
      <c r="I36" s="26"/>
      <c r="J36" s="26"/>
      <c r="K36" s="26"/>
      <c r="L36" s="26"/>
      <c r="M36" s="26"/>
      <c r="N36" s="26"/>
      <c r="O36" s="26"/>
      <c r="P36" s="73">
        <f>SUM(D36:O36)</f>
        <v>0</v>
      </c>
      <c r="Q36" s="380"/>
      <c r="R36" s="381"/>
      <c r="S36" s="381"/>
      <c r="T36" s="382"/>
      <c r="U36" s="390"/>
      <c r="V36" s="390"/>
      <c r="W36" s="390"/>
      <c r="X36" s="390"/>
      <c r="Y36" s="390"/>
      <c r="Z36" s="390"/>
      <c r="AA36" s="390"/>
      <c r="AB36" s="390"/>
      <c r="AC36" s="390"/>
      <c r="AD36" s="390"/>
      <c r="AE36" s="398"/>
      <c r="AG36" s="21"/>
      <c r="AH36" s="21"/>
      <c r="AI36" s="21"/>
      <c r="AJ36" s="21"/>
      <c r="AK36" s="21"/>
      <c r="AL36" s="21"/>
      <c r="AM36" s="21"/>
      <c r="AN36" s="21"/>
      <c r="AO36" s="21"/>
    </row>
    <row r="37" spans="1:41" customFormat="1" ht="17.25" customHeight="1" thickBot="1" x14ac:dyDescent="0.35"/>
    <row r="38" spans="1:41" ht="45" customHeight="1" thickBot="1" x14ac:dyDescent="0.35">
      <c r="A38" s="217" t="s">
        <v>61</v>
      </c>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9"/>
      <c r="AG38" s="21"/>
      <c r="AH38" s="21"/>
      <c r="AI38" s="21"/>
      <c r="AJ38" s="21"/>
      <c r="AK38" s="21"/>
      <c r="AL38" s="21"/>
      <c r="AM38" s="21"/>
      <c r="AN38" s="21"/>
      <c r="AO38" s="21"/>
    </row>
    <row r="39" spans="1:41" ht="26.1" customHeight="1" x14ac:dyDescent="0.3">
      <c r="A39" s="213" t="s">
        <v>62</v>
      </c>
      <c r="B39" s="215" t="s">
        <v>63</v>
      </c>
      <c r="C39" s="221" t="s">
        <v>64</v>
      </c>
      <c r="D39" s="223" t="s">
        <v>65</v>
      </c>
      <c r="E39" s="224"/>
      <c r="F39" s="224"/>
      <c r="G39" s="224"/>
      <c r="H39" s="224"/>
      <c r="I39" s="224"/>
      <c r="J39" s="224"/>
      <c r="K39" s="224"/>
      <c r="L39" s="224"/>
      <c r="M39" s="224"/>
      <c r="N39" s="224"/>
      <c r="O39" s="224"/>
      <c r="P39" s="225"/>
      <c r="Q39" s="215" t="s">
        <v>66</v>
      </c>
      <c r="R39" s="215"/>
      <c r="S39" s="215"/>
      <c r="T39" s="215"/>
      <c r="U39" s="215"/>
      <c r="V39" s="215"/>
      <c r="W39" s="215"/>
      <c r="X39" s="215"/>
      <c r="Y39" s="215"/>
      <c r="Z39" s="215"/>
      <c r="AA39" s="215"/>
      <c r="AB39" s="215"/>
      <c r="AC39" s="215"/>
      <c r="AD39" s="215"/>
      <c r="AE39" s="237"/>
      <c r="AG39" s="21"/>
      <c r="AH39" s="21"/>
      <c r="AI39" s="21"/>
      <c r="AJ39" s="21"/>
      <c r="AK39" s="21"/>
      <c r="AL39" s="21"/>
      <c r="AM39" s="21"/>
      <c r="AN39" s="21"/>
      <c r="AO39" s="21"/>
    </row>
    <row r="40" spans="1:41" ht="26.1" customHeight="1" x14ac:dyDescent="0.3">
      <c r="A40" s="214"/>
      <c r="B40" s="216"/>
      <c r="C40" s="222"/>
      <c r="D40" s="103" t="s">
        <v>67</v>
      </c>
      <c r="E40" s="103" t="s">
        <v>68</v>
      </c>
      <c r="F40" s="103" t="s">
        <v>69</v>
      </c>
      <c r="G40" s="103" t="s">
        <v>70</v>
      </c>
      <c r="H40" s="103" t="s">
        <v>71</v>
      </c>
      <c r="I40" s="103" t="s">
        <v>72</v>
      </c>
      <c r="J40" s="103" t="s">
        <v>73</v>
      </c>
      <c r="K40" s="103" t="s">
        <v>74</v>
      </c>
      <c r="L40" s="103" t="s">
        <v>75</v>
      </c>
      <c r="M40" s="103" t="s">
        <v>76</v>
      </c>
      <c r="N40" s="103" t="s">
        <v>77</v>
      </c>
      <c r="O40" s="103" t="s">
        <v>78</v>
      </c>
      <c r="P40" s="103" t="s">
        <v>79</v>
      </c>
      <c r="Q40" s="194" t="s">
        <v>80</v>
      </c>
      <c r="R40" s="195"/>
      <c r="S40" s="195"/>
      <c r="T40" s="195"/>
      <c r="U40" s="195"/>
      <c r="V40" s="195"/>
      <c r="W40" s="195"/>
      <c r="X40" s="220"/>
      <c r="Y40" s="194" t="s">
        <v>81</v>
      </c>
      <c r="Z40" s="195"/>
      <c r="AA40" s="195"/>
      <c r="AB40" s="195"/>
      <c r="AC40" s="195"/>
      <c r="AD40" s="195"/>
      <c r="AE40" s="196"/>
      <c r="AG40" s="27"/>
      <c r="AH40" s="27"/>
      <c r="AI40" s="27"/>
      <c r="AJ40" s="27"/>
      <c r="AK40" s="27"/>
      <c r="AL40" s="27"/>
      <c r="AM40" s="27"/>
      <c r="AN40" s="27"/>
      <c r="AO40" s="27"/>
    </row>
    <row r="41" spans="1:41" ht="69.599999999999994" customHeight="1" x14ac:dyDescent="0.3">
      <c r="A41" s="399" t="s">
        <v>388</v>
      </c>
      <c r="B41" s="340">
        <v>1</v>
      </c>
      <c r="C41" s="31" t="s">
        <v>59</v>
      </c>
      <c r="D41" s="32">
        <v>0.15</v>
      </c>
      <c r="E41" s="32">
        <v>0.15</v>
      </c>
      <c r="F41" s="32">
        <v>0.15</v>
      </c>
      <c r="G41" s="32">
        <v>0.15</v>
      </c>
      <c r="H41" s="32">
        <v>0.15</v>
      </c>
      <c r="I41" s="32">
        <v>0.25</v>
      </c>
      <c r="J41" s="32"/>
      <c r="K41" s="32"/>
      <c r="L41" s="32"/>
      <c r="M41" s="32"/>
      <c r="N41" s="32"/>
      <c r="O41" s="32"/>
      <c r="P41" s="115">
        <f>SUM(D41:O41)</f>
        <v>1</v>
      </c>
      <c r="Q41" s="402" t="s">
        <v>509</v>
      </c>
      <c r="R41" s="403"/>
      <c r="S41" s="403"/>
      <c r="T41" s="403"/>
      <c r="U41" s="403"/>
      <c r="V41" s="403"/>
      <c r="W41" s="403"/>
      <c r="X41" s="404"/>
      <c r="Y41" s="408" t="s">
        <v>508</v>
      </c>
      <c r="Z41" s="409"/>
      <c r="AA41" s="409"/>
      <c r="AB41" s="409"/>
      <c r="AC41" s="409"/>
      <c r="AD41" s="409"/>
      <c r="AE41" s="410"/>
      <c r="AG41" s="27"/>
      <c r="AH41" s="27"/>
      <c r="AI41" s="27"/>
      <c r="AJ41" s="27"/>
      <c r="AK41" s="27"/>
      <c r="AL41" s="27"/>
      <c r="AM41" s="27"/>
      <c r="AN41" s="27"/>
      <c r="AO41" s="27"/>
    </row>
    <row r="42" spans="1:41" ht="69.599999999999994" customHeight="1" x14ac:dyDescent="0.3">
      <c r="A42" s="399"/>
      <c r="B42" s="401"/>
      <c r="C42" s="29" t="s">
        <v>60</v>
      </c>
      <c r="D42" s="30">
        <v>0.15</v>
      </c>
      <c r="E42" s="30"/>
      <c r="F42" s="30"/>
      <c r="G42" s="30"/>
      <c r="H42" s="30"/>
      <c r="I42" s="30"/>
      <c r="J42" s="30"/>
      <c r="K42" s="30"/>
      <c r="L42" s="30"/>
      <c r="M42" s="30"/>
      <c r="N42" s="30"/>
      <c r="O42" s="30"/>
      <c r="P42" s="115">
        <f t="shared" ref="P42" si="0">SUM(D42:O42)</f>
        <v>0.15</v>
      </c>
      <c r="Q42" s="405"/>
      <c r="R42" s="406"/>
      <c r="S42" s="406"/>
      <c r="T42" s="406"/>
      <c r="U42" s="406"/>
      <c r="V42" s="406"/>
      <c r="W42" s="406"/>
      <c r="X42" s="407"/>
      <c r="Y42" s="411"/>
      <c r="Z42" s="412"/>
      <c r="AA42" s="412"/>
      <c r="AB42" s="412"/>
      <c r="AC42" s="412"/>
      <c r="AD42" s="412"/>
      <c r="AE42" s="413"/>
      <c r="AG42" s="27"/>
      <c r="AH42" s="27"/>
      <c r="AI42" s="27"/>
      <c r="AJ42" s="27"/>
      <c r="AK42" s="27"/>
      <c r="AL42" s="27"/>
      <c r="AM42" s="27"/>
      <c r="AN42" s="27"/>
      <c r="AO42" s="27"/>
    </row>
    <row r="43" spans="1:41" ht="69.599999999999994" customHeight="1" x14ac:dyDescent="0.3">
      <c r="A43" s="399" t="s">
        <v>389</v>
      </c>
      <c r="B43" s="340">
        <v>0.5</v>
      </c>
      <c r="C43" s="31" t="s">
        <v>59</v>
      </c>
      <c r="D43" s="153">
        <v>0</v>
      </c>
      <c r="E43" s="153">
        <v>0.2</v>
      </c>
      <c r="F43" s="153">
        <v>0.2</v>
      </c>
      <c r="G43" s="153">
        <v>0.2</v>
      </c>
      <c r="H43" s="153">
        <v>0.2</v>
      </c>
      <c r="I43" s="153">
        <v>0.2</v>
      </c>
      <c r="J43" s="32"/>
      <c r="K43" s="32"/>
      <c r="L43" s="32"/>
      <c r="M43" s="32"/>
      <c r="N43" s="32"/>
      <c r="O43" s="32"/>
      <c r="P43" s="115">
        <f>SUM(D43:O43)</f>
        <v>1</v>
      </c>
      <c r="Q43" s="326" t="s">
        <v>456</v>
      </c>
      <c r="R43" s="327"/>
      <c r="S43" s="327"/>
      <c r="T43" s="327"/>
      <c r="U43" s="327"/>
      <c r="V43" s="327"/>
      <c r="W43" s="327"/>
      <c r="X43" s="328"/>
      <c r="Y43" s="188" t="s">
        <v>447</v>
      </c>
      <c r="Z43" s="189"/>
      <c r="AA43" s="189"/>
      <c r="AB43" s="189"/>
      <c r="AC43" s="189"/>
      <c r="AD43" s="189"/>
      <c r="AE43" s="190"/>
      <c r="AG43" s="27"/>
      <c r="AH43" s="27"/>
      <c r="AI43" s="27"/>
      <c r="AJ43" s="27"/>
      <c r="AK43" s="27"/>
      <c r="AL43" s="27"/>
      <c r="AM43" s="27"/>
      <c r="AN43" s="27"/>
      <c r="AO43" s="27"/>
    </row>
    <row r="44" spans="1:41" ht="69.599999999999994" customHeight="1" x14ac:dyDescent="0.3">
      <c r="A44" s="399"/>
      <c r="B44" s="401"/>
      <c r="C44" s="29" t="s">
        <v>60</v>
      </c>
      <c r="D44" s="30">
        <v>0</v>
      </c>
      <c r="E44" s="30"/>
      <c r="F44" s="30"/>
      <c r="G44" s="30"/>
      <c r="H44" s="30"/>
      <c r="I44" s="30"/>
      <c r="J44" s="30"/>
      <c r="K44" s="30"/>
      <c r="L44" s="30"/>
      <c r="M44" s="30"/>
      <c r="N44" s="30"/>
      <c r="O44" s="30"/>
      <c r="P44" s="115">
        <f t="shared" ref="P44:P54" si="1">SUM(D44:O44)</f>
        <v>0</v>
      </c>
      <c r="Q44" s="329"/>
      <c r="R44" s="330"/>
      <c r="S44" s="330"/>
      <c r="T44" s="330"/>
      <c r="U44" s="330"/>
      <c r="V44" s="330"/>
      <c r="W44" s="330"/>
      <c r="X44" s="331"/>
      <c r="Y44" s="191"/>
      <c r="Z44" s="192"/>
      <c r="AA44" s="192"/>
      <c r="AB44" s="192"/>
      <c r="AC44" s="192"/>
      <c r="AD44" s="192"/>
      <c r="AE44" s="193"/>
      <c r="AG44" s="27"/>
      <c r="AH44" s="27"/>
      <c r="AI44" s="27"/>
      <c r="AJ44" s="27"/>
      <c r="AK44" s="27"/>
      <c r="AL44" s="27"/>
      <c r="AM44" s="27"/>
      <c r="AN44" s="27"/>
      <c r="AO44" s="27"/>
    </row>
    <row r="45" spans="1:41" ht="69.599999999999994" customHeight="1" x14ac:dyDescent="0.3">
      <c r="A45" s="399" t="s">
        <v>390</v>
      </c>
      <c r="B45" s="340">
        <v>1</v>
      </c>
      <c r="C45" s="31" t="s">
        <v>59</v>
      </c>
      <c r="D45" s="153">
        <v>0</v>
      </c>
      <c r="E45" s="153">
        <v>0.2</v>
      </c>
      <c r="F45" s="153">
        <v>0.2</v>
      </c>
      <c r="G45" s="153">
        <v>0.2</v>
      </c>
      <c r="H45" s="153">
        <v>0.2</v>
      </c>
      <c r="I45" s="153">
        <v>0.2</v>
      </c>
      <c r="J45" s="32"/>
      <c r="K45" s="32"/>
      <c r="L45" s="32"/>
      <c r="M45" s="32"/>
      <c r="N45" s="32"/>
      <c r="O45" s="32"/>
      <c r="P45" s="115">
        <f>SUM(D45:O45)</f>
        <v>1</v>
      </c>
      <c r="Q45" s="326" t="s">
        <v>456</v>
      </c>
      <c r="R45" s="327"/>
      <c r="S45" s="327"/>
      <c r="T45" s="327"/>
      <c r="U45" s="327"/>
      <c r="V45" s="327"/>
      <c r="W45" s="327"/>
      <c r="X45" s="328"/>
      <c r="Y45" s="188" t="s">
        <v>447</v>
      </c>
      <c r="Z45" s="189"/>
      <c r="AA45" s="189"/>
      <c r="AB45" s="189"/>
      <c r="AC45" s="189"/>
      <c r="AD45" s="189"/>
      <c r="AE45" s="190"/>
      <c r="AG45" s="27"/>
      <c r="AH45" s="27"/>
      <c r="AI45" s="27"/>
      <c r="AJ45" s="27"/>
      <c r="AK45" s="27"/>
      <c r="AL45" s="27"/>
      <c r="AM45" s="27"/>
      <c r="AN45" s="27"/>
      <c r="AO45" s="27"/>
    </row>
    <row r="46" spans="1:41" ht="69.599999999999994" customHeight="1" x14ac:dyDescent="0.3">
      <c r="A46" s="399"/>
      <c r="B46" s="401"/>
      <c r="C46" s="29" t="s">
        <v>60</v>
      </c>
      <c r="D46" s="30">
        <v>0</v>
      </c>
      <c r="E46" s="30"/>
      <c r="F46" s="30"/>
      <c r="G46" s="30"/>
      <c r="H46" s="30"/>
      <c r="I46" s="30"/>
      <c r="J46" s="30"/>
      <c r="K46" s="30"/>
      <c r="L46" s="30"/>
      <c r="M46" s="30"/>
      <c r="N46" s="30"/>
      <c r="O46" s="30"/>
      <c r="P46" s="115">
        <f t="shared" si="1"/>
        <v>0</v>
      </c>
      <c r="Q46" s="329"/>
      <c r="R46" s="330"/>
      <c r="S46" s="330"/>
      <c r="T46" s="330"/>
      <c r="U46" s="330"/>
      <c r="V46" s="330"/>
      <c r="W46" s="330"/>
      <c r="X46" s="331"/>
      <c r="Y46" s="191"/>
      <c r="Z46" s="192"/>
      <c r="AA46" s="192"/>
      <c r="AB46" s="192"/>
      <c r="AC46" s="192"/>
      <c r="AD46" s="192"/>
      <c r="AE46" s="193"/>
      <c r="AG46" s="27"/>
      <c r="AH46" s="27"/>
      <c r="AI46" s="27"/>
      <c r="AJ46" s="27"/>
      <c r="AK46" s="27"/>
      <c r="AL46" s="27"/>
      <c r="AM46" s="27"/>
      <c r="AN46" s="27"/>
      <c r="AO46" s="27"/>
    </row>
    <row r="47" spans="1:41" ht="69.599999999999994" customHeight="1" x14ac:dyDescent="0.3">
      <c r="A47" s="399" t="s">
        <v>391</v>
      </c>
      <c r="B47" s="340">
        <v>1</v>
      </c>
      <c r="C47" s="31" t="s">
        <v>59</v>
      </c>
      <c r="D47" s="153">
        <v>0</v>
      </c>
      <c r="E47" s="153">
        <v>0.2</v>
      </c>
      <c r="F47" s="153">
        <v>0.2</v>
      </c>
      <c r="G47" s="153">
        <v>0.2</v>
      </c>
      <c r="H47" s="153">
        <v>0.2</v>
      </c>
      <c r="I47" s="153">
        <v>0.2</v>
      </c>
      <c r="J47" s="32"/>
      <c r="K47" s="32"/>
      <c r="L47" s="32"/>
      <c r="M47" s="32"/>
      <c r="N47" s="32"/>
      <c r="O47" s="32"/>
      <c r="P47" s="115">
        <f>SUM(D47:O47)</f>
        <v>1</v>
      </c>
      <c r="Q47" s="326" t="s">
        <v>456</v>
      </c>
      <c r="R47" s="327"/>
      <c r="S47" s="327"/>
      <c r="T47" s="327"/>
      <c r="U47" s="327"/>
      <c r="V47" s="327"/>
      <c r="W47" s="327"/>
      <c r="X47" s="328"/>
      <c r="Y47" s="188" t="s">
        <v>447</v>
      </c>
      <c r="Z47" s="189"/>
      <c r="AA47" s="189"/>
      <c r="AB47" s="189"/>
      <c r="AC47" s="189"/>
      <c r="AD47" s="189"/>
      <c r="AE47" s="190"/>
      <c r="AG47" s="27"/>
      <c r="AH47" s="27"/>
      <c r="AI47" s="27"/>
      <c r="AJ47" s="27"/>
      <c r="AK47" s="27"/>
      <c r="AL47" s="27"/>
      <c r="AM47" s="27"/>
      <c r="AN47" s="27"/>
      <c r="AO47" s="27"/>
    </row>
    <row r="48" spans="1:41" ht="69.599999999999994" customHeight="1" x14ac:dyDescent="0.3">
      <c r="A48" s="399"/>
      <c r="B48" s="401"/>
      <c r="C48" s="29" t="s">
        <v>60</v>
      </c>
      <c r="D48" s="30">
        <v>0</v>
      </c>
      <c r="E48" s="30"/>
      <c r="F48" s="30"/>
      <c r="G48" s="30"/>
      <c r="H48" s="30"/>
      <c r="I48" s="30"/>
      <c r="J48" s="30"/>
      <c r="K48" s="30"/>
      <c r="L48" s="30"/>
      <c r="M48" s="30"/>
      <c r="N48" s="30"/>
      <c r="O48" s="30"/>
      <c r="P48" s="115">
        <f t="shared" si="1"/>
        <v>0</v>
      </c>
      <c r="Q48" s="329"/>
      <c r="R48" s="330"/>
      <c r="S48" s="330"/>
      <c r="T48" s="330"/>
      <c r="U48" s="330"/>
      <c r="V48" s="330"/>
      <c r="W48" s="330"/>
      <c r="X48" s="331"/>
      <c r="Y48" s="191"/>
      <c r="Z48" s="192"/>
      <c r="AA48" s="192"/>
      <c r="AB48" s="192"/>
      <c r="AC48" s="192"/>
      <c r="AD48" s="192"/>
      <c r="AE48" s="193"/>
      <c r="AG48" s="27"/>
      <c r="AH48" s="27"/>
      <c r="AI48" s="27"/>
      <c r="AJ48" s="27"/>
      <c r="AK48" s="27"/>
      <c r="AL48" s="27"/>
      <c r="AM48" s="27"/>
      <c r="AN48" s="27"/>
      <c r="AO48" s="27"/>
    </row>
    <row r="49" spans="1:41" ht="69.599999999999994" customHeight="1" x14ac:dyDescent="0.3">
      <c r="A49" s="399" t="s">
        <v>392</v>
      </c>
      <c r="B49" s="340">
        <v>0.5</v>
      </c>
      <c r="C49" s="31" t="s">
        <v>59</v>
      </c>
      <c r="D49" s="153">
        <v>0</v>
      </c>
      <c r="E49" s="153">
        <v>0.2</v>
      </c>
      <c r="F49" s="153">
        <v>0.2</v>
      </c>
      <c r="G49" s="153">
        <v>0.2</v>
      </c>
      <c r="H49" s="153">
        <v>0.2</v>
      </c>
      <c r="I49" s="153">
        <v>0.2</v>
      </c>
      <c r="J49" s="32"/>
      <c r="K49" s="32"/>
      <c r="L49" s="32"/>
      <c r="M49" s="32"/>
      <c r="N49" s="32"/>
      <c r="O49" s="32"/>
      <c r="P49" s="115">
        <f t="shared" si="1"/>
        <v>1</v>
      </c>
      <c r="Q49" s="326" t="s">
        <v>456</v>
      </c>
      <c r="R49" s="327"/>
      <c r="S49" s="327"/>
      <c r="T49" s="327"/>
      <c r="U49" s="327"/>
      <c r="V49" s="327"/>
      <c r="W49" s="327"/>
      <c r="X49" s="328"/>
      <c r="Y49" s="188" t="s">
        <v>447</v>
      </c>
      <c r="Z49" s="189"/>
      <c r="AA49" s="189"/>
      <c r="AB49" s="189"/>
      <c r="AC49" s="189"/>
      <c r="AD49" s="189"/>
      <c r="AE49" s="190"/>
      <c r="AG49" s="28"/>
      <c r="AH49" s="28"/>
      <c r="AI49" s="28"/>
      <c r="AJ49" s="28"/>
      <c r="AK49" s="28"/>
      <c r="AL49" s="28"/>
      <c r="AM49" s="28"/>
      <c r="AN49" s="28"/>
      <c r="AO49" s="28"/>
    </row>
    <row r="50" spans="1:41" ht="69.599999999999994" customHeight="1" x14ac:dyDescent="0.3">
      <c r="A50" s="399"/>
      <c r="B50" s="401"/>
      <c r="C50" s="29" t="s">
        <v>60</v>
      </c>
      <c r="D50" s="30">
        <v>0</v>
      </c>
      <c r="E50" s="30"/>
      <c r="F50" s="30"/>
      <c r="G50" s="30"/>
      <c r="H50" s="30"/>
      <c r="I50" s="30"/>
      <c r="J50" s="30"/>
      <c r="K50" s="30"/>
      <c r="L50" s="30"/>
      <c r="M50" s="30"/>
      <c r="N50" s="30"/>
      <c r="O50" s="30"/>
      <c r="P50" s="115">
        <f t="shared" si="1"/>
        <v>0</v>
      </c>
      <c r="Q50" s="329"/>
      <c r="R50" s="330"/>
      <c r="S50" s="330"/>
      <c r="T50" s="330"/>
      <c r="U50" s="330"/>
      <c r="V50" s="330"/>
      <c r="W50" s="330"/>
      <c r="X50" s="331"/>
      <c r="Y50" s="191"/>
      <c r="Z50" s="192"/>
      <c r="AA50" s="192"/>
      <c r="AB50" s="192"/>
      <c r="AC50" s="192"/>
      <c r="AD50" s="192"/>
      <c r="AE50" s="193"/>
    </row>
    <row r="51" spans="1:41" ht="69.599999999999994" customHeight="1" x14ac:dyDescent="0.3">
      <c r="A51" s="399" t="s">
        <v>393</v>
      </c>
      <c r="B51" s="340">
        <v>0.5</v>
      </c>
      <c r="C51" s="31" t="s">
        <v>59</v>
      </c>
      <c r="D51" s="153">
        <v>0</v>
      </c>
      <c r="E51" s="153">
        <v>0.2</v>
      </c>
      <c r="F51" s="153">
        <v>0.2</v>
      </c>
      <c r="G51" s="153">
        <v>0.2</v>
      </c>
      <c r="H51" s="153">
        <v>0.2</v>
      </c>
      <c r="I51" s="153">
        <v>0.2</v>
      </c>
      <c r="J51" s="32"/>
      <c r="K51" s="32"/>
      <c r="L51" s="32"/>
      <c r="M51" s="32"/>
      <c r="N51" s="32"/>
      <c r="O51" s="32"/>
      <c r="P51" s="115">
        <f t="shared" si="1"/>
        <v>1</v>
      </c>
      <c r="Q51" s="326" t="s">
        <v>456</v>
      </c>
      <c r="R51" s="327"/>
      <c r="S51" s="327"/>
      <c r="T51" s="327"/>
      <c r="U51" s="327"/>
      <c r="V51" s="327"/>
      <c r="W51" s="327"/>
      <c r="X51" s="328"/>
      <c r="Y51" s="188" t="s">
        <v>447</v>
      </c>
      <c r="Z51" s="189"/>
      <c r="AA51" s="189"/>
      <c r="AB51" s="189"/>
      <c r="AC51" s="189"/>
      <c r="AD51" s="189"/>
      <c r="AE51" s="190"/>
    </row>
    <row r="52" spans="1:41" ht="69.599999999999994" customHeight="1" x14ac:dyDescent="0.3">
      <c r="A52" s="399"/>
      <c r="B52" s="401"/>
      <c r="C52" s="29" t="s">
        <v>60</v>
      </c>
      <c r="D52" s="30">
        <v>0</v>
      </c>
      <c r="E52" s="30"/>
      <c r="F52" s="30"/>
      <c r="G52" s="30"/>
      <c r="H52" s="30"/>
      <c r="I52" s="30"/>
      <c r="J52" s="30"/>
      <c r="K52" s="30"/>
      <c r="L52" s="30"/>
      <c r="M52" s="30"/>
      <c r="N52" s="30"/>
      <c r="O52" s="30"/>
      <c r="P52" s="115">
        <f t="shared" si="1"/>
        <v>0</v>
      </c>
      <c r="Q52" s="329"/>
      <c r="R52" s="330"/>
      <c r="S52" s="330"/>
      <c r="T52" s="330"/>
      <c r="U52" s="330"/>
      <c r="V52" s="330"/>
      <c r="W52" s="330"/>
      <c r="X52" s="331"/>
      <c r="Y52" s="191"/>
      <c r="Z52" s="192"/>
      <c r="AA52" s="192"/>
      <c r="AB52" s="192"/>
      <c r="AC52" s="192"/>
      <c r="AD52" s="192"/>
      <c r="AE52" s="193"/>
    </row>
    <row r="53" spans="1:41" ht="69.599999999999994" customHeight="1" x14ac:dyDescent="0.3">
      <c r="A53" s="399" t="s">
        <v>394</v>
      </c>
      <c r="B53" s="205">
        <v>0.5</v>
      </c>
      <c r="C53" s="31" t="s">
        <v>59</v>
      </c>
      <c r="D53" s="153">
        <v>0</v>
      </c>
      <c r="E53" s="153">
        <v>0.2</v>
      </c>
      <c r="F53" s="153">
        <v>0.2</v>
      </c>
      <c r="G53" s="153">
        <v>0.2</v>
      </c>
      <c r="H53" s="153">
        <v>0.2</v>
      </c>
      <c r="I53" s="153">
        <v>0.2</v>
      </c>
      <c r="J53" s="32"/>
      <c r="K53" s="32"/>
      <c r="L53" s="32"/>
      <c r="M53" s="32"/>
      <c r="N53" s="32"/>
      <c r="O53" s="32"/>
      <c r="P53" s="115">
        <f t="shared" si="1"/>
        <v>1</v>
      </c>
      <c r="Q53" s="326" t="s">
        <v>456</v>
      </c>
      <c r="R53" s="327"/>
      <c r="S53" s="327"/>
      <c r="T53" s="327"/>
      <c r="U53" s="327"/>
      <c r="V53" s="327"/>
      <c r="W53" s="327"/>
      <c r="X53" s="328"/>
      <c r="Y53" s="188" t="s">
        <v>447</v>
      </c>
      <c r="Z53" s="189"/>
      <c r="AA53" s="189"/>
      <c r="AB53" s="189"/>
      <c r="AC53" s="189"/>
      <c r="AD53" s="189"/>
      <c r="AE53" s="190"/>
    </row>
    <row r="54" spans="1:41" ht="69.599999999999994" customHeight="1" thickBot="1" x14ac:dyDescent="0.35">
      <c r="A54" s="400"/>
      <c r="B54" s="205"/>
      <c r="C54" s="29" t="s">
        <v>60</v>
      </c>
      <c r="D54" s="30">
        <v>0</v>
      </c>
      <c r="E54" s="30"/>
      <c r="F54" s="30"/>
      <c r="G54" s="30"/>
      <c r="H54" s="30"/>
      <c r="I54" s="30"/>
      <c r="J54" s="30"/>
      <c r="K54" s="30"/>
      <c r="L54" s="30"/>
      <c r="M54" s="30"/>
      <c r="N54" s="30"/>
      <c r="O54" s="30"/>
      <c r="P54" s="115">
        <f t="shared" si="1"/>
        <v>0</v>
      </c>
      <c r="Q54" s="329"/>
      <c r="R54" s="330"/>
      <c r="S54" s="330"/>
      <c r="T54" s="330"/>
      <c r="U54" s="330"/>
      <c r="V54" s="330"/>
      <c r="W54" s="330"/>
      <c r="X54" s="331"/>
      <c r="Y54" s="191"/>
      <c r="Z54" s="192"/>
      <c r="AA54" s="192"/>
      <c r="AB54" s="192"/>
      <c r="AC54" s="192"/>
      <c r="AD54" s="192"/>
      <c r="AE54" s="193"/>
    </row>
    <row r="55" spans="1:41" x14ac:dyDescent="0.3">
      <c r="A55" s="2" t="s">
        <v>82</v>
      </c>
    </row>
  </sheetData>
  <mergeCells count="9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 ref="A45:A46"/>
    <mergeCell ref="B45:B46"/>
    <mergeCell ref="Q45:X46"/>
    <mergeCell ref="Y45:AE46"/>
    <mergeCell ref="A47:A48"/>
    <mergeCell ref="B47:B48"/>
    <mergeCell ref="Q47:X48"/>
    <mergeCell ref="Y47:AE48"/>
    <mergeCell ref="A53:A54"/>
    <mergeCell ref="B53:B54"/>
    <mergeCell ref="Q53:X54"/>
    <mergeCell ref="Y53:AE54"/>
    <mergeCell ref="A49:A50"/>
    <mergeCell ref="B49:B50"/>
    <mergeCell ref="Q49:X50"/>
    <mergeCell ref="Y49:AE50"/>
    <mergeCell ref="A51:A52"/>
    <mergeCell ref="B51:B52"/>
    <mergeCell ref="Q51:X52"/>
    <mergeCell ref="Y51:AE52"/>
  </mergeCells>
  <dataValidations count="3">
    <dataValidation type="textLength" operator="lessThanOrEqual" allowBlank="1" showInputMessage="1" showErrorMessage="1" errorTitle="Máximo 2.000 caracteres" error="Máximo 2.000 caracteres" sqref="Q43 Y35 Q35 Q47 Q45 Q49 Q51 AC35 Q53" xr:uid="{D11453DB-1F95-4A9F-9A64-1280C4462231}">
      <formula1>2000</formula1>
    </dataValidation>
    <dataValidation type="textLength" operator="lessThanOrEqual" allowBlank="1" showInputMessage="1" showErrorMessage="1" errorTitle="Máximo 2.000 caracteres" error="Máximo 2.000 caracteres" promptTitle="2.000 caracteres" sqref="Q30:Q31" xr:uid="{D3EBDE58-10A8-41EA-A83C-542E7316F519}">
      <formula1>2000</formula1>
    </dataValidation>
    <dataValidation type="list" allowBlank="1" showInputMessage="1" showErrorMessage="1" sqref="C7:C9" xr:uid="{38241BA1-B8BB-430A-A37A-CC3445432644}">
      <formula1>$B$21:$M$21</formula1>
    </dataValidation>
  </dataValidations>
  <hyperlinks>
    <hyperlink ref="Y41" r:id="rId1" xr:uid="{CE41709D-5A69-4D69-A467-0ED4B80253F0}"/>
  </hyperlinks>
  <pageMargins left="0.25" right="0.25" top="0.75" bottom="0.75" header="0.3" footer="0.3"/>
  <pageSetup scale="22" orientation="landscape"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9196C-0247-4134-901B-16801656B86E}">
  <sheetPr>
    <tabColor theme="7" tint="0.39997558519241921"/>
    <pageSetUpPr fitToPage="1"/>
  </sheetPr>
  <dimension ref="A1:AO45"/>
  <sheetViews>
    <sheetView showGridLines="0" topLeftCell="A37" zoomScale="60" zoomScaleNormal="60" workbookViewId="0">
      <selection activeCell="A32" sqref="A32:AE32"/>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88"/>
      <c r="B1" s="291"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3"/>
      <c r="AB1" s="300" t="s">
        <v>1</v>
      </c>
      <c r="AC1" s="301"/>
      <c r="AD1" s="301"/>
      <c r="AE1" s="302"/>
    </row>
    <row r="2" spans="1:31" ht="30.75" customHeight="1" thickBot="1" x14ac:dyDescent="0.35">
      <c r="A2" s="289"/>
      <c r="B2" s="291" t="s">
        <v>2</v>
      </c>
      <c r="C2" s="292"/>
      <c r="D2" s="292"/>
      <c r="E2" s="292"/>
      <c r="F2" s="292"/>
      <c r="G2" s="292"/>
      <c r="H2" s="292"/>
      <c r="I2" s="292"/>
      <c r="J2" s="292"/>
      <c r="K2" s="292"/>
      <c r="L2" s="292"/>
      <c r="M2" s="292"/>
      <c r="N2" s="292"/>
      <c r="O2" s="292"/>
      <c r="P2" s="292"/>
      <c r="Q2" s="292"/>
      <c r="R2" s="292"/>
      <c r="S2" s="292"/>
      <c r="T2" s="292"/>
      <c r="U2" s="292"/>
      <c r="V2" s="292"/>
      <c r="W2" s="292"/>
      <c r="X2" s="292"/>
      <c r="Y2" s="292"/>
      <c r="Z2" s="292"/>
      <c r="AA2" s="293"/>
      <c r="AB2" s="300" t="s">
        <v>329</v>
      </c>
      <c r="AC2" s="301"/>
      <c r="AD2" s="301"/>
      <c r="AE2" s="302"/>
    </row>
    <row r="3" spans="1:31" ht="24" customHeight="1" thickBot="1" x14ac:dyDescent="0.35">
      <c r="A3" s="289"/>
      <c r="B3" s="294" t="s">
        <v>3</v>
      </c>
      <c r="C3" s="295"/>
      <c r="D3" s="295"/>
      <c r="E3" s="295"/>
      <c r="F3" s="295"/>
      <c r="G3" s="295"/>
      <c r="H3" s="295"/>
      <c r="I3" s="295"/>
      <c r="J3" s="295"/>
      <c r="K3" s="295"/>
      <c r="L3" s="295"/>
      <c r="M3" s="295"/>
      <c r="N3" s="295"/>
      <c r="O3" s="295"/>
      <c r="P3" s="295"/>
      <c r="Q3" s="295"/>
      <c r="R3" s="295"/>
      <c r="S3" s="295"/>
      <c r="T3" s="295"/>
      <c r="U3" s="295"/>
      <c r="V3" s="295"/>
      <c r="W3" s="295"/>
      <c r="X3" s="295"/>
      <c r="Y3" s="295"/>
      <c r="Z3" s="295"/>
      <c r="AA3" s="296"/>
      <c r="AB3" s="300" t="s">
        <v>352</v>
      </c>
      <c r="AC3" s="301"/>
      <c r="AD3" s="301"/>
      <c r="AE3" s="302"/>
    </row>
    <row r="4" spans="1:31" ht="21.75" customHeight="1" thickBot="1" x14ac:dyDescent="0.35">
      <c r="A4" s="290"/>
      <c r="B4" s="297"/>
      <c r="C4" s="298"/>
      <c r="D4" s="298"/>
      <c r="E4" s="298"/>
      <c r="F4" s="298"/>
      <c r="G4" s="298"/>
      <c r="H4" s="298"/>
      <c r="I4" s="298"/>
      <c r="J4" s="298"/>
      <c r="K4" s="298"/>
      <c r="L4" s="298"/>
      <c r="M4" s="298"/>
      <c r="N4" s="298"/>
      <c r="O4" s="298"/>
      <c r="P4" s="298"/>
      <c r="Q4" s="298"/>
      <c r="R4" s="298"/>
      <c r="S4" s="298"/>
      <c r="T4" s="298"/>
      <c r="U4" s="298"/>
      <c r="V4" s="298"/>
      <c r="W4" s="298"/>
      <c r="X4" s="298"/>
      <c r="Y4" s="298"/>
      <c r="Z4" s="298"/>
      <c r="AA4" s="299"/>
      <c r="AB4" s="303" t="s">
        <v>4</v>
      </c>
      <c r="AC4" s="304"/>
      <c r="AD4" s="304"/>
      <c r="AE4" s="305"/>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5" t="s">
        <v>5</v>
      </c>
      <c r="B7" s="246"/>
      <c r="C7" s="283" t="s">
        <v>20</v>
      </c>
      <c r="D7" s="245" t="s">
        <v>6</v>
      </c>
      <c r="E7" s="251"/>
      <c r="F7" s="251"/>
      <c r="G7" s="251"/>
      <c r="H7" s="246"/>
      <c r="I7" s="275">
        <v>45328</v>
      </c>
      <c r="J7" s="276"/>
      <c r="K7" s="245" t="s">
        <v>7</v>
      </c>
      <c r="L7" s="246"/>
      <c r="M7" s="267" t="s">
        <v>8</v>
      </c>
      <c r="N7" s="268"/>
      <c r="O7" s="256"/>
      <c r="P7" s="257"/>
      <c r="Q7" s="4"/>
      <c r="R7" s="4"/>
      <c r="S7" s="4"/>
      <c r="T7" s="4"/>
      <c r="U7" s="4"/>
      <c r="V7" s="4"/>
      <c r="W7" s="4"/>
      <c r="X7" s="4"/>
      <c r="Y7" s="4"/>
      <c r="Z7" s="5"/>
      <c r="AA7" s="4"/>
      <c r="AB7" s="4"/>
      <c r="AD7" s="7"/>
      <c r="AE7" s="8"/>
    </row>
    <row r="8" spans="1:31" x14ac:dyDescent="0.3">
      <c r="A8" s="247"/>
      <c r="B8" s="248"/>
      <c r="C8" s="284"/>
      <c r="D8" s="247"/>
      <c r="E8" s="252"/>
      <c r="F8" s="252"/>
      <c r="G8" s="252"/>
      <c r="H8" s="248"/>
      <c r="I8" s="277"/>
      <c r="J8" s="278"/>
      <c r="K8" s="247"/>
      <c r="L8" s="248"/>
      <c r="M8" s="286" t="s">
        <v>9</v>
      </c>
      <c r="N8" s="287"/>
      <c r="O8" s="269"/>
      <c r="P8" s="270"/>
      <c r="Q8" s="4"/>
      <c r="R8" s="4"/>
      <c r="S8" s="4"/>
      <c r="T8" s="4"/>
      <c r="U8" s="4"/>
      <c r="V8" s="4"/>
      <c r="W8" s="4"/>
      <c r="X8" s="4"/>
      <c r="Y8" s="4"/>
      <c r="Z8" s="5"/>
      <c r="AA8" s="4"/>
      <c r="AB8" s="4"/>
      <c r="AD8" s="7"/>
      <c r="AE8" s="8"/>
    </row>
    <row r="9" spans="1:31" ht="15" thickBot="1" x14ac:dyDescent="0.35">
      <c r="A9" s="249"/>
      <c r="B9" s="250"/>
      <c r="C9" s="285"/>
      <c r="D9" s="249"/>
      <c r="E9" s="253"/>
      <c r="F9" s="253"/>
      <c r="G9" s="253"/>
      <c r="H9" s="250"/>
      <c r="I9" s="279"/>
      <c r="J9" s="280"/>
      <c r="K9" s="249"/>
      <c r="L9" s="250"/>
      <c r="M9" s="271" t="s">
        <v>10</v>
      </c>
      <c r="N9" s="272"/>
      <c r="O9" s="273" t="s">
        <v>354</v>
      </c>
      <c r="P9" s="274"/>
      <c r="Q9" s="4"/>
      <c r="R9" s="4"/>
      <c r="S9" s="4"/>
      <c r="T9" s="4"/>
      <c r="U9" s="4"/>
      <c r="V9" s="4"/>
      <c r="W9" s="4"/>
      <c r="X9" s="4"/>
      <c r="Y9" s="4"/>
      <c r="Z9" s="5"/>
      <c r="AA9" s="4"/>
      <c r="AB9" s="4"/>
      <c r="AD9" s="7"/>
      <c r="AE9" s="8"/>
    </row>
    <row r="10" spans="1:31" ht="15" customHeight="1" thickBot="1" x14ac:dyDescent="0.35">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3">
      <c r="A11" s="245" t="s">
        <v>11</v>
      </c>
      <c r="B11" s="246"/>
      <c r="C11" s="217" t="s">
        <v>355</v>
      </c>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9"/>
    </row>
    <row r="12" spans="1:31" ht="15" customHeight="1" x14ac:dyDescent="0.3">
      <c r="A12" s="247"/>
      <c r="B12" s="248"/>
      <c r="C12" s="258"/>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60"/>
    </row>
    <row r="13" spans="1:31" ht="15" customHeight="1" thickBot="1" x14ac:dyDescent="0.35">
      <c r="A13" s="249"/>
      <c r="B13" s="250"/>
      <c r="C13" s="261"/>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54" t="s">
        <v>12</v>
      </c>
      <c r="B15" s="255"/>
      <c r="C15" s="264" t="s">
        <v>356</v>
      </c>
      <c r="D15" s="265"/>
      <c r="E15" s="265"/>
      <c r="F15" s="265"/>
      <c r="G15" s="265"/>
      <c r="H15" s="265"/>
      <c r="I15" s="265"/>
      <c r="J15" s="265"/>
      <c r="K15" s="266"/>
      <c r="L15" s="281" t="s">
        <v>13</v>
      </c>
      <c r="M15" s="311"/>
      <c r="N15" s="311"/>
      <c r="O15" s="311"/>
      <c r="P15" s="311"/>
      <c r="Q15" s="282"/>
      <c r="R15" s="312" t="s">
        <v>357</v>
      </c>
      <c r="S15" s="313"/>
      <c r="T15" s="313"/>
      <c r="U15" s="313"/>
      <c r="V15" s="313"/>
      <c r="W15" s="313"/>
      <c r="X15" s="314"/>
      <c r="Y15" s="281" t="s">
        <v>14</v>
      </c>
      <c r="Z15" s="282"/>
      <c r="AA15" s="264" t="s">
        <v>358</v>
      </c>
      <c r="AB15" s="265"/>
      <c r="AC15" s="265"/>
      <c r="AD15" s="265"/>
      <c r="AE15" s="266"/>
    </row>
    <row r="16" spans="1:31" ht="9" customHeight="1" thickBot="1" x14ac:dyDescent="0.35">
      <c r="A16" s="6"/>
      <c r="B16" s="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7"/>
      <c r="AE16" s="8"/>
    </row>
    <row r="17" spans="1:32" s="16" customFormat="1" ht="37.5" customHeight="1" thickBot="1" x14ac:dyDescent="0.35">
      <c r="A17" s="254" t="s">
        <v>15</v>
      </c>
      <c r="B17" s="255"/>
      <c r="C17" s="264" t="s">
        <v>398</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81" t="s">
        <v>16</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82"/>
      <c r="AF19" s="20"/>
    </row>
    <row r="20" spans="1:32" ht="32.1" customHeight="1" thickBot="1" x14ac:dyDescent="0.35">
      <c r="A20" s="107" t="s">
        <v>17</v>
      </c>
      <c r="B20" s="308" t="s">
        <v>18</v>
      </c>
      <c r="C20" s="309"/>
      <c r="D20" s="309"/>
      <c r="E20" s="309"/>
      <c r="F20" s="309"/>
      <c r="G20" s="309"/>
      <c r="H20" s="309"/>
      <c r="I20" s="309"/>
      <c r="J20" s="309"/>
      <c r="K20" s="309"/>
      <c r="L20" s="309"/>
      <c r="M20" s="309"/>
      <c r="N20" s="309"/>
      <c r="O20" s="310"/>
      <c r="P20" s="281" t="s">
        <v>19</v>
      </c>
      <c r="Q20" s="311"/>
      <c r="R20" s="311"/>
      <c r="S20" s="311"/>
      <c r="T20" s="311"/>
      <c r="U20" s="311"/>
      <c r="V20" s="311"/>
      <c r="W20" s="311"/>
      <c r="X20" s="311"/>
      <c r="Y20" s="311"/>
      <c r="Z20" s="311"/>
      <c r="AA20" s="311"/>
      <c r="AB20" s="311"/>
      <c r="AC20" s="311"/>
      <c r="AD20" s="311"/>
      <c r="AE20" s="282"/>
      <c r="AF20" s="20"/>
    </row>
    <row r="21" spans="1:32" ht="32.1" customHeight="1" thickBot="1" x14ac:dyDescent="0.35">
      <c r="A21" s="77"/>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86"/>
      <c r="C22" s="84">
        <v>4877183</v>
      </c>
      <c r="D22" s="84">
        <v>500000</v>
      </c>
      <c r="E22" s="84"/>
      <c r="F22" s="84"/>
      <c r="G22" s="84"/>
      <c r="H22" s="84"/>
      <c r="I22" s="84"/>
      <c r="J22" s="84"/>
      <c r="K22" s="84"/>
      <c r="L22" s="84"/>
      <c r="M22" s="84"/>
      <c r="N22" s="84">
        <f>SUM(B22:M22)</f>
        <v>5377183</v>
      </c>
      <c r="O22" s="87"/>
      <c r="P22" s="143" t="s">
        <v>37</v>
      </c>
      <c r="Q22" s="109"/>
      <c r="R22" s="110">
        <v>638341000</v>
      </c>
      <c r="S22" s="110"/>
      <c r="T22" s="110"/>
      <c r="U22" s="110">
        <v>9936000</v>
      </c>
      <c r="V22" s="110">
        <v>78267000</v>
      </c>
      <c r="W22" s="110"/>
      <c r="X22" s="110"/>
      <c r="Y22" s="110"/>
      <c r="Z22" s="110"/>
      <c r="AA22" s="110"/>
      <c r="AB22" s="110"/>
      <c r="AC22" s="110">
        <f>SUM(Q22:AB22)</f>
        <v>726544000</v>
      </c>
      <c r="AE22" s="111"/>
      <c r="AF22" s="1"/>
    </row>
    <row r="23" spans="1:32" ht="32.1" customHeight="1" x14ac:dyDescent="0.3">
      <c r="A23" s="144" t="s">
        <v>38</v>
      </c>
      <c r="B23" s="83"/>
      <c r="C23" s="82"/>
      <c r="D23" s="82">
        <v>54882</v>
      </c>
      <c r="E23" s="82">
        <v>5648483</v>
      </c>
      <c r="F23" s="82"/>
      <c r="G23" s="82"/>
      <c r="H23" s="82"/>
      <c r="I23" s="82"/>
      <c r="J23" s="82"/>
      <c r="K23" s="82"/>
      <c r="L23" s="82"/>
      <c r="M23" s="82"/>
      <c r="N23" s="82">
        <f>SUM(B23:M23)</f>
        <v>5703365</v>
      </c>
      <c r="O23" s="96">
        <f>IFERROR(N23/(SUMIF(B23:M23,"&gt;0",B22:M22))," ")</f>
        <v>11.40673</v>
      </c>
      <c r="P23" s="144" t="s">
        <v>39</v>
      </c>
      <c r="Q23" s="83">
        <v>11962500</v>
      </c>
      <c r="R23" s="82"/>
      <c r="S23" s="82"/>
      <c r="T23" s="82"/>
      <c r="U23" s="82"/>
      <c r="V23" s="82"/>
      <c r="W23" s="82"/>
      <c r="X23" s="82"/>
      <c r="Y23" s="82"/>
      <c r="Z23" s="82"/>
      <c r="AA23" s="82"/>
      <c r="AB23" s="82"/>
      <c r="AC23" s="82">
        <f>SUM(Q23:AB23)</f>
        <v>11962500</v>
      </c>
      <c r="AD23" s="82">
        <f>AC23/SUM(Q22:AB22)</f>
        <v>1.6464935365235966E-2</v>
      </c>
      <c r="AE23" s="88">
        <f>AC23/AC22</f>
        <v>1.6464935365235966E-2</v>
      </c>
      <c r="AF23" s="1"/>
    </row>
    <row r="24" spans="1:32" ht="32.1" customHeight="1" x14ac:dyDescent="0.3">
      <c r="A24" s="144" t="s">
        <v>40</v>
      </c>
      <c r="B24" s="83">
        <f>20762293</f>
        <v>20762293</v>
      </c>
      <c r="C24" s="82"/>
      <c r="D24" s="82"/>
      <c r="E24" s="82"/>
      <c r="F24" s="82"/>
      <c r="G24" s="82"/>
      <c r="H24" s="82"/>
      <c r="I24" s="82"/>
      <c r="J24" s="82"/>
      <c r="K24" s="82"/>
      <c r="L24" s="82"/>
      <c r="M24" s="82"/>
      <c r="N24" s="82">
        <f>SUM(B24:M24)</f>
        <v>20762293</v>
      </c>
      <c r="O24" s="85"/>
      <c r="P24" s="144" t="s">
        <v>36</v>
      </c>
      <c r="Q24" s="83"/>
      <c r="R24" s="82">
        <v>7740930.9301543795</v>
      </c>
      <c r="S24" s="82">
        <v>58338430.930154376</v>
      </c>
      <c r="T24" s="82">
        <v>61878792.790463135</v>
      </c>
      <c r="U24" s="82">
        <v>63325457.840763487</v>
      </c>
      <c r="V24" s="82">
        <v>64052923.305840679</v>
      </c>
      <c r="W24" s="82">
        <v>79058423.305840671</v>
      </c>
      <c r="X24" s="82">
        <v>68396944.166149452</v>
      </c>
      <c r="Y24" s="82">
        <v>65326388.77091787</v>
      </c>
      <c r="Z24" s="82">
        <v>65053388.77091787</v>
      </c>
      <c r="AA24" s="82">
        <v>65053388.77091787</v>
      </c>
      <c r="AB24" s="82">
        <f>128323250-4320</f>
        <v>128318930</v>
      </c>
      <c r="AC24" s="82">
        <f>SUM(Q24:AB24)</f>
        <v>726543999.58211982</v>
      </c>
      <c r="AD24" s="82"/>
      <c r="AE24" s="112"/>
      <c r="AF24" s="1"/>
    </row>
    <row r="25" spans="1:32" ht="32.1" customHeight="1" thickBot="1" x14ac:dyDescent="0.35">
      <c r="A25" s="145" t="s">
        <v>41</v>
      </c>
      <c r="B25" s="120">
        <f>2408332</f>
        <v>2408332</v>
      </c>
      <c r="C25" s="121"/>
      <c r="D25" s="121"/>
      <c r="E25" s="121"/>
      <c r="F25" s="121"/>
      <c r="G25" s="121"/>
      <c r="H25" s="121"/>
      <c r="I25" s="121"/>
      <c r="J25" s="121"/>
      <c r="K25" s="121"/>
      <c r="L25" s="121"/>
      <c r="M25" s="121"/>
      <c r="N25" s="121">
        <f>SUM(B25:M25)</f>
        <v>2408332</v>
      </c>
      <c r="O25" s="122">
        <f>IFERROR(N25/(SUMIF(B25:M25,"&gt;0",B24:M24))," ")</f>
        <v>0.11599547313969608</v>
      </c>
      <c r="P25" s="145" t="s">
        <v>41</v>
      </c>
      <c r="Q25" s="120">
        <v>0</v>
      </c>
      <c r="R25" s="121"/>
      <c r="S25" s="121"/>
      <c r="T25" s="121"/>
      <c r="U25" s="121"/>
      <c r="V25" s="121"/>
      <c r="W25" s="121"/>
      <c r="X25" s="121"/>
      <c r="Y25" s="121"/>
      <c r="Z25" s="121"/>
      <c r="AA25" s="121"/>
      <c r="AB25" s="121"/>
      <c r="AC25" s="121">
        <f>SUM(Q25:AB25)</f>
        <v>0</v>
      </c>
      <c r="AD25" s="121">
        <f>AC25/SUM(Q24:AB24)</f>
        <v>0</v>
      </c>
      <c r="AE25" s="123">
        <f>AC25/AC24</f>
        <v>0</v>
      </c>
      <c r="AF25" s="1"/>
    </row>
    <row r="26" spans="1:32" customFormat="1" ht="16.5" customHeight="1" thickBot="1" x14ac:dyDescent="0.35"/>
    <row r="27" spans="1:32" ht="33.9" customHeight="1" x14ac:dyDescent="0.3">
      <c r="A27" s="238" t="s">
        <v>42</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3">
      <c r="A28" s="214" t="s">
        <v>43</v>
      </c>
      <c r="B28" s="216" t="s">
        <v>44</v>
      </c>
      <c r="C28" s="216"/>
      <c r="D28" s="216" t="s">
        <v>45</v>
      </c>
      <c r="E28" s="216"/>
      <c r="F28" s="216"/>
      <c r="G28" s="216"/>
      <c r="H28" s="216"/>
      <c r="I28" s="216"/>
      <c r="J28" s="216"/>
      <c r="K28" s="216"/>
      <c r="L28" s="216"/>
      <c r="M28" s="216"/>
      <c r="N28" s="216"/>
      <c r="O28" s="216"/>
      <c r="P28" s="216" t="s">
        <v>32</v>
      </c>
      <c r="Q28" s="216" t="s">
        <v>46</v>
      </c>
      <c r="R28" s="216"/>
      <c r="S28" s="216"/>
      <c r="T28" s="216"/>
      <c r="U28" s="216"/>
      <c r="V28" s="216"/>
      <c r="W28" s="216"/>
      <c r="X28" s="216"/>
      <c r="Y28" s="216" t="s">
        <v>47</v>
      </c>
      <c r="Z28" s="216"/>
      <c r="AA28" s="216"/>
      <c r="AB28" s="216"/>
      <c r="AC28" s="216"/>
      <c r="AD28" s="216"/>
      <c r="AE28" s="241"/>
    </row>
    <row r="29" spans="1:32" ht="27" customHeight="1" x14ac:dyDescent="0.3">
      <c r="A29" s="214"/>
      <c r="B29" s="216"/>
      <c r="C29" s="216"/>
      <c r="D29" s="103" t="s">
        <v>20</v>
      </c>
      <c r="E29" s="103" t="s">
        <v>21</v>
      </c>
      <c r="F29" s="103" t="s">
        <v>22</v>
      </c>
      <c r="G29" s="103" t="s">
        <v>23</v>
      </c>
      <c r="H29" s="103" t="s">
        <v>24</v>
      </c>
      <c r="I29" s="103" t="s">
        <v>25</v>
      </c>
      <c r="J29" s="103" t="s">
        <v>26</v>
      </c>
      <c r="K29" s="103" t="s">
        <v>27</v>
      </c>
      <c r="L29" s="103" t="s">
        <v>28</v>
      </c>
      <c r="M29" s="103" t="s">
        <v>29</v>
      </c>
      <c r="N29" s="103" t="s">
        <v>30</v>
      </c>
      <c r="O29" s="103" t="s">
        <v>31</v>
      </c>
      <c r="P29" s="216"/>
      <c r="Q29" s="216"/>
      <c r="R29" s="216"/>
      <c r="S29" s="216"/>
      <c r="T29" s="216"/>
      <c r="U29" s="216"/>
      <c r="V29" s="216"/>
      <c r="W29" s="216"/>
      <c r="X29" s="216"/>
      <c r="Y29" s="216"/>
      <c r="Z29" s="216"/>
      <c r="AA29" s="216"/>
      <c r="AB29" s="216"/>
      <c r="AC29" s="216"/>
      <c r="AD29" s="216"/>
      <c r="AE29" s="241"/>
    </row>
    <row r="30" spans="1:32" ht="94.2" customHeight="1" thickBot="1" x14ac:dyDescent="0.35">
      <c r="A30" s="113" t="s">
        <v>398</v>
      </c>
      <c r="B30" s="315"/>
      <c r="C30" s="315"/>
      <c r="D30" s="106"/>
      <c r="E30" s="106"/>
      <c r="F30" s="106"/>
      <c r="G30" s="106"/>
      <c r="H30" s="106"/>
      <c r="I30" s="106"/>
      <c r="J30" s="106"/>
      <c r="K30" s="106"/>
      <c r="L30" s="106"/>
      <c r="M30" s="106"/>
      <c r="N30" s="106"/>
      <c r="O30" s="106"/>
      <c r="P30" s="114">
        <f>SUM(D30:O30)</f>
        <v>0</v>
      </c>
      <c r="Q30" s="306" t="s">
        <v>48</v>
      </c>
      <c r="R30" s="306"/>
      <c r="S30" s="306"/>
      <c r="T30" s="306"/>
      <c r="U30" s="306"/>
      <c r="V30" s="306"/>
      <c r="W30" s="306"/>
      <c r="X30" s="306"/>
      <c r="Y30" s="306" t="s">
        <v>49</v>
      </c>
      <c r="Z30" s="306"/>
      <c r="AA30" s="306"/>
      <c r="AB30" s="306"/>
      <c r="AC30" s="306"/>
      <c r="AD30" s="306"/>
      <c r="AE30" s="307"/>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17" t="s">
        <v>50</v>
      </c>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9"/>
    </row>
    <row r="33" spans="1:41" ht="23.1" customHeight="1" x14ac:dyDescent="0.3">
      <c r="A33" s="214" t="s">
        <v>51</v>
      </c>
      <c r="B33" s="216" t="s">
        <v>52</v>
      </c>
      <c r="C33" s="216" t="s">
        <v>44</v>
      </c>
      <c r="D33" s="216" t="s">
        <v>53</v>
      </c>
      <c r="E33" s="216"/>
      <c r="F33" s="216"/>
      <c r="G33" s="216"/>
      <c r="H33" s="216"/>
      <c r="I33" s="216"/>
      <c r="J33" s="216"/>
      <c r="K33" s="216"/>
      <c r="L33" s="216"/>
      <c r="M33" s="216"/>
      <c r="N33" s="216"/>
      <c r="O33" s="216"/>
      <c r="P33" s="216"/>
      <c r="Q33" s="216" t="s">
        <v>54</v>
      </c>
      <c r="R33" s="216"/>
      <c r="S33" s="216"/>
      <c r="T33" s="216"/>
      <c r="U33" s="216"/>
      <c r="V33" s="216"/>
      <c r="W33" s="216"/>
      <c r="X33" s="216"/>
      <c r="Y33" s="216"/>
      <c r="Z33" s="216"/>
      <c r="AA33" s="216"/>
      <c r="AB33" s="216"/>
      <c r="AC33" s="216"/>
      <c r="AD33" s="216"/>
      <c r="AE33" s="241"/>
      <c r="AG33" s="21"/>
      <c r="AH33" s="21"/>
      <c r="AI33" s="21"/>
      <c r="AJ33" s="21"/>
      <c r="AK33" s="21"/>
      <c r="AL33" s="21"/>
      <c r="AM33" s="21"/>
      <c r="AN33" s="21"/>
      <c r="AO33" s="21"/>
    </row>
    <row r="34" spans="1:41" ht="27" customHeight="1" x14ac:dyDescent="0.3">
      <c r="A34" s="214"/>
      <c r="B34" s="216"/>
      <c r="C34" s="242"/>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194" t="s">
        <v>55</v>
      </c>
      <c r="R34" s="195"/>
      <c r="S34" s="195"/>
      <c r="T34" s="220"/>
      <c r="U34" s="216" t="s">
        <v>56</v>
      </c>
      <c r="V34" s="216"/>
      <c r="W34" s="216"/>
      <c r="X34" s="216"/>
      <c r="Y34" s="216" t="s">
        <v>57</v>
      </c>
      <c r="Z34" s="216"/>
      <c r="AA34" s="216"/>
      <c r="AB34" s="216"/>
      <c r="AC34" s="216" t="s">
        <v>58</v>
      </c>
      <c r="AD34" s="216"/>
      <c r="AE34" s="241"/>
      <c r="AG34" s="21"/>
      <c r="AH34" s="21"/>
      <c r="AI34" s="21"/>
      <c r="AJ34" s="21"/>
      <c r="AK34" s="21"/>
      <c r="AL34" s="21"/>
      <c r="AM34" s="21"/>
      <c r="AN34" s="21"/>
      <c r="AO34" s="21"/>
    </row>
    <row r="35" spans="1:41" ht="45" customHeight="1" x14ac:dyDescent="0.3">
      <c r="A35" s="209" t="s">
        <v>397</v>
      </c>
      <c r="B35" s="369">
        <v>10</v>
      </c>
      <c r="C35" s="23" t="s">
        <v>59</v>
      </c>
      <c r="D35" s="152"/>
      <c r="E35" s="152"/>
      <c r="F35" s="152"/>
      <c r="G35" s="152"/>
      <c r="H35" s="152"/>
      <c r="I35" s="152"/>
      <c r="J35" s="22"/>
      <c r="K35" s="22"/>
      <c r="L35" s="22"/>
      <c r="M35" s="22"/>
      <c r="N35" s="22"/>
      <c r="O35" s="22"/>
      <c r="P35" s="97">
        <f>SUM(D35:O35)</f>
        <v>0</v>
      </c>
      <c r="Q35" s="342" t="s">
        <v>482</v>
      </c>
      <c r="R35" s="343"/>
      <c r="S35" s="343"/>
      <c r="T35" s="344"/>
      <c r="U35" s="342" t="s">
        <v>482</v>
      </c>
      <c r="V35" s="343"/>
      <c r="W35" s="343"/>
      <c r="X35" s="344"/>
      <c r="Y35" s="342" t="s">
        <v>483</v>
      </c>
      <c r="Z35" s="343"/>
      <c r="AA35" s="343"/>
      <c r="AB35" s="344"/>
      <c r="AC35" s="342" t="s">
        <v>484</v>
      </c>
      <c r="AD35" s="343"/>
      <c r="AE35" s="367"/>
      <c r="AG35" s="21"/>
      <c r="AH35" s="21"/>
      <c r="AI35" s="21"/>
      <c r="AJ35" s="21"/>
      <c r="AK35" s="21"/>
      <c r="AL35" s="21"/>
      <c r="AM35" s="21"/>
      <c r="AN35" s="21"/>
      <c r="AO35" s="21"/>
    </row>
    <row r="36" spans="1:41" ht="45" customHeight="1" thickBot="1" x14ac:dyDescent="0.35">
      <c r="A36" s="210"/>
      <c r="B36" s="370"/>
      <c r="C36" s="24" t="s">
        <v>60</v>
      </c>
      <c r="D36" s="25"/>
      <c r="E36" s="25"/>
      <c r="F36" s="25"/>
      <c r="G36" s="26"/>
      <c r="H36" s="26"/>
      <c r="I36" s="26"/>
      <c r="J36" s="26"/>
      <c r="K36" s="26"/>
      <c r="L36" s="26"/>
      <c r="M36" s="26"/>
      <c r="N36" s="26"/>
      <c r="O36" s="26"/>
      <c r="P36" s="73">
        <f>SUM(D36:O36)</f>
        <v>0</v>
      </c>
      <c r="Q36" s="345"/>
      <c r="R36" s="346"/>
      <c r="S36" s="346"/>
      <c r="T36" s="347"/>
      <c r="U36" s="345"/>
      <c r="V36" s="346"/>
      <c r="W36" s="346"/>
      <c r="X36" s="347"/>
      <c r="Y36" s="345"/>
      <c r="Z36" s="346"/>
      <c r="AA36" s="346"/>
      <c r="AB36" s="347"/>
      <c r="AC36" s="345"/>
      <c r="AD36" s="346"/>
      <c r="AE36" s="368"/>
      <c r="AG36" s="21"/>
      <c r="AH36" s="21"/>
      <c r="AI36" s="21"/>
      <c r="AJ36" s="21"/>
      <c r="AK36" s="21"/>
      <c r="AL36" s="21"/>
      <c r="AM36" s="21"/>
      <c r="AN36" s="21"/>
      <c r="AO36" s="21"/>
    </row>
    <row r="37" spans="1:41" customFormat="1" ht="17.25" customHeight="1" thickBot="1" x14ac:dyDescent="0.35"/>
    <row r="38" spans="1:41" ht="45" customHeight="1" thickBot="1" x14ac:dyDescent="0.35">
      <c r="A38" s="217" t="s">
        <v>61</v>
      </c>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9"/>
      <c r="AG38" s="21"/>
      <c r="AH38" s="21"/>
      <c r="AI38" s="21"/>
      <c r="AJ38" s="21"/>
      <c r="AK38" s="21"/>
      <c r="AL38" s="21"/>
      <c r="AM38" s="21"/>
      <c r="AN38" s="21"/>
      <c r="AO38" s="21"/>
    </row>
    <row r="39" spans="1:41" ht="26.1" customHeight="1" x14ac:dyDescent="0.3">
      <c r="A39" s="213" t="s">
        <v>62</v>
      </c>
      <c r="B39" s="215" t="s">
        <v>63</v>
      </c>
      <c r="C39" s="221" t="s">
        <v>64</v>
      </c>
      <c r="D39" s="223" t="s">
        <v>65</v>
      </c>
      <c r="E39" s="224"/>
      <c r="F39" s="224"/>
      <c r="G39" s="224"/>
      <c r="H39" s="224"/>
      <c r="I39" s="224"/>
      <c r="J39" s="224"/>
      <c r="K39" s="224"/>
      <c r="L39" s="224"/>
      <c r="M39" s="224"/>
      <c r="N39" s="224"/>
      <c r="O39" s="224"/>
      <c r="P39" s="225"/>
      <c r="Q39" s="215" t="s">
        <v>66</v>
      </c>
      <c r="R39" s="215"/>
      <c r="S39" s="215"/>
      <c r="T39" s="215"/>
      <c r="U39" s="215"/>
      <c r="V39" s="215"/>
      <c r="W39" s="215"/>
      <c r="X39" s="215"/>
      <c r="Y39" s="215"/>
      <c r="Z39" s="215"/>
      <c r="AA39" s="215"/>
      <c r="AB39" s="215"/>
      <c r="AC39" s="215"/>
      <c r="AD39" s="215"/>
      <c r="AE39" s="237"/>
      <c r="AG39" s="21"/>
      <c r="AH39" s="21"/>
      <c r="AI39" s="21"/>
      <c r="AJ39" s="21"/>
      <c r="AK39" s="21"/>
      <c r="AL39" s="21"/>
      <c r="AM39" s="21"/>
      <c r="AN39" s="21"/>
      <c r="AO39" s="21"/>
    </row>
    <row r="40" spans="1:41" ht="26.1" customHeight="1" x14ac:dyDescent="0.3">
      <c r="A40" s="214"/>
      <c r="B40" s="216"/>
      <c r="C40" s="222"/>
      <c r="D40" s="103" t="s">
        <v>67</v>
      </c>
      <c r="E40" s="103" t="s">
        <v>68</v>
      </c>
      <c r="F40" s="103" t="s">
        <v>69</v>
      </c>
      <c r="G40" s="103" t="s">
        <v>70</v>
      </c>
      <c r="H40" s="103" t="s">
        <v>71</v>
      </c>
      <c r="I40" s="103" t="s">
        <v>72</v>
      </c>
      <c r="J40" s="103" t="s">
        <v>73</v>
      </c>
      <c r="K40" s="103" t="s">
        <v>74</v>
      </c>
      <c r="L40" s="103" t="s">
        <v>75</v>
      </c>
      <c r="M40" s="103" t="s">
        <v>76</v>
      </c>
      <c r="N40" s="103" t="s">
        <v>77</v>
      </c>
      <c r="O40" s="103" t="s">
        <v>78</v>
      </c>
      <c r="P40" s="103" t="s">
        <v>79</v>
      </c>
      <c r="Q40" s="194" t="s">
        <v>80</v>
      </c>
      <c r="R40" s="195"/>
      <c r="S40" s="195"/>
      <c r="T40" s="195"/>
      <c r="U40" s="195"/>
      <c r="V40" s="195"/>
      <c r="W40" s="195"/>
      <c r="X40" s="220"/>
      <c r="Y40" s="194" t="s">
        <v>81</v>
      </c>
      <c r="Z40" s="195"/>
      <c r="AA40" s="195"/>
      <c r="AB40" s="195"/>
      <c r="AC40" s="195"/>
      <c r="AD40" s="195"/>
      <c r="AE40" s="196"/>
      <c r="AG40" s="27"/>
      <c r="AH40" s="27"/>
      <c r="AI40" s="27"/>
      <c r="AJ40" s="27"/>
      <c r="AK40" s="27"/>
      <c r="AL40" s="27"/>
      <c r="AM40" s="27"/>
      <c r="AN40" s="27"/>
      <c r="AO40" s="27"/>
    </row>
    <row r="41" spans="1:41" ht="110.4" customHeight="1" x14ac:dyDescent="0.3">
      <c r="A41" s="203" t="s">
        <v>395</v>
      </c>
      <c r="B41" s="205">
        <v>5</v>
      </c>
      <c r="C41" s="31" t="s">
        <v>59</v>
      </c>
      <c r="D41" s="32">
        <v>0</v>
      </c>
      <c r="E41" s="32">
        <v>0.05</v>
      </c>
      <c r="F41" s="32">
        <v>0.05</v>
      </c>
      <c r="G41" s="32">
        <v>0.25</v>
      </c>
      <c r="H41" s="32">
        <v>0.3</v>
      </c>
      <c r="I41" s="32">
        <v>0.35</v>
      </c>
      <c r="J41" s="32"/>
      <c r="K41" s="32"/>
      <c r="L41" s="32"/>
      <c r="M41" s="32"/>
      <c r="N41" s="32"/>
      <c r="O41" s="32"/>
      <c r="P41" s="115">
        <f>SUM(D41:O41)</f>
        <v>0.99999999999999989</v>
      </c>
      <c r="Q41" s="326" t="s">
        <v>456</v>
      </c>
      <c r="R41" s="327"/>
      <c r="S41" s="327"/>
      <c r="T41" s="327"/>
      <c r="U41" s="327"/>
      <c r="V41" s="327"/>
      <c r="W41" s="327"/>
      <c r="X41" s="328"/>
      <c r="Y41" s="188" t="s">
        <v>447</v>
      </c>
      <c r="Z41" s="189"/>
      <c r="AA41" s="189"/>
      <c r="AB41" s="189"/>
      <c r="AC41" s="189"/>
      <c r="AD41" s="189"/>
      <c r="AE41" s="190"/>
      <c r="AG41" s="27"/>
      <c r="AH41" s="27"/>
      <c r="AI41" s="27"/>
      <c r="AJ41" s="27"/>
      <c r="AK41" s="27"/>
      <c r="AL41" s="27"/>
      <c r="AM41" s="27"/>
      <c r="AN41" s="27"/>
      <c r="AO41" s="27"/>
    </row>
    <row r="42" spans="1:41" ht="110.4" customHeight="1" x14ac:dyDescent="0.3">
      <c r="A42" s="203"/>
      <c r="B42" s="205"/>
      <c r="C42" s="29" t="s">
        <v>60</v>
      </c>
      <c r="D42" s="30">
        <v>0</v>
      </c>
      <c r="E42" s="30"/>
      <c r="F42" s="30"/>
      <c r="G42" s="30"/>
      <c r="H42" s="30"/>
      <c r="I42" s="30"/>
      <c r="J42" s="30"/>
      <c r="K42" s="30"/>
      <c r="L42" s="30"/>
      <c r="M42" s="30"/>
      <c r="N42" s="30"/>
      <c r="O42" s="30"/>
      <c r="P42" s="115">
        <f t="shared" ref="P42" si="0">SUM(D42:O42)</f>
        <v>0</v>
      </c>
      <c r="Q42" s="329"/>
      <c r="R42" s="330"/>
      <c r="S42" s="330"/>
      <c r="T42" s="330"/>
      <c r="U42" s="330"/>
      <c r="V42" s="330"/>
      <c r="W42" s="330"/>
      <c r="X42" s="331"/>
      <c r="Y42" s="191"/>
      <c r="Z42" s="192"/>
      <c r="AA42" s="192"/>
      <c r="AB42" s="192"/>
      <c r="AC42" s="192"/>
      <c r="AD42" s="192"/>
      <c r="AE42" s="193"/>
      <c r="AG42" s="27"/>
      <c r="AH42" s="27"/>
      <c r="AI42" s="27"/>
      <c r="AJ42" s="27"/>
      <c r="AK42" s="27"/>
      <c r="AL42" s="27"/>
      <c r="AM42" s="27"/>
      <c r="AN42" s="27"/>
      <c r="AO42" s="27"/>
    </row>
    <row r="43" spans="1:41" ht="110.4" customHeight="1" x14ac:dyDescent="0.3">
      <c r="A43" s="203" t="s">
        <v>396</v>
      </c>
      <c r="B43" s="205">
        <v>5</v>
      </c>
      <c r="C43" s="31" t="s">
        <v>59</v>
      </c>
      <c r="D43" s="32">
        <v>0.01</v>
      </c>
      <c r="E43" s="32">
        <v>0.05</v>
      </c>
      <c r="F43" s="32">
        <v>0.05</v>
      </c>
      <c r="G43" s="32">
        <v>0.25</v>
      </c>
      <c r="H43" s="32">
        <v>0.28999999999999998</v>
      </c>
      <c r="I43" s="32">
        <v>0.35</v>
      </c>
      <c r="J43" s="32"/>
      <c r="K43" s="32"/>
      <c r="L43" s="32"/>
      <c r="M43" s="32"/>
      <c r="N43" s="32"/>
      <c r="O43" s="32"/>
      <c r="P43" s="115">
        <f>SUM(D43:O43)</f>
        <v>0.99999999999999989</v>
      </c>
      <c r="Q43" s="326" t="s">
        <v>485</v>
      </c>
      <c r="R43" s="327"/>
      <c r="S43" s="327"/>
      <c r="T43" s="327"/>
      <c r="U43" s="327"/>
      <c r="V43" s="327"/>
      <c r="W43" s="327"/>
      <c r="X43" s="328"/>
      <c r="Y43" s="197" t="s">
        <v>486</v>
      </c>
      <c r="Z43" s="198"/>
      <c r="AA43" s="198"/>
      <c r="AB43" s="198"/>
      <c r="AC43" s="198"/>
      <c r="AD43" s="198"/>
      <c r="AE43" s="199"/>
      <c r="AG43" s="27"/>
      <c r="AH43" s="27"/>
      <c r="AI43" s="27"/>
      <c r="AJ43" s="27"/>
      <c r="AK43" s="27"/>
      <c r="AL43" s="27"/>
      <c r="AM43" s="27"/>
      <c r="AN43" s="27"/>
      <c r="AO43" s="27"/>
    </row>
    <row r="44" spans="1:41" ht="110.4" customHeight="1" x14ac:dyDescent="0.3">
      <c r="A44" s="203"/>
      <c r="B44" s="205"/>
      <c r="C44" s="29" t="s">
        <v>60</v>
      </c>
      <c r="D44" s="30">
        <v>0.01</v>
      </c>
      <c r="E44" s="30"/>
      <c r="F44" s="30"/>
      <c r="G44" s="30"/>
      <c r="H44" s="30"/>
      <c r="I44" s="30"/>
      <c r="J44" s="30"/>
      <c r="K44" s="30"/>
      <c r="L44" s="30"/>
      <c r="M44" s="30"/>
      <c r="N44" s="30"/>
      <c r="O44" s="30"/>
      <c r="P44" s="115">
        <f t="shared" ref="P44" si="1">SUM(D44:O44)</f>
        <v>0.01</v>
      </c>
      <c r="Q44" s="329"/>
      <c r="R44" s="330"/>
      <c r="S44" s="330"/>
      <c r="T44" s="330"/>
      <c r="U44" s="330"/>
      <c r="V44" s="330"/>
      <c r="W44" s="330"/>
      <c r="X44" s="331"/>
      <c r="Y44" s="200"/>
      <c r="Z44" s="201"/>
      <c r="AA44" s="201"/>
      <c r="AB44" s="201"/>
      <c r="AC44" s="201"/>
      <c r="AD44" s="201"/>
      <c r="AE44" s="202"/>
      <c r="AG44" s="27"/>
      <c r="AH44" s="27"/>
      <c r="AI44" s="27"/>
      <c r="AJ44" s="27"/>
      <c r="AK44" s="27"/>
      <c r="AL44" s="27"/>
      <c r="AM44" s="27"/>
      <c r="AN44" s="27"/>
      <c r="AO44" s="27"/>
    </row>
    <row r="45" spans="1:41" x14ac:dyDescent="0.3">
      <c r="A45" s="2" t="s">
        <v>82</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AE79A69D-BD53-4835-92CE-C1A4F121DADB}">
      <formula1>$B$21:$M$21</formula1>
    </dataValidation>
    <dataValidation type="textLength" operator="lessThanOrEqual" allowBlank="1" showInputMessage="1" showErrorMessage="1" errorTitle="Máximo 2.000 caracteres" error="Máximo 2.000 caracteres" promptTitle="2.000 caracteres" sqref="Q30:Q31" xr:uid="{D9721E39-3649-4080-A7BC-47656CE8E607}">
      <formula1>2000</formula1>
    </dataValidation>
    <dataValidation type="textLength" operator="lessThanOrEqual" allowBlank="1" showInputMessage="1" showErrorMessage="1" errorTitle="Máximo 2.000 caracteres" error="Máximo 2.000 caracteres" sqref="Y35 U35 AC35 Q35 Q43 Q41" xr:uid="{2D4700FA-18D4-4700-9795-87BE5BDC88E1}">
      <formula1>2000</formula1>
    </dataValidation>
  </dataValidations>
  <hyperlinks>
    <hyperlink ref="Y43" r:id="rId1" xr:uid="{88BF8310-7BFF-4CCB-BFB5-C2B957B51D49}"/>
  </hyperlinks>
  <pageMargins left="0.25" right="0.25" top="0.75" bottom="0.75" header="0.3" footer="0.3"/>
  <pageSetup scale="22" orientation="landscape"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23"/>
  <sheetViews>
    <sheetView tabSelected="1" topLeftCell="S1" zoomScale="61" zoomScaleNormal="61" workbookViewId="0">
      <selection activeCell="G8" sqref="G8"/>
    </sheetView>
  </sheetViews>
  <sheetFormatPr baseColWidth="10" defaultColWidth="10.88671875" defaultRowHeight="13.8" x14ac:dyDescent="0.3"/>
  <cols>
    <col min="1" max="1" width="15" style="34" customWidth="1"/>
    <col min="2" max="2" width="8.33203125" style="34" customWidth="1"/>
    <col min="3" max="3" width="11.44140625" style="34" customWidth="1"/>
    <col min="4" max="4" width="23.5546875" style="34" customWidth="1"/>
    <col min="5" max="5" width="15.88671875" style="34" customWidth="1"/>
    <col min="6" max="8" width="29.33203125" style="34" customWidth="1"/>
    <col min="9" max="9" width="20.5546875" style="34" customWidth="1"/>
    <col min="10" max="10" width="18.88671875" style="158" customWidth="1"/>
    <col min="11" max="11" width="15.33203125" style="34" customWidth="1"/>
    <col min="12" max="13" width="21.109375" style="34" customWidth="1"/>
    <col min="14" max="18" width="8.6640625" style="34" customWidth="1"/>
    <col min="19" max="19" width="22.33203125" style="34" customWidth="1"/>
    <col min="20" max="20" width="22.44140625" style="34" customWidth="1"/>
    <col min="21" max="31" width="7.44140625" style="34" customWidth="1"/>
    <col min="32" max="32" width="5.88671875" style="34" customWidth="1"/>
    <col min="33" max="43" width="8.109375" style="34" customWidth="1"/>
    <col min="44" max="44" width="5.88671875" style="34" customWidth="1"/>
    <col min="45" max="45" width="17.109375" style="34" customWidth="1"/>
    <col min="46" max="46" width="15.88671875" style="100" customWidth="1"/>
    <col min="47" max="49" width="20.33203125" style="34" customWidth="1"/>
    <col min="50" max="51" width="24.44140625" style="34" customWidth="1"/>
    <col min="52" max="16382" width="10.88671875" style="34"/>
    <col min="16383" max="16383" width="9" style="34" customWidth="1"/>
    <col min="16384" max="16384" width="10.88671875" style="34"/>
  </cols>
  <sheetData>
    <row r="1" spans="1:51 16384:16384" ht="15.9" customHeight="1" x14ac:dyDescent="0.3">
      <c r="A1" s="419" t="s">
        <v>0</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1"/>
      <c r="AX1" s="414" t="s">
        <v>1</v>
      </c>
      <c r="AY1" s="415"/>
    </row>
    <row r="2" spans="1:51 16384:16384" ht="15.9" customHeight="1" x14ac:dyDescent="0.3">
      <c r="A2" s="422" t="s">
        <v>2</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424"/>
      <c r="AX2" s="416" t="s">
        <v>329</v>
      </c>
      <c r="AY2" s="417"/>
    </row>
    <row r="3" spans="1:51 16384:16384" ht="15" customHeight="1" x14ac:dyDescent="0.3">
      <c r="A3" s="425" t="s">
        <v>83</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7"/>
      <c r="AX3" s="416" t="s">
        <v>352</v>
      </c>
      <c r="AY3" s="417"/>
    </row>
    <row r="4" spans="1:51 16384:16384" ht="15.9" customHeight="1" x14ac:dyDescent="0.3">
      <c r="A4" s="419"/>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1"/>
      <c r="AX4" s="418" t="s">
        <v>84</v>
      </c>
      <c r="AY4" s="418"/>
    </row>
    <row r="5" spans="1:51 16384:16384" ht="15" customHeight="1" x14ac:dyDescent="0.3">
      <c r="A5" s="442" t="s">
        <v>85</v>
      </c>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7"/>
      <c r="AG5" s="448" t="s">
        <v>10</v>
      </c>
      <c r="AH5" s="449"/>
      <c r="AI5" s="449"/>
      <c r="AJ5" s="449"/>
      <c r="AK5" s="449"/>
      <c r="AL5" s="449"/>
      <c r="AM5" s="449"/>
      <c r="AN5" s="449"/>
      <c r="AO5" s="449"/>
      <c r="AP5" s="449"/>
      <c r="AQ5" s="449"/>
      <c r="AR5" s="449"/>
      <c r="AS5" s="449"/>
      <c r="AT5" s="438"/>
      <c r="AU5" s="433" t="s">
        <v>86</v>
      </c>
      <c r="AV5" s="433" t="s">
        <v>87</v>
      </c>
      <c r="AW5" s="433" t="s">
        <v>88</v>
      </c>
      <c r="AX5" s="433" t="s">
        <v>89</v>
      </c>
      <c r="AY5" s="433" t="s">
        <v>90</v>
      </c>
    </row>
    <row r="6" spans="1:51 16384:16384" ht="15" customHeight="1" x14ac:dyDescent="0.3">
      <c r="A6" s="458" t="s">
        <v>6</v>
      </c>
      <c r="B6" s="431">
        <v>45328</v>
      </c>
      <c r="C6" s="432"/>
      <c r="D6" s="438"/>
      <c r="E6" s="441" t="s">
        <v>8</v>
      </c>
      <c r="F6" s="441"/>
      <c r="G6" s="150"/>
      <c r="H6" s="129"/>
      <c r="I6" s="448"/>
      <c r="J6" s="449"/>
      <c r="K6" s="449"/>
      <c r="L6" s="449"/>
      <c r="M6" s="449"/>
      <c r="N6" s="449"/>
      <c r="O6" s="449"/>
      <c r="P6" s="449"/>
      <c r="Q6" s="449"/>
      <c r="R6" s="449"/>
      <c r="S6" s="449"/>
      <c r="T6" s="449"/>
      <c r="U6" s="35"/>
      <c r="V6" s="35"/>
      <c r="W6" s="35"/>
      <c r="X6" s="35"/>
      <c r="Y6" s="35"/>
      <c r="Z6" s="35"/>
      <c r="AA6" s="35"/>
      <c r="AB6" s="35"/>
      <c r="AC6" s="35"/>
      <c r="AD6" s="35"/>
      <c r="AE6" s="35"/>
      <c r="AF6" s="36"/>
      <c r="AG6" s="450"/>
      <c r="AH6" s="451"/>
      <c r="AI6" s="451"/>
      <c r="AJ6" s="451"/>
      <c r="AK6" s="451"/>
      <c r="AL6" s="451"/>
      <c r="AM6" s="451"/>
      <c r="AN6" s="451"/>
      <c r="AO6" s="451"/>
      <c r="AP6" s="451"/>
      <c r="AQ6" s="451"/>
      <c r="AR6" s="451"/>
      <c r="AS6" s="451"/>
      <c r="AT6" s="439"/>
      <c r="AU6" s="457"/>
      <c r="AV6" s="457"/>
      <c r="AW6" s="457"/>
      <c r="AX6" s="457"/>
      <c r="AY6" s="457"/>
    </row>
    <row r="7" spans="1:51 16384:16384" ht="15" customHeight="1" x14ac:dyDescent="0.3">
      <c r="A7" s="458"/>
      <c r="B7" s="432"/>
      <c r="C7" s="432"/>
      <c r="D7" s="439"/>
      <c r="E7" s="441" t="s">
        <v>9</v>
      </c>
      <c r="F7" s="441"/>
      <c r="G7" s="42"/>
      <c r="H7" s="130"/>
      <c r="I7" s="450"/>
      <c r="J7" s="451"/>
      <c r="K7" s="451"/>
      <c r="L7" s="451"/>
      <c r="M7" s="451"/>
      <c r="N7" s="451"/>
      <c r="O7" s="451"/>
      <c r="P7" s="451"/>
      <c r="Q7" s="451"/>
      <c r="R7" s="451"/>
      <c r="S7" s="451"/>
      <c r="T7" s="451"/>
      <c r="U7" s="37"/>
      <c r="V7" s="37"/>
      <c r="W7" s="37"/>
      <c r="X7" s="37"/>
      <c r="Y7" s="37"/>
      <c r="Z7" s="37"/>
      <c r="AA7" s="37"/>
      <c r="AB7" s="37"/>
      <c r="AC7" s="37"/>
      <c r="AD7" s="37"/>
      <c r="AE7" s="37"/>
      <c r="AF7" s="38"/>
      <c r="AG7" s="450"/>
      <c r="AH7" s="451"/>
      <c r="AI7" s="451"/>
      <c r="AJ7" s="451"/>
      <c r="AK7" s="451"/>
      <c r="AL7" s="451"/>
      <c r="AM7" s="451"/>
      <c r="AN7" s="451"/>
      <c r="AO7" s="451"/>
      <c r="AP7" s="451"/>
      <c r="AQ7" s="451"/>
      <c r="AR7" s="451"/>
      <c r="AS7" s="451"/>
      <c r="AT7" s="439"/>
      <c r="AU7" s="457"/>
      <c r="AV7" s="457"/>
      <c r="AW7" s="457"/>
      <c r="AX7" s="457"/>
      <c r="AY7" s="457"/>
    </row>
    <row r="8" spans="1:51 16384:16384" ht="15" customHeight="1" x14ac:dyDescent="0.3">
      <c r="A8" s="458"/>
      <c r="B8" s="432"/>
      <c r="C8" s="432"/>
      <c r="D8" s="440"/>
      <c r="E8" s="441" t="s">
        <v>10</v>
      </c>
      <c r="F8" s="441"/>
      <c r="G8" s="150" t="s">
        <v>354</v>
      </c>
      <c r="H8" s="131"/>
      <c r="I8" s="452"/>
      <c r="J8" s="453"/>
      <c r="K8" s="453"/>
      <c r="L8" s="453"/>
      <c r="M8" s="453"/>
      <c r="N8" s="453"/>
      <c r="O8" s="453"/>
      <c r="P8" s="453"/>
      <c r="Q8" s="453"/>
      <c r="R8" s="453"/>
      <c r="S8" s="453"/>
      <c r="T8" s="453"/>
      <c r="U8" s="39"/>
      <c r="V8" s="39"/>
      <c r="W8" s="39"/>
      <c r="X8" s="39"/>
      <c r="Y8" s="39"/>
      <c r="Z8" s="39"/>
      <c r="AA8" s="39"/>
      <c r="AB8" s="39"/>
      <c r="AC8" s="39"/>
      <c r="AD8" s="39"/>
      <c r="AE8" s="39"/>
      <c r="AF8" s="40"/>
      <c r="AG8" s="450"/>
      <c r="AH8" s="451"/>
      <c r="AI8" s="451"/>
      <c r="AJ8" s="451"/>
      <c r="AK8" s="451"/>
      <c r="AL8" s="451"/>
      <c r="AM8" s="451"/>
      <c r="AN8" s="451"/>
      <c r="AO8" s="451"/>
      <c r="AP8" s="451"/>
      <c r="AQ8" s="451"/>
      <c r="AR8" s="451"/>
      <c r="AS8" s="451"/>
      <c r="AT8" s="439"/>
      <c r="AU8" s="457"/>
      <c r="AV8" s="457"/>
      <c r="AW8" s="457"/>
      <c r="AX8" s="457"/>
      <c r="AY8" s="457"/>
    </row>
    <row r="9" spans="1:51 16384:16384" ht="15" customHeight="1" x14ac:dyDescent="0.3">
      <c r="A9" s="442" t="s">
        <v>91</v>
      </c>
      <c r="B9" s="443"/>
      <c r="C9" s="443"/>
      <c r="D9" s="443"/>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50"/>
      <c r="AH9" s="451"/>
      <c r="AI9" s="451"/>
      <c r="AJ9" s="451"/>
      <c r="AK9" s="451"/>
      <c r="AL9" s="451"/>
      <c r="AM9" s="451"/>
      <c r="AN9" s="451"/>
      <c r="AO9" s="451"/>
      <c r="AP9" s="451"/>
      <c r="AQ9" s="451"/>
      <c r="AR9" s="451"/>
      <c r="AS9" s="451"/>
      <c r="AT9" s="439"/>
      <c r="AU9" s="457"/>
      <c r="AV9" s="457"/>
      <c r="AW9" s="457"/>
      <c r="AX9" s="457"/>
      <c r="AY9" s="457"/>
    </row>
    <row r="10" spans="1:51 16384:16384" ht="15" customHeight="1" x14ac:dyDescent="0.3">
      <c r="A10" s="442" t="s">
        <v>92</v>
      </c>
      <c r="B10" s="443"/>
      <c r="C10" s="443"/>
      <c r="D10" s="443"/>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52"/>
      <c r="AH10" s="453"/>
      <c r="AI10" s="453"/>
      <c r="AJ10" s="453"/>
      <c r="AK10" s="453"/>
      <c r="AL10" s="453"/>
      <c r="AM10" s="453"/>
      <c r="AN10" s="453"/>
      <c r="AO10" s="453"/>
      <c r="AP10" s="453"/>
      <c r="AQ10" s="453"/>
      <c r="AR10" s="453"/>
      <c r="AS10" s="453"/>
      <c r="AT10" s="440"/>
      <c r="AU10" s="457"/>
      <c r="AV10" s="457"/>
      <c r="AW10" s="457"/>
      <c r="AX10" s="457"/>
      <c r="AY10" s="457"/>
    </row>
    <row r="11" spans="1:51 16384:16384" ht="39.9" customHeight="1" x14ac:dyDescent="0.3">
      <c r="A11" s="435" t="s">
        <v>93</v>
      </c>
      <c r="B11" s="436"/>
      <c r="C11" s="436"/>
      <c r="D11" s="436"/>
      <c r="E11" s="437"/>
      <c r="F11" s="433" t="s">
        <v>94</v>
      </c>
      <c r="G11" s="433" t="s">
        <v>330</v>
      </c>
      <c r="H11" s="433" t="s">
        <v>95</v>
      </c>
      <c r="I11" s="433" t="s">
        <v>96</v>
      </c>
      <c r="J11" s="445" t="s">
        <v>331</v>
      </c>
      <c r="K11" s="433" t="s">
        <v>174</v>
      </c>
      <c r="L11" s="433" t="s">
        <v>97</v>
      </c>
      <c r="M11" s="433" t="s">
        <v>98</v>
      </c>
      <c r="N11" s="435" t="s">
        <v>99</v>
      </c>
      <c r="O11" s="436"/>
      <c r="P11" s="436"/>
      <c r="Q11" s="436"/>
      <c r="R11" s="437"/>
      <c r="S11" s="433" t="s">
        <v>100</v>
      </c>
      <c r="T11" s="433" t="s">
        <v>101</v>
      </c>
      <c r="U11" s="442" t="s">
        <v>102</v>
      </c>
      <c r="V11" s="443"/>
      <c r="W11" s="443"/>
      <c r="X11" s="443"/>
      <c r="Y11" s="443"/>
      <c r="Z11" s="443"/>
      <c r="AA11" s="443"/>
      <c r="AB11" s="443"/>
      <c r="AC11" s="443"/>
      <c r="AD11" s="443"/>
      <c r="AE11" s="443"/>
      <c r="AF11" s="447"/>
      <c r="AG11" s="442" t="s">
        <v>103</v>
      </c>
      <c r="AH11" s="443"/>
      <c r="AI11" s="443"/>
      <c r="AJ11" s="443"/>
      <c r="AK11" s="443"/>
      <c r="AL11" s="443"/>
      <c r="AM11" s="443"/>
      <c r="AN11" s="443"/>
      <c r="AO11" s="443"/>
      <c r="AP11" s="443"/>
      <c r="AQ11" s="443"/>
      <c r="AR11" s="447"/>
      <c r="AS11" s="435" t="s">
        <v>32</v>
      </c>
      <c r="AT11" s="437"/>
      <c r="AU11" s="457"/>
      <c r="AV11" s="457"/>
      <c r="AW11" s="457"/>
      <c r="AX11" s="457"/>
      <c r="AY11" s="457"/>
    </row>
    <row r="12" spans="1:51 16384:16384" ht="27.6" x14ac:dyDescent="0.3">
      <c r="A12" s="41" t="s">
        <v>104</v>
      </c>
      <c r="B12" s="41" t="s">
        <v>105</v>
      </c>
      <c r="C12" s="41" t="s">
        <v>106</v>
      </c>
      <c r="D12" s="41" t="s">
        <v>107</v>
      </c>
      <c r="E12" s="41" t="s">
        <v>108</v>
      </c>
      <c r="F12" s="434"/>
      <c r="G12" s="434"/>
      <c r="H12" s="434"/>
      <c r="I12" s="434"/>
      <c r="J12" s="446"/>
      <c r="K12" s="434"/>
      <c r="L12" s="434"/>
      <c r="M12" s="434"/>
      <c r="N12" s="41">
        <v>2020</v>
      </c>
      <c r="O12" s="41">
        <v>2021</v>
      </c>
      <c r="P12" s="41">
        <v>2022</v>
      </c>
      <c r="Q12" s="41">
        <v>2023</v>
      </c>
      <c r="R12" s="41">
        <v>2024</v>
      </c>
      <c r="S12" s="434"/>
      <c r="T12" s="434"/>
      <c r="U12" s="46" t="s">
        <v>20</v>
      </c>
      <c r="V12" s="46" t="s">
        <v>21</v>
      </c>
      <c r="W12" s="46" t="s">
        <v>22</v>
      </c>
      <c r="X12" s="46" t="s">
        <v>23</v>
      </c>
      <c r="Y12" s="46" t="s">
        <v>24</v>
      </c>
      <c r="Z12" s="46" t="s">
        <v>25</v>
      </c>
      <c r="AA12" s="46" t="s">
        <v>26</v>
      </c>
      <c r="AB12" s="46" t="s">
        <v>27</v>
      </c>
      <c r="AC12" s="46" t="s">
        <v>28</v>
      </c>
      <c r="AD12" s="46" t="s">
        <v>29</v>
      </c>
      <c r="AE12" s="46" t="s">
        <v>30</v>
      </c>
      <c r="AF12" s="46" t="s">
        <v>31</v>
      </c>
      <c r="AG12" s="46" t="s">
        <v>20</v>
      </c>
      <c r="AH12" s="46" t="s">
        <v>21</v>
      </c>
      <c r="AI12" s="46" t="s">
        <v>22</v>
      </c>
      <c r="AJ12" s="46" t="s">
        <v>23</v>
      </c>
      <c r="AK12" s="46" t="s">
        <v>24</v>
      </c>
      <c r="AL12" s="46" t="s">
        <v>25</v>
      </c>
      <c r="AM12" s="46" t="s">
        <v>26</v>
      </c>
      <c r="AN12" s="46" t="s">
        <v>27</v>
      </c>
      <c r="AO12" s="46" t="s">
        <v>28</v>
      </c>
      <c r="AP12" s="46" t="s">
        <v>29</v>
      </c>
      <c r="AQ12" s="46" t="s">
        <v>30</v>
      </c>
      <c r="AR12" s="46" t="s">
        <v>31</v>
      </c>
      <c r="AS12" s="41" t="s">
        <v>109</v>
      </c>
      <c r="AT12" s="99" t="s">
        <v>110</v>
      </c>
      <c r="AU12" s="434"/>
      <c r="AV12" s="434"/>
      <c r="AW12" s="434"/>
      <c r="AX12" s="434"/>
      <c r="AY12" s="434"/>
    </row>
    <row r="13" spans="1:51 16384:16384" ht="138" x14ac:dyDescent="0.3">
      <c r="A13" s="170">
        <v>37</v>
      </c>
      <c r="B13" s="42" t="s">
        <v>399</v>
      </c>
      <c r="C13" s="42" t="s">
        <v>399</v>
      </c>
      <c r="D13" s="42" t="s">
        <v>399</v>
      </c>
      <c r="E13" s="42" t="s">
        <v>399</v>
      </c>
      <c r="F13" s="43" t="s">
        <v>401</v>
      </c>
      <c r="G13" s="43" t="s">
        <v>407</v>
      </c>
      <c r="H13" s="43" t="s">
        <v>408</v>
      </c>
      <c r="I13" s="43" t="s">
        <v>348</v>
      </c>
      <c r="J13" s="165">
        <v>15</v>
      </c>
      <c r="K13" s="43" t="s">
        <v>346</v>
      </c>
      <c r="L13" s="43" t="s">
        <v>421</v>
      </c>
      <c r="M13" s="43" t="s">
        <v>428</v>
      </c>
      <c r="N13" s="160">
        <v>15</v>
      </c>
      <c r="O13" s="160">
        <v>15</v>
      </c>
      <c r="P13" s="160">
        <v>15</v>
      </c>
      <c r="Q13" s="160">
        <v>15</v>
      </c>
      <c r="R13" s="171">
        <v>4</v>
      </c>
      <c r="S13" s="171" t="s">
        <v>432</v>
      </c>
      <c r="T13" s="167" t="s">
        <v>433</v>
      </c>
      <c r="U13" s="161">
        <v>0</v>
      </c>
      <c r="V13" s="161">
        <v>0</v>
      </c>
      <c r="W13" s="161">
        <v>1</v>
      </c>
      <c r="X13" s="161">
        <v>1</v>
      </c>
      <c r="Y13" s="161">
        <v>1</v>
      </c>
      <c r="Z13" s="161">
        <v>1</v>
      </c>
      <c r="AA13" s="44"/>
      <c r="AB13" s="44"/>
      <c r="AC13" s="44"/>
      <c r="AD13" s="44"/>
      <c r="AE13" s="44"/>
      <c r="AF13" s="44"/>
      <c r="AG13" s="172">
        <v>0</v>
      </c>
      <c r="AH13" s="172"/>
      <c r="AI13" s="172"/>
      <c r="AJ13" s="172"/>
      <c r="AK13" s="172"/>
      <c r="AL13" s="172"/>
      <c r="AM13" s="172"/>
      <c r="AN13" s="172"/>
      <c r="AO13" s="172"/>
      <c r="AP13" s="172"/>
      <c r="AQ13" s="172"/>
      <c r="AR13" s="172"/>
      <c r="AS13" s="172">
        <f>IF(I13="suma",SUM(AG13:AR13),IF(I13="creciente",MAX(AG13:AR13),IF(I13="DECRECIENTE",Q13-MIN(AG13:AR13),IF(I13="CONSTANTE",AVERAGE(AG13:AR13)," "))))</f>
        <v>0</v>
      </c>
      <c r="AT13" s="173">
        <f>IF(I13="suma",AS13/R13,IF(I13="creciente",AS13/(MAX(U13:AF13)),IF(I13="DECRECIENTE",AS13/(Q13-(MIN(U13:AF13))),IF(I13="CONSTANTE",AS13/AVERAGE(U13:AF13)," "))))</f>
        <v>0</v>
      </c>
      <c r="AU13" s="174" t="s">
        <v>487</v>
      </c>
      <c r="AV13" s="175" t="s">
        <v>447</v>
      </c>
      <c r="AW13" s="174" t="s">
        <v>487</v>
      </c>
      <c r="AX13" s="173" t="s">
        <v>488</v>
      </c>
      <c r="AY13" s="172" t="s">
        <v>447</v>
      </c>
      <c r="XFD13" s="34" t="s">
        <v>348</v>
      </c>
    </row>
    <row r="14" spans="1:51 16384:16384" ht="409.6" x14ac:dyDescent="0.3">
      <c r="A14" s="154" t="s">
        <v>399</v>
      </c>
      <c r="B14" s="150">
        <v>39</v>
      </c>
      <c r="C14" s="42" t="s">
        <v>399</v>
      </c>
      <c r="D14" s="42" t="s">
        <v>399</v>
      </c>
      <c r="E14" s="42" t="s">
        <v>399</v>
      </c>
      <c r="F14" s="43" t="s">
        <v>402</v>
      </c>
      <c r="G14" s="155" t="s">
        <v>409</v>
      </c>
      <c r="H14" s="155" t="s">
        <v>410</v>
      </c>
      <c r="I14" s="43" t="s">
        <v>348</v>
      </c>
      <c r="J14" s="157">
        <v>12200</v>
      </c>
      <c r="K14" s="43" t="s">
        <v>346</v>
      </c>
      <c r="L14" s="43" t="s">
        <v>422</v>
      </c>
      <c r="M14" s="43" t="s">
        <v>429</v>
      </c>
      <c r="N14" s="161">
        <v>900</v>
      </c>
      <c r="O14" s="161">
        <v>3200</v>
      </c>
      <c r="P14" s="161">
        <v>3900</v>
      </c>
      <c r="Q14" s="161">
        <v>3300</v>
      </c>
      <c r="R14" s="161">
        <v>900</v>
      </c>
      <c r="S14" s="42" t="s">
        <v>431</v>
      </c>
      <c r="T14" s="159" t="s">
        <v>434</v>
      </c>
      <c r="U14" s="164">
        <v>100</v>
      </c>
      <c r="V14" s="164">
        <v>160</v>
      </c>
      <c r="W14" s="164">
        <v>160</v>
      </c>
      <c r="X14" s="164">
        <v>160</v>
      </c>
      <c r="Y14" s="164">
        <v>160</v>
      </c>
      <c r="Z14" s="164">
        <v>160</v>
      </c>
      <c r="AA14" s="44"/>
      <c r="AB14" s="44"/>
      <c r="AC14" s="44"/>
      <c r="AD14" s="44"/>
      <c r="AE14" s="44"/>
      <c r="AF14" s="44"/>
      <c r="AG14" s="172">
        <v>229</v>
      </c>
      <c r="AH14" s="172"/>
      <c r="AI14" s="172"/>
      <c r="AJ14" s="172"/>
      <c r="AK14" s="172"/>
      <c r="AL14" s="172"/>
      <c r="AM14" s="172"/>
      <c r="AN14" s="172"/>
      <c r="AO14" s="172"/>
      <c r="AP14" s="172"/>
      <c r="AQ14" s="172"/>
      <c r="AR14" s="172"/>
      <c r="AS14" s="172">
        <f t="shared" ref="AS14:AS19" si="0">IF(I14="suma",SUM(AG14:AR14),IF(I14="creciente",MAX(AG14:AR14),IF(I14="DECRECIENTE",Q14-MIN(AG14:AR14),IF(I14="CONSTANTE",AVERAGE(AG14:AR14)," "))))</f>
        <v>229</v>
      </c>
      <c r="AT14" s="173">
        <f t="shared" ref="AT14:AT19" si="1">IF(I14="suma",AS14/R14,IF(I14="creciente",AS14/(MAX(U14:AF14)),IF(I14="DECRECIENTE",AS14/(Q14-(MIN(U14:AF14))),IF(I14="CONSTANTE",AS14/AVERAGE(U14:AF14)," "))))</f>
        <v>0.25444444444444442</v>
      </c>
      <c r="AU14" s="176" t="s">
        <v>489</v>
      </c>
      <c r="AV14" s="177" t="s">
        <v>490</v>
      </c>
      <c r="AW14" s="176" t="s">
        <v>489</v>
      </c>
      <c r="AX14" s="173" t="s">
        <v>488</v>
      </c>
      <c r="AY14" s="172" t="s">
        <v>447</v>
      </c>
      <c r="XFD14" s="34" t="s">
        <v>349</v>
      </c>
    </row>
    <row r="15" spans="1:51 16384:16384" ht="409.6" x14ac:dyDescent="0.3">
      <c r="A15" s="154" t="s">
        <v>399</v>
      </c>
      <c r="B15" s="150">
        <v>40</v>
      </c>
      <c r="C15" s="42" t="s">
        <v>399</v>
      </c>
      <c r="D15" s="42" t="s">
        <v>399</v>
      </c>
      <c r="E15" s="42" t="s">
        <v>399</v>
      </c>
      <c r="F15" s="43" t="s">
        <v>403</v>
      </c>
      <c r="G15" s="155" t="s">
        <v>411</v>
      </c>
      <c r="H15" s="155" t="s">
        <v>412</v>
      </c>
      <c r="I15" s="43" t="s">
        <v>348</v>
      </c>
      <c r="J15" s="157">
        <v>8100</v>
      </c>
      <c r="K15" s="43" t="s">
        <v>346</v>
      </c>
      <c r="L15" s="43" t="s">
        <v>423</v>
      </c>
      <c r="M15" s="43" t="s">
        <v>429</v>
      </c>
      <c r="N15" s="161">
        <v>650</v>
      </c>
      <c r="O15" s="161">
        <v>2400</v>
      </c>
      <c r="P15" s="161">
        <v>2200</v>
      </c>
      <c r="Q15" s="161">
        <v>2200</v>
      </c>
      <c r="R15" s="161">
        <v>650</v>
      </c>
      <c r="S15" s="42" t="s">
        <v>431</v>
      </c>
      <c r="T15" s="159" t="s">
        <v>435</v>
      </c>
      <c r="U15" s="164">
        <v>100</v>
      </c>
      <c r="V15" s="164">
        <v>110</v>
      </c>
      <c r="W15" s="164">
        <v>110</v>
      </c>
      <c r="X15" s="164">
        <v>110</v>
      </c>
      <c r="Y15" s="164">
        <v>110</v>
      </c>
      <c r="Z15" s="164">
        <v>110</v>
      </c>
      <c r="AA15" s="44"/>
      <c r="AB15" s="44"/>
      <c r="AC15" s="44"/>
      <c r="AD15" s="44"/>
      <c r="AE15" s="44"/>
      <c r="AF15" s="44"/>
      <c r="AG15" s="172">
        <v>180</v>
      </c>
      <c r="AH15" s="172"/>
      <c r="AI15" s="172"/>
      <c r="AJ15" s="172"/>
      <c r="AK15" s="172"/>
      <c r="AL15" s="172"/>
      <c r="AM15" s="172"/>
      <c r="AN15" s="172"/>
      <c r="AO15" s="172"/>
      <c r="AP15" s="172"/>
      <c r="AQ15" s="172"/>
      <c r="AR15" s="172"/>
      <c r="AS15" s="172">
        <f t="shared" si="0"/>
        <v>180</v>
      </c>
      <c r="AT15" s="173">
        <f t="shared" si="1"/>
        <v>0.27692307692307694</v>
      </c>
      <c r="AU15" s="176" t="s">
        <v>491</v>
      </c>
      <c r="AV15" s="177" t="s">
        <v>492</v>
      </c>
      <c r="AW15" s="176" t="s">
        <v>491</v>
      </c>
      <c r="AX15" s="173" t="s">
        <v>488</v>
      </c>
      <c r="AY15" s="172" t="s">
        <v>447</v>
      </c>
      <c r="XFD15" s="34" t="s">
        <v>350</v>
      </c>
    </row>
    <row r="16" spans="1:51 16384:16384" ht="409.6" x14ac:dyDescent="0.3">
      <c r="A16" s="154" t="s">
        <v>399</v>
      </c>
      <c r="B16" s="150">
        <v>41</v>
      </c>
      <c r="C16" s="42" t="s">
        <v>399</v>
      </c>
      <c r="D16" s="42" t="s">
        <v>399</v>
      </c>
      <c r="E16" s="42" t="s">
        <v>399</v>
      </c>
      <c r="F16" s="43" t="s">
        <v>404</v>
      </c>
      <c r="G16" s="155" t="s">
        <v>413</v>
      </c>
      <c r="H16" s="155" t="s">
        <v>414</v>
      </c>
      <c r="I16" s="43" t="s">
        <v>348</v>
      </c>
      <c r="J16" s="157">
        <v>19200</v>
      </c>
      <c r="K16" s="43" t="s">
        <v>346</v>
      </c>
      <c r="L16" s="43" t="s">
        <v>424</v>
      </c>
      <c r="M16" s="43" t="s">
        <v>429</v>
      </c>
      <c r="N16" s="161">
        <v>1500</v>
      </c>
      <c r="O16" s="161">
        <v>5000</v>
      </c>
      <c r="P16" s="161">
        <v>6200</v>
      </c>
      <c r="Q16" s="161">
        <v>5000</v>
      </c>
      <c r="R16" s="161">
        <v>1500</v>
      </c>
      <c r="S16" s="42" t="s">
        <v>431</v>
      </c>
      <c r="T16" s="159" t="s">
        <v>436</v>
      </c>
      <c r="U16" s="161">
        <v>180</v>
      </c>
      <c r="V16" s="161">
        <v>270</v>
      </c>
      <c r="W16" s="161">
        <v>270</v>
      </c>
      <c r="X16" s="161">
        <v>260</v>
      </c>
      <c r="Y16" s="161">
        <v>260</v>
      </c>
      <c r="Z16" s="161">
        <v>260</v>
      </c>
      <c r="AA16" s="44"/>
      <c r="AB16" s="44"/>
      <c r="AC16" s="44"/>
      <c r="AD16" s="44"/>
      <c r="AE16" s="44"/>
      <c r="AF16" s="44"/>
      <c r="AG16" s="172">
        <v>330</v>
      </c>
      <c r="AH16" s="172"/>
      <c r="AI16" s="172"/>
      <c r="AJ16" s="172"/>
      <c r="AK16" s="172"/>
      <c r="AL16" s="172"/>
      <c r="AM16" s="172"/>
      <c r="AN16" s="172"/>
      <c r="AO16" s="172"/>
      <c r="AP16" s="172"/>
      <c r="AQ16" s="172"/>
      <c r="AR16" s="172"/>
      <c r="AS16" s="172">
        <f t="shared" si="0"/>
        <v>330</v>
      </c>
      <c r="AT16" s="173">
        <f t="shared" si="1"/>
        <v>0.22</v>
      </c>
      <c r="AU16" s="176" t="s">
        <v>493</v>
      </c>
      <c r="AV16" s="177" t="s">
        <v>494</v>
      </c>
      <c r="AW16" s="176" t="s">
        <v>493</v>
      </c>
      <c r="AX16" s="173" t="s">
        <v>488</v>
      </c>
      <c r="AY16" s="172" t="s">
        <v>447</v>
      </c>
      <c r="XFD16" s="34" t="s">
        <v>351</v>
      </c>
    </row>
    <row r="17" spans="1:51" ht="358.8" x14ac:dyDescent="0.3">
      <c r="A17" s="154" t="s">
        <v>399</v>
      </c>
      <c r="B17" s="42" t="s">
        <v>399</v>
      </c>
      <c r="C17" s="42" t="s">
        <v>399</v>
      </c>
      <c r="D17" s="43" t="s">
        <v>400</v>
      </c>
      <c r="E17" s="42" t="s">
        <v>399</v>
      </c>
      <c r="F17" s="43" t="s">
        <v>405</v>
      </c>
      <c r="G17" s="43" t="s">
        <v>415</v>
      </c>
      <c r="H17" s="43" t="s">
        <v>416</v>
      </c>
      <c r="I17" s="43" t="s">
        <v>348</v>
      </c>
      <c r="J17" s="165">
        <v>130</v>
      </c>
      <c r="K17" s="43" t="s">
        <v>346</v>
      </c>
      <c r="L17" s="43" t="s">
        <v>425</v>
      </c>
      <c r="M17" s="43" t="s">
        <v>428</v>
      </c>
      <c r="N17" s="161">
        <v>0</v>
      </c>
      <c r="O17" s="161">
        <v>48</v>
      </c>
      <c r="P17" s="161">
        <v>48</v>
      </c>
      <c r="Q17" s="161">
        <v>24</v>
      </c>
      <c r="R17" s="166">
        <v>10</v>
      </c>
      <c r="S17" s="42" t="s">
        <v>431</v>
      </c>
      <c r="T17" s="167" t="s">
        <v>437</v>
      </c>
      <c r="U17" s="42">
        <v>1</v>
      </c>
      <c r="V17" s="42">
        <v>2</v>
      </c>
      <c r="W17" s="42">
        <v>2</v>
      </c>
      <c r="X17" s="42">
        <v>2</v>
      </c>
      <c r="Y17" s="42">
        <v>2</v>
      </c>
      <c r="Z17" s="42">
        <v>1</v>
      </c>
      <c r="AA17" s="44"/>
      <c r="AB17" s="44"/>
      <c r="AC17" s="44"/>
      <c r="AD17" s="44"/>
      <c r="AE17" s="44"/>
      <c r="AF17" s="44"/>
      <c r="AG17" s="172">
        <v>1</v>
      </c>
      <c r="AH17" s="172"/>
      <c r="AI17" s="172"/>
      <c r="AJ17" s="172"/>
      <c r="AK17" s="172"/>
      <c r="AL17" s="172"/>
      <c r="AM17" s="172"/>
      <c r="AN17" s="172"/>
      <c r="AO17" s="172"/>
      <c r="AP17" s="172"/>
      <c r="AQ17" s="172"/>
      <c r="AR17" s="172"/>
      <c r="AS17" s="172">
        <f t="shared" si="0"/>
        <v>1</v>
      </c>
      <c r="AT17" s="173">
        <f t="shared" si="1"/>
        <v>0.1</v>
      </c>
      <c r="AU17" s="178" t="s">
        <v>495</v>
      </c>
      <c r="AV17" s="179" t="s">
        <v>496</v>
      </c>
      <c r="AW17" s="178" t="s">
        <v>497</v>
      </c>
      <c r="AX17" s="178" t="s">
        <v>488</v>
      </c>
      <c r="AY17" s="178" t="s">
        <v>447</v>
      </c>
    </row>
    <row r="18" spans="1:51" ht="94.95" customHeight="1" x14ac:dyDescent="0.3">
      <c r="A18" s="154" t="s">
        <v>399</v>
      </c>
      <c r="B18" s="42" t="s">
        <v>399</v>
      </c>
      <c r="C18" s="42" t="s">
        <v>399</v>
      </c>
      <c r="D18" s="43" t="s">
        <v>400</v>
      </c>
      <c r="E18" s="42" t="s">
        <v>399</v>
      </c>
      <c r="F18" s="43" t="s">
        <v>405</v>
      </c>
      <c r="G18" s="43" t="s">
        <v>417</v>
      </c>
      <c r="H18" s="43" t="s">
        <v>418</v>
      </c>
      <c r="I18" s="43" t="s">
        <v>348</v>
      </c>
      <c r="J18" s="168">
        <v>132</v>
      </c>
      <c r="K18" s="43" t="s">
        <v>346</v>
      </c>
      <c r="L18" s="43" t="s">
        <v>426</v>
      </c>
      <c r="M18" s="42" t="s">
        <v>428</v>
      </c>
      <c r="N18" s="163">
        <v>0</v>
      </c>
      <c r="O18" s="163">
        <v>40</v>
      </c>
      <c r="P18" s="163">
        <v>40</v>
      </c>
      <c r="Q18" s="163">
        <v>36</v>
      </c>
      <c r="R18" s="42">
        <v>16</v>
      </c>
      <c r="S18" s="42" t="s">
        <v>431</v>
      </c>
      <c r="T18" s="169" t="s">
        <v>438</v>
      </c>
      <c r="U18" s="42">
        <v>0</v>
      </c>
      <c r="V18" s="42">
        <v>0</v>
      </c>
      <c r="W18" s="42">
        <v>4</v>
      </c>
      <c r="X18" s="42">
        <v>4</v>
      </c>
      <c r="Y18" s="42">
        <v>4</v>
      </c>
      <c r="Z18" s="42">
        <v>4</v>
      </c>
      <c r="AA18" s="44"/>
      <c r="AB18" s="44"/>
      <c r="AC18" s="44"/>
      <c r="AD18" s="44"/>
      <c r="AE18" s="44"/>
      <c r="AF18" s="44"/>
      <c r="AG18" s="172">
        <v>0</v>
      </c>
      <c r="AH18" s="172"/>
      <c r="AI18" s="172"/>
      <c r="AJ18" s="172"/>
      <c r="AK18" s="172"/>
      <c r="AL18" s="172"/>
      <c r="AM18" s="172"/>
      <c r="AN18" s="172"/>
      <c r="AO18" s="172"/>
      <c r="AP18" s="172"/>
      <c r="AQ18" s="172"/>
      <c r="AR18" s="172"/>
      <c r="AS18" s="172">
        <f t="shared" si="0"/>
        <v>0</v>
      </c>
      <c r="AT18" s="173">
        <f t="shared" si="1"/>
        <v>0</v>
      </c>
      <c r="AU18" s="174" t="s">
        <v>487</v>
      </c>
      <c r="AV18" s="175" t="s">
        <v>447</v>
      </c>
      <c r="AW18" s="174" t="s">
        <v>487</v>
      </c>
      <c r="AX18" s="173" t="s">
        <v>488</v>
      </c>
      <c r="AY18" s="172" t="s">
        <v>447</v>
      </c>
    </row>
    <row r="19" spans="1:51" ht="126" customHeight="1" x14ac:dyDescent="0.3">
      <c r="A19" s="42" t="s">
        <v>399</v>
      </c>
      <c r="B19" s="42" t="s">
        <v>399</v>
      </c>
      <c r="C19" s="42" t="s">
        <v>399</v>
      </c>
      <c r="D19" s="42" t="s">
        <v>399</v>
      </c>
      <c r="E19" s="42" t="s">
        <v>399</v>
      </c>
      <c r="F19" s="43" t="s">
        <v>406</v>
      </c>
      <c r="G19" s="43" t="s">
        <v>419</v>
      </c>
      <c r="H19" s="156" t="s">
        <v>420</v>
      </c>
      <c r="I19" s="43" t="s">
        <v>348</v>
      </c>
      <c r="J19" s="157">
        <v>14926</v>
      </c>
      <c r="K19" s="43" t="s">
        <v>346</v>
      </c>
      <c r="L19" s="43" t="s">
        <v>427</v>
      </c>
      <c r="M19" s="42" t="s">
        <v>430</v>
      </c>
      <c r="N19" s="161">
        <v>0</v>
      </c>
      <c r="O19" s="163">
        <v>1632</v>
      </c>
      <c r="P19" s="163">
        <v>6476</v>
      </c>
      <c r="Q19" s="163">
        <v>5998</v>
      </c>
      <c r="R19" s="44">
        <v>820</v>
      </c>
      <c r="S19" s="42" t="s">
        <v>431</v>
      </c>
      <c r="T19" s="43" t="s">
        <v>439</v>
      </c>
      <c r="U19" s="161">
        <v>20</v>
      </c>
      <c r="V19" s="161">
        <v>160</v>
      </c>
      <c r="W19" s="161">
        <v>160</v>
      </c>
      <c r="X19" s="161">
        <v>160</v>
      </c>
      <c r="Y19" s="162">
        <v>160</v>
      </c>
      <c r="Z19" s="44">
        <v>160</v>
      </c>
      <c r="AA19" s="44"/>
      <c r="AB19" s="44"/>
      <c r="AC19" s="44"/>
      <c r="AD19" s="44"/>
      <c r="AE19" s="44"/>
      <c r="AF19" s="44"/>
      <c r="AG19" s="44">
        <v>55</v>
      </c>
      <c r="AH19" s="44"/>
      <c r="AI19" s="44"/>
      <c r="AJ19" s="44"/>
      <c r="AK19" s="44"/>
      <c r="AL19" s="44"/>
      <c r="AM19" s="44"/>
      <c r="AN19" s="44"/>
      <c r="AO19" s="44"/>
      <c r="AP19" s="44"/>
      <c r="AQ19" s="44"/>
      <c r="AR19" s="44"/>
      <c r="AS19" s="44">
        <f t="shared" si="0"/>
        <v>55</v>
      </c>
      <c r="AT19" s="45">
        <f t="shared" si="1"/>
        <v>6.7073170731707321E-2</v>
      </c>
      <c r="AU19" s="180" t="s">
        <v>498</v>
      </c>
      <c r="AV19" s="181" t="s">
        <v>518</v>
      </c>
      <c r="AW19" s="180" t="s">
        <v>498</v>
      </c>
      <c r="AX19" s="172" t="s">
        <v>488</v>
      </c>
      <c r="AY19" s="172" t="s">
        <v>447</v>
      </c>
    </row>
    <row r="20" spans="1:51" x14ac:dyDescent="0.3">
      <c r="A20" s="454" t="s">
        <v>82</v>
      </c>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55"/>
      <c r="AP20" s="455"/>
      <c r="AQ20" s="455"/>
      <c r="AR20" s="455"/>
      <c r="AS20" s="455"/>
      <c r="AT20" s="455"/>
      <c r="AU20" s="455"/>
      <c r="AV20" s="455"/>
      <c r="AW20" s="455"/>
      <c r="AX20" s="455"/>
      <c r="AY20" s="456"/>
    </row>
    <row r="21" spans="1:51" x14ac:dyDescent="0.3">
      <c r="A21" s="429" t="s">
        <v>111</v>
      </c>
      <c r="B21" s="428" t="s">
        <v>112</v>
      </c>
      <c r="C21" s="428"/>
      <c r="D21" s="428"/>
      <c r="E21" s="428"/>
      <c r="F21" s="428"/>
      <c r="G21" s="430" t="s">
        <v>113</v>
      </c>
      <c r="H21" s="430"/>
      <c r="I21" s="430"/>
      <c r="J21" s="430"/>
      <c r="K21" s="430"/>
      <c r="L21" s="430"/>
      <c r="M21" s="430"/>
      <c r="N21" s="430"/>
      <c r="O21" s="428" t="s">
        <v>112</v>
      </c>
      <c r="P21" s="428"/>
      <c r="Q21" s="428"/>
      <c r="R21" s="428"/>
      <c r="S21" s="428"/>
      <c r="T21" s="428"/>
      <c r="U21" s="428" t="s">
        <v>112</v>
      </c>
      <c r="V21" s="428"/>
      <c r="W21" s="428"/>
      <c r="X21" s="428"/>
      <c r="Y21" s="428"/>
      <c r="Z21" s="428"/>
      <c r="AA21" s="428"/>
      <c r="AB21" s="428"/>
      <c r="AC21" s="428" t="s">
        <v>112</v>
      </c>
      <c r="AD21" s="428"/>
      <c r="AE21" s="428"/>
      <c r="AF21" s="428"/>
      <c r="AG21" s="428"/>
      <c r="AH21" s="428"/>
      <c r="AI21" s="428"/>
      <c r="AJ21" s="428"/>
      <c r="AK21" s="428"/>
      <c r="AL21" s="428"/>
      <c r="AM21" s="428"/>
      <c r="AN21" s="428"/>
      <c r="AO21" s="430" t="s">
        <v>114</v>
      </c>
      <c r="AP21" s="430"/>
      <c r="AQ21" s="430"/>
      <c r="AR21" s="430"/>
      <c r="AS21" s="428" t="s">
        <v>115</v>
      </c>
      <c r="AT21" s="428"/>
      <c r="AU21" s="428"/>
      <c r="AV21" s="428"/>
      <c r="AW21" s="428"/>
      <c r="AX21" s="428"/>
      <c r="AY21" s="428"/>
    </row>
    <row r="22" spans="1:51" x14ac:dyDescent="0.3">
      <c r="A22" s="429"/>
      <c r="B22" s="428" t="s">
        <v>511</v>
      </c>
      <c r="C22" s="428"/>
      <c r="D22" s="428"/>
      <c r="E22" s="428"/>
      <c r="F22" s="428"/>
      <c r="G22" s="430"/>
      <c r="H22" s="430"/>
      <c r="I22" s="430"/>
      <c r="J22" s="430"/>
      <c r="K22" s="430"/>
      <c r="L22" s="430"/>
      <c r="M22" s="430"/>
      <c r="N22" s="430"/>
      <c r="O22" s="428" t="s">
        <v>512</v>
      </c>
      <c r="P22" s="428"/>
      <c r="Q22" s="428"/>
      <c r="R22" s="428"/>
      <c r="S22" s="428"/>
      <c r="T22" s="428"/>
      <c r="U22" s="428" t="s">
        <v>514</v>
      </c>
      <c r="V22" s="428"/>
      <c r="W22" s="428"/>
      <c r="X22" s="428"/>
      <c r="Y22" s="428"/>
      <c r="Z22" s="428"/>
      <c r="AA22" s="428"/>
      <c r="AB22" s="428"/>
      <c r="AC22" s="428" t="s">
        <v>116</v>
      </c>
      <c r="AD22" s="428"/>
      <c r="AE22" s="428"/>
      <c r="AF22" s="428"/>
      <c r="AG22" s="428"/>
      <c r="AH22" s="428"/>
      <c r="AI22" s="428"/>
      <c r="AJ22" s="428"/>
      <c r="AK22" s="428"/>
      <c r="AL22" s="428"/>
      <c r="AM22" s="428"/>
      <c r="AN22" s="428"/>
      <c r="AO22" s="430"/>
      <c r="AP22" s="430"/>
      <c r="AQ22" s="430"/>
      <c r="AR22" s="430"/>
      <c r="AS22" s="428" t="s">
        <v>517</v>
      </c>
      <c r="AT22" s="428"/>
      <c r="AU22" s="428"/>
      <c r="AV22" s="428"/>
      <c r="AW22" s="428"/>
      <c r="AX22" s="428"/>
      <c r="AY22" s="428"/>
    </row>
    <row r="23" spans="1:51" ht="32.4" customHeight="1" x14ac:dyDescent="0.3">
      <c r="A23" s="429"/>
      <c r="B23" s="428" t="s">
        <v>510</v>
      </c>
      <c r="C23" s="428"/>
      <c r="D23" s="428"/>
      <c r="E23" s="428"/>
      <c r="F23" s="428"/>
      <c r="G23" s="430"/>
      <c r="H23" s="430"/>
      <c r="I23" s="430"/>
      <c r="J23" s="430"/>
      <c r="K23" s="430"/>
      <c r="L23" s="430"/>
      <c r="M23" s="430"/>
      <c r="N23" s="430"/>
      <c r="O23" s="428" t="s">
        <v>513</v>
      </c>
      <c r="P23" s="428"/>
      <c r="Q23" s="428"/>
      <c r="R23" s="428"/>
      <c r="S23" s="428"/>
      <c r="T23" s="428"/>
      <c r="U23" s="428" t="s">
        <v>515</v>
      </c>
      <c r="V23" s="428"/>
      <c r="W23" s="428"/>
      <c r="X23" s="428"/>
      <c r="Y23" s="428"/>
      <c r="Z23" s="428"/>
      <c r="AA23" s="428"/>
      <c r="AB23" s="428"/>
      <c r="AC23" s="428" t="s">
        <v>117</v>
      </c>
      <c r="AD23" s="428"/>
      <c r="AE23" s="428"/>
      <c r="AF23" s="428"/>
      <c r="AG23" s="428"/>
      <c r="AH23" s="428"/>
      <c r="AI23" s="428"/>
      <c r="AJ23" s="428"/>
      <c r="AK23" s="428"/>
      <c r="AL23" s="428"/>
      <c r="AM23" s="428"/>
      <c r="AN23" s="428"/>
      <c r="AO23" s="430"/>
      <c r="AP23" s="430"/>
      <c r="AQ23" s="430"/>
      <c r="AR23" s="430"/>
      <c r="AS23" s="428" t="s">
        <v>516</v>
      </c>
      <c r="AT23" s="428"/>
      <c r="AU23" s="428"/>
      <c r="AV23" s="428"/>
      <c r="AW23" s="428"/>
      <c r="AX23" s="428"/>
      <c r="AY23" s="428"/>
    </row>
  </sheetData>
  <mergeCells count="59">
    <mergeCell ref="U22:AB22"/>
    <mergeCell ref="I6:T8"/>
    <mergeCell ref="U23:AB23"/>
    <mergeCell ref="A20:AY20"/>
    <mergeCell ref="AS11:AT11"/>
    <mergeCell ref="AV5:AV12"/>
    <mergeCell ref="AX5:AX12"/>
    <mergeCell ref="AY5:AY12"/>
    <mergeCell ref="AG11:AR11"/>
    <mergeCell ref="AW5:AW12"/>
    <mergeCell ref="AG5:AT10"/>
    <mergeCell ref="AU5:AU12"/>
    <mergeCell ref="A5:AF5"/>
    <mergeCell ref="A6:A8"/>
    <mergeCell ref="J11:J12"/>
    <mergeCell ref="F11:F12"/>
    <mergeCell ref="G11:G12"/>
    <mergeCell ref="U11:AF11"/>
    <mergeCell ref="E7:F7"/>
    <mergeCell ref="E8:F8"/>
    <mergeCell ref="B6:C8"/>
    <mergeCell ref="I11:I12"/>
    <mergeCell ref="T11:T12"/>
    <mergeCell ref="N11:R11"/>
    <mergeCell ref="H11:H12"/>
    <mergeCell ref="M11:M12"/>
    <mergeCell ref="S11:S12"/>
    <mergeCell ref="L11:L12"/>
    <mergeCell ref="K11:K12"/>
    <mergeCell ref="D6:D8"/>
    <mergeCell ref="E6:F6"/>
    <mergeCell ref="A9:D9"/>
    <mergeCell ref="A10:D10"/>
    <mergeCell ref="E9:AF9"/>
    <mergeCell ref="E10:AF10"/>
    <mergeCell ref="A11:E11"/>
    <mergeCell ref="AS22:AY22"/>
    <mergeCell ref="AS21:AY21"/>
    <mergeCell ref="B22:F22"/>
    <mergeCell ref="A21:A23"/>
    <mergeCell ref="G21:N23"/>
    <mergeCell ref="AC21:AN21"/>
    <mergeCell ref="AC22:AN22"/>
    <mergeCell ref="AC23:AN23"/>
    <mergeCell ref="AS23:AY23"/>
    <mergeCell ref="AO21:AR23"/>
    <mergeCell ref="O21:T21"/>
    <mergeCell ref="O22:T22"/>
    <mergeCell ref="O23:T23"/>
    <mergeCell ref="U21:AB21"/>
    <mergeCell ref="B21:F21"/>
    <mergeCell ref="B23:F23"/>
    <mergeCell ref="AX1:AY1"/>
    <mergeCell ref="AX2:AY2"/>
    <mergeCell ref="AX3:AY3"/>
    <mergeCell ref="AX4:AY4"/>
    <mergeCell ref="A1:AW1"/>
    <mergeCell ref="A2:AW2"/>
    <mergeCell ref="A3:AW4"/>
  </mergeCells>
  <dataValidations count="1">
    <dataValidation type="list" allowBlank="1" showInputMessage="1" showErrorMessage="1" sqref="I13:I19" xr:uid="{F83759CA-FB2C-4653-840E-85B7CBAE384F}">
      <formula1>$XFD$13:$XFD$17</formula1>
    </dataValidation>
  </dataValidations>
  <hyperlinks>
    <hyperlink ref="AV17" r:id="rId1" xr:uid="{D2346C1E-9E28-4321-92FD-65F0A0F0C14F}"/>
    <hyperlink ref="AV14" r:id="rId2" xr:uid="{FAE00D94-59F6-488B-8B44-36C12FE67180}"/>
    <hyperlink ref="AV15" r:id="rId3" xr:uid="{23C8D924-640B-45B7-B03B-9092A461E7C7}"/>
    <hyperlink ref="AV16" r:id="rId4" xr:uid="{B4C4B9BD-2099-4CA4-82D6-87078F99A1CA}"/>
    <hyperlink ref="AV19" r:id="rId5" xr:uid="{7FAF0FCB-D67B-4FA2-9E99-D55EB911C64D}"/>
  </hyperlinks>
  <pageMargins left="0.7" right="0.7" top="0.75" bottom="0.75" header="0.3" footer="0.3"/>
  <pageSetup scale="21" orientation="landscape"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9363455B-9E25-4E21-AFCA-B9C85E84E7C1}">
          <x14:formula1>
            <xm:f>Hoja1!$B$2:$B$3</xm:f>
          </x14:formula1>
          <xm:sqref>K13:K19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4.4" x14ac:dyDescent="0.3"/>
  <sheetData>
    <row r="1" spans="1:2" x14ac:dyDescent="0.3">
      <c r="A1" t="s">
        <v>332</v>
      </c>
      <c r="B1" t="s">
        <v>333</v>
      </c>
    </row>
    <row r="2" spans="1:2" x14ac:dyDescent="0.3">
      <c r="A2" t="s">
        <v>334</v>
      </c>
      <c r="B2" t="s">
        <v>346</v>
      </c>
    </row>
    <row r="3" spans="1:2" x14ac:dyDescent="0.3">
      <c r="A3" t="s">
        <v>335</v>
      </c>
      <c r="B3" t="s">
        <v>347</v>
      </c>
    </row>
    <row r="4" spans="1:2" x14ac:dyDescent="0.3">
      <c r="A4" t="s">
        <v>336</v>
      </c>
    </row>
    <row r="5" spans="1:2" x14ac:dyDescent="0.3">
      <c r="A5" t="s">
        <v>337</v>
      </c>
    </row>
    <row r="6" spans="1:2" x14ac:dyDescent="0.3">
      <c r="A6" t="s">
        <v>338</v>
      </c>
    </row>
    <row r="7" spans="1:2" x14ac:dyDescent="0.3">
      <c r="A7" t="s">
        <v>339</v>
      </c>
    </row>
    <row r="8" spans="1:2" x14ac:dyDescent="0.3">
      <c r="A8" t="s">
        <v>340</v>
      </c>
    </row>
    <row r="9" spans="1:2" x14ac:dyDescent="0.3">
      <c r="A9" t="s">
        <v>341</v>
      </c>
    </row>
    <row r="10" spans="1:2" x14ac:dyDescent="0.3">
      <c r="A10" t="s">
        <v>342</v>
      </c>
    </row>
    <row r="11" spans="1:2" x14ac:dyDescent="0.3">
      <c r="A11" t="s">
        <v>343</v>
      </c>
    </row>
    <row r="12" spans="1:2" x14ac:dyDescent="0.3">
      <c r="A12" t="s">
        <v>344</v>
      </c>
    </row>
    <row r="13" spans="1:2" x14ac:dyDescent="0.3">
      <c r="A13" t="s">
        <v>345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Meta 1</vt:lpstr>
      <vt:lpstr>Meta 2</vt:lpstr>
      <vt:lpstr>Meta 3</vt:lpstr>
      <vt:lpstr>Meta 4</vt:lpstr>
      <vt:lpstr>Meta 5</vt:lpstr>
      <vt:lpstr>Meta 6</vt:lpstr>
      <vt:lpstr>Meta 7</vt:lpstr>
      <vt:lpstr>Indicadores PA</vt:lpstr>
      <vt:lpstr>Hoja1</vt:lpstr>
      <vt:lpstr>Territorialización PA</vt:lpstr>
      <vt:lpstr>Control de Cambios</vt:lpstr>
      <vt:lpstr>LISTAS</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Lida Cubillos</cp:lastModifiedBy>
  <cp:revision/>
  <dcterms:created xsi:type="dcterms:W3CDTF">2011-04-26T22:16:52Z</dcterms:created>
  <dcterms:modified xsi:type="dcterms:W3CDTF">2024-02-27T15:13:17Z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