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https://secretariadistritald-my.sharepoint.com/personal/crlopez_sdmujer_gov_co/Documents/7734 SOFIA/Seguimiento PA/"/>
    </mc:Choice>
  </mc:AlternateContent>
  <xr:revisionPtr revIDLastSave="6" documentId="13_ncr:1_{0EE65578-CF81-4B90-96B8-2928123B8BFE}" xr6:coauthVersionLast="47" xr6:coauthVersionMax="47" xr10:uidLastSave="{35ADF5A8-5C5A-43CE-888B-308E6E28A4AF}"/>
  <bookViews>
    <workbookView xWindow="-108" yWindow="-108" windowWidth="23256" windowHeight="12456" tabRatio="939" firstSheet="5" activeTab="7" xr2:uid="{00000000-000D-0000-FFFF-FFFF00000000}"/>
  </bookViews>
  <sheets>
    <sheet name="Meta 1 ATENCIONES LPD" sheetId="40" r:id="rId1"/>
    <sheet name="Meta 1..n" sheetId="1" state="hidden" r:id="rId2"/>
    <sheet name="Meta 2 SEGUIMIENTO LPD" sheetId="41" r:id="rId3"/>
    <sheet name="Meta 3 OPERAR CR" sheetId="42" r:id="rId4"/>
    <sheet name="Meta 4 ATENCION CR" sheetId="43" r:id="rId5"/>
    <sheet name="Meta 5 FORTALECER SOFIA " sheetId="44" r:id="rId6"/>
    <sheet name="Meta 6 ESTRATEGIA PREVENCION" sheetId="45" r:id="rId7"/>
    <sheet name="Meta 7 CLS" sheetId="46" r:id="rId8"/>
    <sheet name="Meta 8 PROTOCOLO TP" sheetId="47" r:id="rId9"/>
    <sheet name="Meta 9 ATENCIONES DUPLAS" sheetId="48" r:id="rId10"/>
    <sheet name="Indicadores PA" sheetId="36" r:id="rId11"/>
    <sheet name="Territorialización PA" sheetId="37" r:id="rId12"/>
    <sheet name="Instructivo" sheetId="39" state="hidden" r:id="rId13"/>
    <sheet name="Generalidades" sheetId="38" state="hidden" r:id="rId14"/>
    <sheet name="Hoja13" sheetId="32" state="hidden" r:id="rId15"/>
    <sheet name="Hoja1" sheetId="20" state="hidden" r:id="rId16"/>
  </sheets>
  <definedNames>
    <definedName name="_xlnm._FilterDatabase" localSheetId="10" hidden="1">'Indicadores PA'!$A$12:$AZ$63</definedName>
    <definedName name="_xlnm.Print_Area" localSheetId="0">'Meta 1 ATENCIONES LPD'!$A$1:$AD$43</definedName>
    <definedName name="_xlnm.Print_Area" localSheetId="2">'Meta 2 SEGUIMIENTO LPD'!$A$1:$AD$39</definedName>
    <definedName name="_xlnm.Print_Area" localSheetId="3">'Meta 3 OPERAR CR'!$A$1:$AD$41</definedName>
    <definedName name="_xlnm.Print_Area" localSheetId="4">'Meta 4 ATENCION CR'!$A$1:$AD$41</definedName>
    <definedName name="_xlnm.Print_Area" localSheetId="5">'Meta 5 FORTALECER SOFIA '!$A$1:$AD$45</definedName>
    <definedName name="_xlnm.Print_Area" localSheetId="6">'Meta 6 ESTRATEGIA PREVENCION'!$A$1:$AD$45</definedName>
    <definedName name="_xlnm.Print_Area" localSheetId="7">'Meta 7 CLS'!$A$1:$AD$43</definedName>
    <definedName name="_xlnm.Print_Area" localSheetId="8">'Meta 8 PROTOCOLO TP'!$A$1:$AD$41</definedName>
    <definedName name="_xlnm.Print_Area" localSheetId="9">'Meta 9 ATENCIONES DUPLAS'!$A$1:$AD$43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T60" i="36" l="1"/>
  <c r="AT13" i="36"/>
  <c r="AC25" i="43"/>
  <c r="AB24" i="44"/>
  <c r="AS19" i="36" l="1"/>
  <c r="L17" i="36"/>
  <c r="D22" i="47" l="1"/>
  <c r="E22" i="47"/>
  <c r="F22" i="47"/>
  <c r="G22" i="47"/>
  <c r="H22" i="47"/>
  <c r="I22" i="47"/>
  <c r="J22" i="47"/>
  <c r="K22" i="47"/>
  <c r="L22" i="47"/>
  <c r="M22" i="47"/>
  <c r="N22" i="47"/>
  <c r="AT14" i="36" l="1"/>
  <c r="AT58" i="36"/>
  <c r="AT55" i="36" l="1"/>
  <c r="AU55" i="36" s="1"/>
  <c r="AT21" i="36" l="1"/>
  <c r="AT57" i="36" l="1"/>
  <c r="AU57" i="36" s="1"/>
  <c r="AC22" i="42"/>
  <c r="P35" i="42"/>
  <c r="AT45" i="36" l="1"/>
  <c r="AT24" i="36" l="1"/>
  <c r="AC25" i="41" l="1"/>
  <c r="AH25" i="40" s="1"/>
  <c r="AU60" i="36" l="1"/>
  <c r="AU14" i="36"/>
  <c r="L21" i="36" l="1"/>
  <c r="L20" i="36"/>
  <c r="L16" i="36"/>
  <c r="AC22" i="43"/>
  <c r="F3" i="20"/>
  <c r="J3" i="20"/>
  <c r="N3" i="20"/>
  <c r="F4" i="20"/>
  <c r="J4" i="20"/>
  <c r="N4" i="20"/>
  <c r="F5" i="20"/>
  <c r="J5" i="20"/>
  <c r="F6" i="20"/>
  <c r="J6" i="20"/>
  <c r="F7" i="20"/>
  <c r="J7" i="20"/>
  <c r="F8" i="20"/>
  <c r="S11" i="37"/>
  <c r="AX32" i="37"/>
  <c r="AY11" i="37"/>
  <c r="S12" i="37"/>
  <c r="AY12" i="37"/>
  <c r="S13" i="37"/>
  <c r="AY13" i="37"/>
  <c r="S14" i="37"/>
  <c r="AY14" i="37"/>
  <c r="S15" i="37"/>
  <c r="AY15" i="37"/>
  <c r="S16" i="37"/>
  <c r="AY16" i="37"/>
  <c r="S17" i="37"/>
  <c r="AY17" i="37"/>
  <c r="S18" i="37"/>
  <c r="AY18" i="37"/>
  <c r="S19" i="37"/>
  <c r="AY19" i="37"/>
  <c r="S20" i="37"/>
  <c r="AY20" i="37"/>
  <c r="S21" i="37"/>
  <c r="AY21" i="37"/>
  <c r="S22" i="37"/>
  <c r="AY22" i="37"/>
  <c r="S23" i="37"/>
  <c r="AY23" i="37"/>
  <c r="S24" i="37"/>
  <c r="AY24" i="37"/>
  <c r="S25" i="37"/>
  <c r="AY25" i="37"/>
  <c r="S26" i="37"/>
  <c r="AY26" i="37"/>
  <c r="S27" i="37"/>
  <c r="AY27" i="37"/>
  <c r="S28" i="37"/>
  <c r="AY28" i="37"/>
  <c r="S29" i="37"/>
  <c r="AY29" i="37"/>
  <c r="S30" i="37"/>
  <c r="AY30" i="37"/>
  <c r="S31" i="37"/>
  <c r="AY31" i="37"/>
  <c r="B32" i="37"/>
  <c r="C32" i="37"/>
  <c r="D32" i="37"/>
  <c r="E32" i="37"/>
  <c r="F32" i="37"/>
  <c r="G32" i="37"/>
  <c r="H32" i="37"/>
  <c r="I32" i="37"/>
  <c r="J32" i="37"/>
  <c r="K32" i="37"/>
  <c r="L32" i="37"/>
  <c r="M32" i="37"/>
  <c r="N32" i="37"/>
  <c r="O32" i="37"/>
  <c r="P32" i="37"/>
  <c r="Q32" i="37"/>
  <c r="R32" i="37"/>
  <c r="T32" i="37"/>
  <c r="U32" i="37"/>
  <c r="V32" i="37"/>
  <c r="W32" i="37"/>
  <c r="X32" i="37"/>
  <c r="Y32" i="37"/>
  <c r="Z32" i="37"/>
  <c r="AA32" i="37"/>
  <c r="AB32" i="37"/>
  <c r="AC32" i="37"/>
  <c r="AD32" i="37"/>
  <c r="AE32" i="37"/>
  <c r="AH32" i="37"/>
  <c r="AI32" i="37"/>
  <c r="AJ32" i="37"/>
  <c r="AK32" i="37"/>
  <c r="AL32" i="37"/>
  <c r="AM32" i="37"/>
  <c r="AN32" i="37"/>
  <c r="AO32" i="37"/>
  <c r="AP32" i="37"/>
  <c r="AQ32" i="37"/>
  <c r="AR32" i="37"/>
  <c r="AS32" i="37"/>
  <c r="AT32" i="37"/>
  <c r="AU32" i="37"/>
  <c r="AV32" i="37"/>
  <c r="AW32" i="37"/>
  <c r="AZ32" i="37"/>
  <c r="BA32" i="37"/>
  <c r="BB32" i="37"/>
  <c r="BC32" i="37"/>
  <c r="BD32" i="37"/>
  <c r="BE32" i="37"/>
  <c r="BF32" i="37"/>
  <c r="BG32" i="37"/>
  <c r="BH32" i="37"/>
  <c r="BI32" i="37"/>
  <c r="BJ32" i="37"/>
  <c r="BK32" i="37"/>
  <c r="R37" i="37"/>
  <c r="S37" i="37"/>
  <c r="AX37" i="37"/>
  <c r="AY37" i="37"/>
  <c r="R38" i="37"/>
  <c r="S38" i="37"/>
  <c r="AX38" i="37"/>
  <c r="AY38" i="37"/>
  <c r="R39" i="37"/>
  <c r="S39" i="37"/>
  <c r="AX39" i="37"/>
  <c r="AY39" i="37"/>
  <c r="R40" i="37"/>
  <c r="S40" i="37"/>
  <c r="AX40" i="37"/>
  <c r="AY40" i="37"/>
  <c r="R41" i="37"/>
  <c r="S41" i="37"/>
  <c r="AX41" i="37"/>
  <c r="AY41" i="37"/>
  <c r="R42" i="37"/>
  <c r="S42" i="37"/>
  <c r="AX42" i="37"/>
  <c r="AY42" i="37"/>
  <c r="R43" i="37"/>
  <c r="S43" i="37"/>
  <c r="AX43" i="37"/>
  <c r="AY43" i="37"/>
  <c r="R44" i="37"/>
  <c r="S44" i="37"/>
  <c r="AX44" i="37"/>
  <c r="AY44" i="37"/>
  <c r="R45" i="37"/>
  <c r="S45" i="37"/>
  <c r="AX45" i="37"/>
  <c r="AY45" i="37"/>
  <c r="R46" i="37"/>
  <c r="S46" i="37"/>
  <c r="AX46" i="37"/>
  <c r="AY46" i="37"/>
  <c r="R47" i="37"/>
  <c r="S47" i="37"/>
  <c r="AX47" i="37"/>
  <c r="AY47" i="37"/>
  <c r="R48" i="37"/>
  <c r="S48" i="37"/>
  <c r="AX48" i="37"/>
  <c r="AY48" i="37"/>
  <c r="R49" i="37"/>
  <c r="S49" i="37"/>
  <c r="AX49" i="37"/>
  <c r="AY49" i="37"/>
  <c r="R50" i="37"/>
  <c r="S50" i="37"/>
  <c r="AX50" i="37"/>
  <c r="AY50" i="37"/>
  <c r="R51" i="37"/>
  <c r="S51" i="37"/>
  <c r="AX51" i="37"/>
  <c r="AY51" i="37"/>
  <c r="R52" i="37"/>
  <c r="S52" i="37"/>
  <c r="AX52" i="37"/>
  <c r="AY52" i="37"/>
  <c r="R53" i="37"/>
  <c r="S53" i="37"/>
  <c r="AX53" i="37"/>
  <c r="AY53" i="37"/>
  <c r="R54" i="37"/>
  <c r="S54" i="37"/>
  <c r="AX54" i="37"/>
  <c r="AY54" i="37"/>
  <c r="R55" i="37"/>
  <c r="S55" i="37"/>
  <c r="AX55" i="37"/>
  <c r="AY55" i="37"/>
  <c r="R56" i="37"/>
  <c r="S56" i="37"/>
  <c r="AX56" i="37"/>
  <c r="AY56" i="37"/>
  <c r="R57" i="37"/>
  <c r="S57" i="37"/>
  <c r="AX57" i="37"/>
  <c r="AY57" i="37"/>
  <c r="B58" i="37"/>
  <c r="C58" i="37"/>
  <c r="D58" i="37"/>
  <c r="E58" i="37"/>
  <c r="F58" i="37"/>
  <c r="G58" i="37"/>
  <c r="H58" i="37"/>
  <c r="I58" i="37"/>
  <c r="J58" i="37"/>
  <c r="K58" i="37"/>
  <c r="L58" i="37"/>
  <c r="M58" i="37"/>
  <c r="N58" i="37"/>
  <c r="O58" i="37"/>
  <c r="P58" i="37"/>
  <c r="Q58" i="37"/>
  <c r="T58" i="37"/>
  <c r="U58" i="37"/>
  <c r="V58" i="37"/>
  <c r="W58" i="37"/>
  <c r="X58" i="37"/>
  <c r="Y58" i="37"/>
  <c r="Z58" i="37"/>
  <c r="AA58" i="37"/>
  <c r="AB58" i="37"/>
  <c r="AC58" i="37"/>
  <c r="AD58" i="37"/>
  <c r="AE58" i="37"/>
  <c r="AH58" i="37"/>
  <c r="AI58" i="37"/>
  <c r="AJ58" i="37"/>
  <c r="AK58" i="37"/>
  <c r="AL58" i="37"/>
  <c r="AM58" i="37"/>
  <c r="AN58" i="37"/>
  <c r="AO58" i="37"/>
  <c r="AP58" i="37"/>
  <c r="AQ58" i="37"/>
  <c r="AR58" i="37"/>
  <c r="AS58" i="37"/>
  <c r="AT58" i="37"/>
  <c r="AU58" i="37"/>
  <c r="AV58" i="37"/>
  <c r="AW58" i="37"/>
  <c r="AZ58" i="37"/>
  <c r="BA58" i="37"/>
  <c r="BB58" i="37"/>
  <c r="BC58" i="37"/>
  <c r="BD58" i="37"/>
  <c r="BE58" i="37"/>
  <c r="BF58" i="37"/>
  <c r="BG58" i="37"/>
  <c r="BH58" i="37"/>
  <c r="BI58" i="37"/>
  <c r="BJ58" i="37"/>
  <c r="BK58" i="37"/>
  <c r="AU13" i="36"/>
  <c r="AT15" i="36"/>
  <c r="AU15" i="36" s="1"/>
  <c r="AT16" i="36"/>
  <c r="AU16" i="36" s="1"/>
  <c r="AT17" i="36"/>
  <c r="AU17" i="36" s="1"/>
  <c r="AT18" i="36"/>
  <c r="AU18" i="36" s="1"/>
  <c r="AT19" i="36"/>
  <c r="AU19" i="36" s="1"/>
  <c r="AT20" i="36"/>
  <c r="AU20" i="36" s="1"/>
  <c r="AU21" i="36"/>
  <c r="AT22" i="36"/>
  <c r="AT23" i="36"/>
  <c r="AT25" i="36"/>
  <c r="AT26" i="36"/>
  <c r="AT27" i="36"/>
  <c r="AH28" i="36"/>
  <c r="AT28" i="36" s="1"/>
  <c r="AT29" i="36"/>
  <c r="AT30" i="36"/>
  <c r="AT31" i="36"/>
  <c r="AT32" i="36"/>
  <c r="AT33" i="36"/>
  <c r="AT34" i="36"/>
  <c r="AT35" i="36"/>
  <c r="AT36" i="36"/>
  <c r="AT37" i="36"/>
  <c r="AT38" i="36"/>
  <c r="AT39" i="36"/>
  <c r="AT40" i="36"/>
  <c r="AT41" i="36"/>
  <c r="AT42" i="36"/>
  <c r="AT43" i="36"/>
  <c r="AT44" i="36"/>
  <c r="AT46" i="36"/>
  <c r="AT47" i="36"/>
  <c r="AT48" i="36"/>
  <c r="AT49" i="36"/>
  <c r="AT50" i="36"/>
  <c r="AT51" i="36"/>
  <c r="AT52" i="36"/>
  <c r="AT53" i="36"/>
  <c r="AT54" i="36"/>
  <c r="AU56" i="36"/>
  <c r="AU58" i="36"/>
  <c r="AT59" i="36"/>
  <c r="AU59" i="36" s="1"/>
  <c r="O22" i="48"/>
  <c r="AC22" i="48"/>
  <c r="C23" i="48"/>
  <c r="O23" i="48" s="1"/>
  <c r="AC23" i="48"/>
  <c r="O24" i="48"/>
  <c r="AC24" i="48"/>
  <c r="O25" i="48"/>
  <c r="AC25" i="48"/>
  <c r="P30" i="48"/>
  <c r="P34" i="48"/>
  <c r="P35" i="48"/>
  <c r="P38" i="48"/>
  <c r="P39" i="48"/>
  <c r="P40" i="48"/>
  <c r="P41" i="48"/>
  <c r="P42" i="48"/>
  <c r="P43" i="48"/>
  <c r="C22" i="47"/>
  <c r="O22" i="47"/>
  <c r="AC22" i="47"/>
  <c r="C23" i="47"/>
  <c r="O23" i="47" s="1"/>
  <c r="AC23" i="47"/>
  <c r="O24" i="47"/>
  <c r="AC24" i="47"/>
  <c r="C25" i="47"/>
  <c r="O25" i="47" s="1"/>
  <c r="AC25" i="47"/>
  <c r="P30" i="47"/>
  <c r="P35" i="47"/>
  <c r="P38" i="47"/>
  <c r="P39" i="47"/>
  <c r="P40" i="47"/>
  <c r="P41" i="47"/>
  <c r="O22" i="46"/>
  <c r="AC22" i="46"/>
  <c r="C23" i="46"/>
  <c r="O23" i="46"/>
  <c r="AC23" i="46"/>
  <c r="O24" i="46"/>
  <c r="AC24" i="46"/>
  <c r="O25" i="46"/>
  <c r="AC25" i="46"/>
  <c r="P30" i="46"/>
  <c r="P38" i="46"/>
  <c r="P39" i="46"/>
  <c r="P40" i="46"/>
  <c r="P41" i="46"/>
  <c r="P42" i="46"/>
  <c r="P43" i="46"/>
  <c r="O22" i="45"/>
  <c r="AC22" i="45"/>
  <c r="C23" i="45"/>
  <c r="O23" i="45" s="1"/>
  <c r="AC23" i="45"/>
  <c r="O24" i="45"/>
  <c r="AC24" i="45"/>
  <c r="O25" i="45"/>
  <c r="AC25" i="45"/>
  <c r="P30" i="45"/>
  <c r="P35" i="45"/>
  <c r="P38" i="45"/>
  <c r="P39" i="45"/>
  <c r="P40" i="45"/>
  <c r="P41" i="45"/>
  <c r="P42" i="45"/>
  <c r="P43" i="45"/>
  <c r="P44" i="45"/>
  <c r="P45" i="45"/>
  <c r="O22" i="44"/>
  <c r="AC22" i="44"/>
  <c r="C23" i="44"/>
  <c r="O23" i="44" s="1"/>
  <c r="AC23" i="44"/>
  <c r="O24" i="44"/>
  <c r="AC24" i="44"/>
  <c r="O25" i="44"/>
  <c r="AC25" i="44"/>
  <c r="P30" i="44"/>
  <c r="P35" i="44"/>
  <c r="P38" i="44"/>
  <c r="P39" i="44"/>
  <c r="P40" i="44"/>
  <c r="P41" i="44"/>
  <c r="P42" i="44"/>
  <c r="P43" i="44"/>
  <c r="P44" i="44"/>
  <c r="P45" i="44"/>
  <c r="O22" i="43"/>
  <c r="C23" i="43"/>
  <c r="O23" i="43" s="1"/>
  <c r="AC23" i="43"/>
  <c r="O24" i="43"/>
  <c r="AC24" i="43"/>
  <c r="O25" i="43"/>
  <c r="P30" i="43"/>
  <c r="P34" i="43"/>
  <c r="P35" i="43"/>
  <c r="P38" i="43"/>
  <c r="P39" i="43"/>
  <c r="P40" i="43"/>
  <c r="P41" i="43"/>
  <c r="O22" i="42"/>
  <c r="C23" i="42"/>
  <c r="O23" i="42" s="1"/>
  <c r="AC23" i="42"/>
  <c r="O24" i="42"/>
  <c r="AC24" i="42"/>
  <c r="O25" i="42"/>
  <c r="AC25" i="42"/>
  <c r="P30" i="42"/>
  <c r="P38" i="42"/>
  <c r="P39" i="42"/>
  <c r="P40" i="42"/>
  <c r="P41" i="42"/>
  <c r="O22" i="41"/>
  <c r="AG22" i="40" s="1"/>
  <c r="AC22" i="41"/>
  <c r="C23" i="41"/>
  <c r="O23" i="41" s="1"/>
  <c r="AG23" i="40" s="1"/>
  <c r="O24" i="41"/>
  <c r="AG24" i="40" s="1"/>
  <c r="AC24" i="41"/>
  <c r="O25" i="41"/>
  <c r="AG25" i="40" s="1"/>
  <c r="P30" i="41"/>
  <c r="P34" i="41"/>
  <c r="P35" i="41"/>
  <c r="P38" i="41"/>
  <c r="P39" i="41"/>
  <c r="P24" i="1"/>
  <c r="P28" i="1"/>
  <c r="P29" i="1"/>
  <c r="P32" i="1"/>
  <c r="P33" i="1"/>
  <c r="P34" i="1"/>
  <c r="P35" i="1"/>
  <c r="P36" i="1"/>
  <c r="P37" i="1"/>
  <c r="P38" i="1"/>
  <c r="P39" i="1"/>
  <c r="O22" i="40"/>
  <c r="AC22" i="40"/>
  <c r="C23" i="40"/>
  <c r="O23" i="40"/>
  <c r="AC23" i="40"/>
  <c r="O24" i="40"/>
  <c r="AC24" i="40"/>
  <c r="O25" i="40"/>
  <c r="AC25" i="40"/>
  <c r="P30" i="40"/>
  <c r="P34" i="40"/>
  <c r="P35" i="40"/>
  <c r="P38" i="40"/>
  <c r="P39" i="40"/>
  <c r="P40" i="40"/>
  <c r="P41" i="40"/>
  <c r="P42" i="40"/>
  <c r="P43" i="40"/>
  <c r="AH24" i="40" l="1"/>
  <c r="AH22" i="40"/>
  <c r="R58" i="37"/>
  <c r="AX58" i="37"/>
  <c r="S58" i="37"/>
  <c r="AY58" i="37"/>
  <c r="S32" i="37"/>
  <c r="AD23" i="48"/>
  <c r="P25" i="48"/>
  <c r="P23" i="48"/>
  <c r="AD23" i="47"/>
  <c r="AD23" i="46"/>
  <c r="P25" i="46"/>
  <c r="P23" i="46"/>
  <c r="P25" i="45"/>
  <c r="AD23" i="44"/>
  <c r="P25" i="44"/>
  <c r="P23" i="44"/>
  <c r="P25" i="42"/>
  <c r="P23" i="42"/>
  <c r="P23" i="40"/>
  <c r="AD23" i="40"/>
  <c r="AD23" i="43"/>
  <c r="P23" i="45"/>
  <c r="AD25" i="40"/>
  <c r="AD23" i="45"/>
  <c r="AD25" i="44"/>
  <c r="AY32" i="37"/>
  <c r="AD25" i="48"/>
  <c r="AD25" i="47"/>
  <c r="AD25" i="46"/>
  <c r="AD25" i="45"/>
  <c r="AD25" i="43"/>
  <c r="AD23" i="42"/>
  <c r="AD25" i="42"/>
  <c r="AD25" i="41"/>
  <c r="P25" i="40"/>
  <c r="AC23" i="41"/>
  <c r="AD23" i="41" l="1"/>
  <c r="AH23"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0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0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Y33" authorId="0" shapeId="0" xr:uid="{00000000-0006-0000-00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9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9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Y33" authorId="0" shapeId="0" xr:uid="{00000000-0006-0000-09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V5" authorId="0" shapeId="0" xr:uid="{00000000-0006-0000-0A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W5" authorId="0" shapeId="0" xr:uid="{00000000-0006-0000-0A00-000002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A00-000003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A00-000004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A00-000005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según: SEGPLAN, PMR, número de actividad, etc.). La codificación se puede consultar en la pestaña de  generalidades.
</t>
        </r>
      </text>
    </comment>
    <comment ref="I11" authorId="0" shapeId="0" xr:uid="{00000000-0006-0000-0A00-000006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A00-000007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11" authorId="0" shapeId="0" xr:uid="{00000000-0006-0000-0A00-000008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11" authorId="0" shapeId="0" xr:uid="{00000000-0006-0000-0A00-000009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T11" authorId="0" shapeId="0" xr:uid="{00000000-0006-0000-0A00-00000A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medicación del indicador y del reporte del seguimiento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1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1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1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2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2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Y33" authorId="0" shapeId="0" xr:uid="{00000000-0006-0000-02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3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3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Y33" authorId="0" shapeId="0" xr:uid="{00000000-0006-0000-03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4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4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Y33" authorId="0" shapeId="0" xr:uid="{00000000-0006-0000-04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5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5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Y33" authorId="0" shapeId="0" xr:uid="{00000000-0006-0000-05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6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6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Y33" authorId="0" shapeId="0" xr:uid="{00000000-0006-0000-06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7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7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Y33" authorId="0" shapeId="0" xr:uid="{00000000-0006-0000-07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8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8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Y33" authorId="0" shapeId="0" xr:uid="{00000000-0006-0000-08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sharedStrings.xml><?xml version="1.0" encoding="utf-8"?>
<sst xmlns="http://schemas.openxmlformats.org/spreadsheetml/2006/main" count="2595" uniqueCount="766">
  <si>
    <t>SECRETARÍA DISTRITAL DE LA MUJER</t>
  </si>
  <si>
    <t>Código: DE-FO-5</t>
  </si>
  <si>
    <t xml:space="preserve">DIRECCIONAMIENTO ESTRATEGICO </t>
  </si>
  <si>
    <t>Versión: 09</t>
  </si>
  <si>
    <t xml:space="preserve">FORMULACIÓN Y SEGUIMIENTO  PLAN DE ACCIÓN </t>
  </si>
  <si>
    <t>Fecha de Emisión: 10/01/2023</t>
  </si>
  <si>
    <t>Página 1 de 3</t>
  </si>
  <si>
    <t>PERIODO REPORTADO</t>
  </si>
  <si>
    <t>SEP</t>
  </si>
  <si>
    <t>FECHA DE REPORTE</t>
  </si>
  <si>
    <t>TIPO DE REPORTE</t>
  </si>
  <si>
    <t>FORMULACION</t>
  </si>
  <si>
    <t>ACTUALIZACION</t>
  </si>
  <si>
    <t>SEGUIMIENTO</t>
  </si>
  <si>
    <t>X</t>
  </si>
  <si>
    <t>NOMBRE DEL PROYECTO</t>
  </si>
  <si>
    <t xml:space="preserve">Fortalecimiento a la implementación del Sistema Distrital de Protección integral a las mujeres víctimas de violencias –SOFIA en Bogotá.  </t>
  </si>
  <si>
    <t>PROPÓSITO</t>
  </si>
  <si>
    <t>Número 3. Inspirar confianza y legitimidad para vivir sin miedo y ser epicentro de cultura ciudadana, paz y reconciliación.</t>
  </si>
  <si>
    <t>LOGRO</t>
  </si>
  <si>
    <t>Reducir la aceptación cultural e institucional del machismo y las violencias contra las mujeres, y garantizar el acceso efectivo a la justicia</t>
  </si>
  <si>
    <t>PROGRAMA</t>
  </si>
  <si>
    <t>40 Más mujeres viven una vida libre de violencias, se sienten seguras y acceden con confianza al sistema de justicia.</t>
  </si>
  <si>
    <t>DESCRIPCIÓN DE LA META (ACTIVIDAD MGA)</t>
  </si>
  <si>
    <t>Realizar 115.103 atenciones efectivas a través de la Línea Púrpura Distrital</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</si>
  <si>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</si>
  <si>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</si>
  <si>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</si>
  <si>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</si>
  <si>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</si>
  <si>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</si>
  <si>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</si>
  <si>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MAR</t>
  </si>
  <si>
    <t>ABR</t>
  </si>
  <si>
    <t>MAY</t>
  </si>
  <si>
    <t>JUN</t>
  </si>
  <si>
    <t>JUL</t>
  </si>
  <si>
    <t>AGO</t>
  </si>
  <si>
    <t>OCT</t>
  </si>
  <si>
    <t>NOV</t>
  </si>
  <si>
    <t>DIC</t>
  </si>
  <si>
    <t>TOTAL</t>
  </si>
  <si>
    <t>AVANCE</t>
  </si>
  <si>
    <t>Total reporte 
Reserva</t>
  </si>
  <si>
    <t>Total reporte 
Vigencia</t>
  </si>
  <si>
    <t>PROGRAMACION DE COMPROMISOS</t>
  </si>
  <si>
    <t>Prog Compromisos</t>
  </si>
  <si>
    <t>COMPROMISOS</t>
  </si>
  <si>
    <t>Ejec Compromisos</t>
  </si>
  <si>
    <t>PROGRAMACION DE GIROS</t>
  </si>
  <si>
    <t>Prog Giros</t>
  </si>
  <si>
    <t>GIROS</t>
  </si>
  <si>
    <t>Ejec Giros</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</si>
  <si>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</si>
  <si>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</si>
  <si>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</si>
  <si>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</si>
  <si>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</si>
  <si>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REPORTE METAS VIGENCIA (Ejecución vigencia)</t>
  </si>
  <si>
    <t xml:space="preserve">DESCRIPCIÓN DE LA META (ACTIVIDAD) </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</si>
  <si>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</si>
  <si>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</si>
  <si>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</si>
  <si>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</si>
  <si>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</si>
  <si>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</si>
  <si>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</si>
  <si>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</si>
  <si>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No se presentaron retrasos</t>
  </si>
  <si>
    <t xml:space="preserve">La atención realizada por parte de la Línea Púrpura Distrital, contribuyó en gran medida en el conocimiento y reconocimiento de las ciudadanas sobre la exigibilidad de sus derechos, a identificar los trámites que se deben adelantar ante las entidades competentes, conocer e identificar factores de riesgo y prácticas de auto protección, así como los servicios disponibles para la garantía de sus derechos y la contribución en la prevención de nuevos hechos de violencias contra las mujeres.
La implementación y consolidación de la Agencia MUJ, ha posibilitado avanzar en garantizar una atención de urgencias y emergencias para casos de mujeres víctimas de violencia, acorde con los protocolos y procedimientos establecidos, con enfoque de género y de manera articulada con las demás agencias de la Línea 123 evitando así revictimización. Bajo este marco, a través de la móvil mujer, las mujeres cuentan con un recurso de respuesta oportuna en situaciones de riesgo de feminicidio permitiendo generar acciones rápidas de atención y protección. Asimismo, el abordaje psico-jurídico de la móvil mujer promueve en las mujeres la capacidad de toma de decisiones, así como la identificación de la situación de riesgo, y mecanismos de activación de rutas para salvaguardar su vida. </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</si>
  <si>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</si>
  <si>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</si>
  <si>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</si>
  <si>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</si>
  <si>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</si>
  <si>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</si>
  <si>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</si>
  <si>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</si>
  <si>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</si>
  <si>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</si>
  <si>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</si>
  <si>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</si>
  <si>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</si>
  <si>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</si>
  <si>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</si>
  <si>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</si>
  <si>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</si>
  <si>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</si>
  <si>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</si>
  <si>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</si>
  <si>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 xml:space="preserve">1. Brindar orientación psicosocial y con elementos socio jurídicos, así como información en la ruta de atención a mujeres víctimas de violencias a través de la Línea Púrpura Distrital "Mujeres que escuchan mujeres". </t>
  </si>
  <si>
    <t>2. Fortalecer la respuesta de atención en emergencia a través de la implementación de la Agencia Muj en el marco de la integración de la Secretaría Distrital de la Mujer con el Número Único de Seguridad y Emergencias - NUSE.</t>
  </si>
  <si>
    <t>3. Brindar atención psico jurídica en emergencia a través de la Agencia Muj en el marco de la integración de la Secretaría Distrital de la Mujer con el Número Único de Seguridad y Emergencias - NUSE</t>
  </si>
  <si>
    <t>Código: DE-FO-05</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</si>
  <si>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</si>
  <si>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</si>
  <si>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</si>
  <si>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</si>
  <si>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</si>
  <si>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</si>
  <si>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</si>
  <si>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</si>
  <si>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</si>
  <si>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</si>
  <si>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</si>
  <si>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</si>
  <si>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</si>
  <si>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Avances y Logros (2.000 caracteres)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</si>
  <si>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</si>
  <si>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</si>
  <si>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</si>
  <si>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</si>
  <si>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*Incluir tantas filas sean necesarias</t>
  </si>
  <si>
    <t>Realizar seguimiento al 100% de los casos reportados en la Línea Purpura Distrital</t>
  </si>
  <si>
    <t>Los seguimientos realizados a través de la Línea Púrpura Distrital "Mujeres que Escuchan Mujeres" permitieron identificar los avances y dificultades que enfrentan las mujeres en la dinamización de las rutas de atención, así como minimizar los impactos psicosociales generados por los procesos administrativos o penales de exigibilidad de sus derechos.</t>
  </si>
  <si>
    <t>4. Realizar seguimientos efectivos a mujeres víctimas de violencias con posible riesgo de feminicidio a través de la Línea Púrpura Distrital "Mujeres que Escuchan Mujeres"</t>
  </si>
  <si>
    <t xml:space="preserve">Operar 6 casas refugio para mujeres víctimas de violencia y personas a cargo </t>
  </si>
  <si>
    <t xml:space="preserve"> Operar 6 casas refugio para mujeres víctimas de violencia y personas a cargo </t>
  </si>
  <si>
    <t xml:space="preserve">No se presentaron retrasos </t>
  </si>
  <si>
    <t xml:space="preserve">Todas las mujeres y sistemas familiares que ingresaron a Casas Refugio durante el período recibieron acogida y atención integral e ininterrumpida a través de acompañamiento psicosocial y la orientación, asesoría y/o representación jurídica, así como el apoyo de las áreas de pedagogía, trabajo social, primeros auxilios y nutrición a través de atención individual, familiar y acciones colectivas, de acuerdo con la modalidad de acogida y acorde con sus necesidades y condiciones. </t>
  </si>
  <si>
    <t>5. Realizar la supervisión administrativa, financiera y contable de las Casas Refugio en operación.</t>
  </si>
  <si>
    <t>6. Brindar lineamientos técnicos a los operadores de las Casas Refugio para la adecuada implementación del modelo en sus diferentes modalidades.</t>
  </si>
  <si>
    <t>Realizar atención al 100% de personas (Mujeres víctimas de violencia y personas a cargo) acogidas en Casa Refugio</t>
  </si>
  <si>
    <t>Realizar atención al 100% de personas (mujeres víctimas de violencia y personas a cargo) acogidas en las Casas Refugio.</t>
  </si>
  <si>
    <t>Las mujeres y sistemas familiares que ingresaron a Casas Refugio, recibieron acogida y atención integral a través de acompañamiento psicosocial y la orientación, asesoría y/o representación jurídica, así como apoyo de las áreas de pedagogía, trabajo social, primeros auxilios y nutrición a través de la atención individual, familiar y acciones colectivas.</t>
  </si>
  <si>
    <t>7. Tramitar las solicitudes de cupo recibidas en el correo institucional de la estrategia de Casas Refugio.</t>
  </si>
  <si>
    <t>8. Brindar acogida a mujeres víctimas de violencia y sus personas a cargo en las Casa Refugio.</t>
  </si>
  <si>
    <t>Fortalecer los 4 componentes del Sistema SOFIA</t>
  </si>
  <si>
    <t xml:space="preserve">Fortalecer los 4 componentes del Sistema SOFIA </t>
  </si>
  <si>
    <t>Con el fortalecimiento de los componentes del Sistema SOFIA se aporta al goce efectivo del derecho a una vida libre de violencias para las mujeres habitantes del territorio urbano y rural de Bogotá, contribuyendo con la desnaturalización de las violencias, la prevención del delito de feminicidio, así como con la eliminación de barreras de acceso a la oferta de medidas de prevención, protección, atención y sanción de las violencias contra las mujeres, tanto en el espacio público como en el privado, mitigando que cualquier acción u omisión por parte del Estado cause daño o sufrimiento a las mujeres por el hecho de ser mujeres.
Desde el componente de prevención, se ha contribuido a la reducción de la exposición de las mujeres a ser víctimas de múltiples expresiones de las violencias en los ámbitos público y privado, garantizando acciones de coordinación interinstitucional dirigidas a la sensibilización y capacitación; el cambio cultural; la identificación, caracterización, prevención y seguimiento de factores de riesgo para las mujeres y el reconocimiento y exigibilidad del derecho de las mujeres a una vida libre de violencias.</t>
  </si>
  <si>
    <t xml:space="preserve">9. Realizar procesos de sensibilización y formación para el fortalecimiento de capacidades a servidoras y servidores de entidades con presencia en el Distrito Capital, frente a la garantía del derecho de las mujeres a una vida libre de violencias y la atención integral a las víctimas de diferentes modalidades de violencias contra las mujeres. </t>
  </si>
  <si>
    <t xml:space="preserve">10. Participar o convocar espacios de articulación y coordinación de acciones estratégicas para la prevención, atención y sanción de las violencias contra las mujeres en el Distrito Capital, según los lineamientos técnicos y operativos para el funcionamiento y la implementación del Sistema SOFIA. </t>
  </si>
  <si>
    <t>11. Desarrollar acciones de divulgación y visibilización orientadas a la prevención de las violencias contra las mujeres, así como a la sensibilización de la sociedad en general para el reconocimiento del derecho de las mujeres a una vida libre de violencias.</t>
  </si>
  <si>
    <t>12. Brindar asistencia técnica para el desarrollo de acciones de fortalecimiento de los componentes del Sistema SOFIA</t>
  </si>
  <si>
    <t>Implementar una estrategia de Prevención de Riesgo de feminicidio</t>
  </si>
  <si>
    <t>13. Hacer seguimiento jurídico y psicosocial periódico a mujeres en riesgo de feminicidio en Bogotá, según los casos remitidos por entidades competentes del orden nacional, distrital o local, y equipos de atención de la Secretaría Distrital de la Mujer.</t>
  </si>
  <si>
    <t>14. Articular acciones interinstitucionales para aportar a la garantía del derecho de las mujeres en riesgo de feminicidio a una vida libre de violencias, a través del Sistema Articulado de Alertas Tempranas - SAAT.</t>
  </si>
  <si>
    <t>15. Brindar atención socio-jurídica en casos que sean reportados a través de la Estrategia Intersectorial para la Prevención y Atención de Víctimas de Violencia de Género con Énfasis en Violencia Sexual y Feminicidio.</t>
  </si>
  <si>
    <t>16. Articular acciones con el sector salud para eliminar barreras de protección, atención y acceso a la justicia de las mujeres ​víctimas de violencias o en riesgo de feminicidio, con el fin de prevenir la materialización del delito.</t>
  </si>
  <si>
    <t>Dinamizar 20 consejos Locales de seguridad para las mujeres y sus respectivos planes locales de seguridad</t>
  </si>
  <si>
    <t xml:space="preserve">Se avanzó en la consolidación de un escenario (CLSM) y una herramienta (PLSM) para el abordaje de la seguridad y violencias contra las mujeres desde un enfoque de género, de derechos y diferencial, incorporando a la categoría de delitos de alto impacto a los delitos sexuales y la violencia intrafamiliar. </t>
  </si>
  <si>
    <t>17. Articular y coordinar con las Alcaldías Locales la agenda, fechas y desarrollo de las sesiones de los Consejos Locales de Seguridad para las Mujeres.</t>
  </si>
  <si>
    <t>18. Dinamizar el diseño, implementación y seguimiento de las acciones incluidas en los Planes Locales de Seguridad para las Mujeres.</t>
  </si>
  <si>
    <t xml:space="preserve">19. Liderar, articular y dinamizar acciones de prevención de violencias contra las mujeres en el espacio público y privado, en cada una de las localidades de Bogotá.  </t>
  </si>
  <si>
    <t>Implementar un protocolo de prevención, atención y seguimiento a casos de violencia en el transporte público</t>
  </si>
  <si>
    <t>La dinamización de la articulación interinstitucional busca fortalecer la identificación y prevención de violencias contra las mujeres en el transporte público</t>
  </si>
  <si>
    <t>20. Brindar atención en dupla a mujeres víctimas de violencias en el espacio y el transporte público.</t>
  </si>
  <si>
    <t xml:space="preserve">21. Acompañar técnicamente los procesos de articulación intra e interinstitucional para el impulso de acciones de prevención, atención y sanción de las violencias contra las mujeres en el espacio y el transporte público. </t>
  </si>
  <si>
    <t>El proceso de atención psicosocial facilitado por las Duplas permitió:                                      
- Promover espacios de conversación empática y reflexiva con las mujeres víctimas de violencias. 
- Promover prácticas de autocuidado en las mujeres y sus redes de apoyo. 
- Identificar sus recursos de afrontamiento. 
- Acercar la institucionalidad a las mujeres a través de la orientación de procesos, y aclaración de competencias de las entidades que hacen parte de la ruta de atención a mujeres víctimas de violencias. 
- Brindar atención integral a familiares de mujeres víctimas de feminicidio.</t>
  </si>
  <si>
    <t>22. Realizar el primer contacto efectivo con las mujeres nuevas remitidas por los diferentes equipos para atención psicosocial.</t>
  </si>
  <si>
    <t>23. Aportar a la garantía del derecho de las mujeres a una vida libre de violencias a través de las sesiones de seguimiento.</t>
  </si>
  <si>
    <t xml:space="preserve">24. Dinamizar la activación de rutas y sesiones de atención psicosocial a mujeres víctimas de violencias. </t>
  </si>
  <si>
    <t>FORMULACIÓN Y SEGUIMIENTO PLAN DE ACCIÓN</t>
  </si>
  <si>
    <t>Página 2 de 3</t>
  </si>
  <si>
    <t xml:space="preserve">PROGRAMACIÓN </t>
  </si>
  <si>
    <t>DESCRIPCIÓN CUALITATIVA DEL AVANCE MES</t>
  </si>
  <si>
    <t>DESCRIPCIÓN CUALITATIVA DEL AVANCE ACUMULADO</t>
  </si>
  <si>
    <t>RETRASOS Y FACTORES LIMITANTES PARA EL CUMPLIMIENTO</t>
  </si>
  <si>
    <t>SOLUCIONES PROPUESTAS PARA RESOLVER LOS RETRASOS Y FACTORES LIMITANTES PARA EL CUMPLIMIENTO</t>
  </si>
  <si>
    <t>PRODUCTO INSTITUCIONAL (PMR):</t>
  </si>
  <si>
    <t>1. Vida libre de Violencias y justicia con enfoque de género para las mujeres</t>
  </si>
  <si>
    <t>OBJETIVO ESTRATEGICO:</t>
  </si>
  <si>
    <t>5. Fortalecer y coordinar la respuesta institucional para la implementación del Sistema Distrital de Protección integral a las mujeres víctimas de violencias -SOFIA-, aportando a la garantía del derecho de las mujeres a una vida libre de violencias en el Distrito Capital</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</si>
  <si>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</si>
  <si>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</si>
  <si>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</si>
  <si>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</si>
  <si>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</si>
  <si>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</si>
  <si>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</si>
  <si>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</si>
  <si>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</si>
  <si>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</si>
  <si>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</si>
  <si>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</si>
  <si>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</si>
  <si>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</si>
  <si>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</si>
  <si>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</si>
  <si>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</si>
  <si>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</si>
  <si>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</si>
  <si>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</si>
  <si>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</si>
  <si>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EJECUTADA</t>
  </si>
  <si>
    <t>AVANCE %</t>
  </si>
  <si>
    <t>Alcanzar al menos el 80% de efectividad (respuesta inmediata, llamadas devueltas y contactos por chat) en la atención de la línea purpura  “Mujeres escuchan mujeres” integrando un equipo de la misma a la línea de emergencias 123</t>
  </si>
  <si>
    <t>324. Efectividad en la atención de la Línea Púrpura</t>
  </si>
  <si>
    <t>CONSTANTE</t>
  </si>
  <si>
    <t>Porcentaje</t>
  </si>
  <si>
    <t>(Llamadas contestadas + llamadas buzón)/
Llamadas efectivas</t>
  </si>
  <si>
    <t>Trimestral</t>
  </si>
  <si>
    <t>Matriz de efectividad LPD</t>
  </si>
  <si>
    <t>No aplica</t>
  </si>
  <si>
    <t>Ampliar a 6 el modelo de operación de Casa refugio priorizando la ruralidad (Acuerdo 631/2015) y modalidad intermedia.</t>
  </si>
  <si>
    <t>325. Número de Casas Refugio en operación</t>
  </si>
  <si>
    <t>CRECIENTE</t>
  </si>
  <si>
    <t>Casas</t>
  </si>
  <si>
    <t>Sumatoria del número de casas refugio en operación, tomando como operación aquellas que cuentan con contrato suscrito</t>
  </si>
  <si>
    <t>Contratos de operación suscritos</t>
  </si>
  <si>
    <t>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</si>
  <si>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</si>
  <si>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Número</t>
  </si>
  <si>
    <t xml:space="preserve">Implementación constante de las siguientes acciones estratégicas en el marco de los componentes del Sistema SOFIA:
1. Acciones estratégicas de formación y sensibilización para el fortalecimiento de capacidades. 
2. Implementación del Sistema Articulado de Alertas Tempranas - SAAT - como estrategia para la prevención del riesgo de feminicidio.
3. Territorialización del Sistema SOFIA a través de la formulación e implementación de planes locales de seguridad para las mujeres y el desarrollo de la secretaría técnica de los Consejos Locales de Seguridad para las Mujeres.
4. Acciones estrategias para la prevención y atención de violencias en el espacio y el transporte público.
5. Atención a mujeres a través de las Duplas de atención psicosocial. </t>
  </si>
  <si>
    <t>Reportes mensuales de plan de acción del proyecto de inversión 7734</t>
  </si>
  <si>
    <t>36.Número de mujeres víctimas de violencias y su sistema familiar, acogidas y atendidas a través del modelo de Casas Refugio incluyendo modalidad intermedia de acogida y ruralidad</t>
  </si>
  <si>
    <t>SUMA</t>
  </si>
  <si>
    <t>Mujeres, hijos e hijas</t>
  </si>
  <si>
    <t xml:space="preserve">Sumatoria del número de mujeres víctimas de violencias y su sistema familiar, acogidas y atendidas a través del modelo de Casas Refugio incluyendo modalidad intermedia de acogida y ruralidad </t>
  </si>
  <si>
    <t>Mensual</t>
  </si>
  <si>
    <t>Simisional</t>
  </si>
  <si>
    <t>37.Número de atenciones a mujeres víctimas de violencias, a través de las Duplas de atención psicosocial</t>
  </si>
  <si>
    <t>Atenciones</t>
  </si>
  <si>
    <t>Sumatoria del número de atenciones a mujeres víctimas de violencias, a través de las Duplas de atención psicosocial</t>
  </si>
  <si>
    <t>De manera permanente las profesionales trabajan en   el fortalecimiento de los mensajes y la comunicación a través de otros medios como mensajes de texto, WhatsApp y correo electrónico; así como el ejercicio de corresponsabilidad con las mujeres y el reconocimiento de la importancia de permanecer en el proceso de atención psicosocial, acompañado de la flexibilización de los horarios que permita reducir las cancelaciones y/o atenciones fallidas</t>
  </si>
  <si>
    <t xml:space="preserve">18.Número de mujeres participantes en las actividades implementadas en el marco de los Planes Locales de Seguridad para las Mujeres </t>
  </si>
  <si>
    <t>Mujeres</t>
  </si>
  <si>
    <t xml:space="preserve">Sumatoria del número de mujeres participantes en las actividades implementadas en el marco de los Planes Locales de Seguridad para las Mujeres </t>
  </si>
  <si>
    <t>Reportes equipo Sofía Local</t>
  </si>
  <si>
    <t>32.Atenciones efectivas a través de la Línea Púrpura Distrital</t>
  </si>
  <si>
    <t>Sumatoria del número de atenciones efectivas a través de la Línea Púrpura Distrital</t>
  </si>
  <si>
    <t>47. Número de mujeres en posible riesgo de feminicidio en seguimiento jurídico y psicosocial en el marco del Sistema Articulado de Alertas Tempranas (SAAT)</t>
  </si>
  <si>
    <t>Sumatoria del número de mujeres en posible riesgo de feminicidio en seguimiento jurídico y psicosocial en el marco del Sistema Articulado de Alertas Tempranas (SAAT)</t>
  </si>
  <si>
    <t>N.A.</t>
  </si>
  <si>
    <t>Reportes equipo Sistema articulado de alertas tempranas -SAAT- para la prevención del riesgo de feminicidio en Bogotá</t>
  </si>
  <si>
    <t xml:space="preserve">Como alternativa de solución se reiterará a las coordinaciones de los equipos la importancia de registrar en instrumentos SAAT las atenciones y seguimientos de todos los casos asignados. </t>
  </si>
  <si>
    <t>48. Número de atenciones (asesorías y orientaciones) a través de la Estrategia intersectorial para la prevención y atención a víctimas de violencia de género con énfasis en violencia sexual y feminicidio.</t>
  </si>
  <si>
    <t>Sumatoria del número de atenciones (asesorías y orientaciones) a través de la Estrategia intersectorial para la prevención y atención a víctimas de violencia de género con énfasis en violencia sexual y feminicidio.</t>
  </si>
  <si>
    <t>1. Realizar 115.103 atenciones efectivas a través de la Línea Púrpura Distrital</t>
  </si>
  <si>
    <t>1. Número total de intervenciones brindadas a las mujeres a través de la Línea Púrpura Distrital "Mujeres que escuchan mujeres"</t>
  </si>
  <si>
    <t>Sumatoria del número total de intervenciones brindadas a las mujeres a través de la Línea Púrpura Distrital "Mujeres que escuchan mujeres"</t>
  </si>
  <si>
    <t>2. Número de incidentes contestados, analizados o gestionados</t>
  </si>
  <si>
    <t>Sumatoria del número de incidentes analizados o gestionados</t>
  </si>
  <si>
    <t>2. Número de incidentes direccionados para atención postemergencia</t>
  </si>
  <si>
    <t>Sumatoria del número de incidentes direccionados para atención postemergencia</t>
  </si>
  <si>
    <t xml:space="preserve">3. Número de casos recepcionados y gestionados </t>
  </si>
  <si>
    <t xml:space="preserve">Sumatoria del número  de casos recepcionados y gestionados </t>
  </si>
  <si>
    <t>3. Número total de orientaciones psico-jurídicas efectivas</t>
  </si>
  <si>
    <t>Sumatoria del número total de orientaciones psico-jurídicas efectivas</t>
  </si>
  <si>
    <t>3. Número de casos gestionados con intento fallido de contacto</t>
  </si>
  <si>
    <t>Sumatoria del número de casos gestionados con intento fallido de contacto</t>
  </si>
  <si>
    <t>2. Realizar seguimiento al 100% de los casos reportados en la Línea Purpura Distrital</t>
  </si>
  <si>
    <t>4. Número de seguimientos efectivos a mujeres mediante la LPD realizados (Bogotá y alertantes)</t>
  </si>
  <si>
    <t>Sumatoria del número de seguimientos efectivos a mujeres mediante la LPD realizados (Bogotá y alertantes)</t>
  </si>
  <si>
    <t>4. Número de seguimientos a llamadas desde la LPD realizados</t>
  </si>
  <si>
    <t>Sumatoria del número de seguimientos a llamadas desde la LPD realizados</t>
  </si>
  <si>
    <t>3. Operar 6 casas refugio para mujeres víctimas de violencia y personas a cargo</t>
  </si>
  <si>
    <t>5. Número de reuniones de supervisión administrativa, financiera y contable con los operadores de Casa Refugio</t>
  </si>
  <si>
    <t>Sumatoria del número de reuniones de supervisión administrativa, financiera y contable con los operadores de Casa Refugio</t>
  </si>
  <si>
    <t>Reportes equipo Casa Refugio</t>
  </si>
  <si>
    <t>6. Número de reuniones de supervisión técnica con los operadores de Casa Refugio</t>
  </si>
  <si>
    <t>Sumatoria del número de reuniones de supervisión técnica con los operadores de Casa Refugio</t>
  </si>
  <si>
    <t>4. Realizar atención al 100% de Personas (Mujeres víctimas de violencia y personas a cargo) acogidas en Casa Refugio</t>
  </si>
  <si>
    <t>7. Número de solicitudes de cupo recibidas para acogida en Casa Refugio</t>
  </si>
  <si>
    <t>Sumatoria del número de solicitudes de cupo recibidas para acogida en Casa Refugio</t>
  </si>
  <si>
    <t>7. Número de solicitudes de cupo tramitadas que cumplieron criterios de ingreso a Casa Refugio</t>
  </si>
  <si>
    <t>Sumatoria del número de solicitudes de cupo tramitadas que cumplieron criterios de ingreso a Casa Refugio</t>
  </si>
  <si>
    <t>8. Número de personas acogidas en la modalidad tradicional de Casa  Refugio que cumplen criterios de ingreso</t>
  </si>
  <si>
    <t>Sumatoria del número de personas  acogidas en la modalidad tradicional de Casa  Refugio que cumplen criterios de ingreso</t>
  </si>
  <si>
    <t>8. Número de personas acogidas en la modalidad intermedia de Casa  Refugio que cumplen criterios de ingreso</t>
  </si>
  <si>
    <t>Sumatoria del número de personas  acogidas en la modalidad intermedia de Casa  Refugio que cumplen criterios de ingreso</t>
  </si>
  <si>
    <t>8. Número de personas acogidas en la modalidad rural de Casa  Refugio que cumplen criterios de ingreso</t>
  </si>
  <si>
    <t>Sumatoria del número de personas  acogidas en la modalidad rural de Casa  Refugio que cumplen criterios de ingreso</t>
  </si>
  <si>
    <t>8. Número total de personas acogidas en las tres modalidades de Casa Refugio</t>
  </si>
  <si>
    <t>Sumatoria del número total de personas acogidas en las tres modalidades de Casa Refugio</t>
  </si>
  <si>
    <t>5. Fortalecer los 4 componentes del Sistema SOFIA</t>
  </si>
  <si>
    <t xml:space="preserve">9. Número de servidores (as) sensibilizados </t>
  </si>
  <si>
    <t>Sumatoria del número de servidores (as) sensibilizados</t>
  </si>
  <si>
    <t>Reportes equipo Sofía Distrital</t>
  </si>
  <si>
    <t>10. Número de sesiones de espacios de articulación y coordinación acompañados o con desarrollo de secretaría técnica</t>
  </si>
  <si>
    <t>Sumatoria del número de sesiones de espacios de articulación y coordinación acompañados o con desarrollo de secretaría técnica</t>
  </si>
  <si>
    <t>11. Número de acciones de divulgación y visibilización realizadas</t>
  </si>
  <si>
    <t>Sumatoria del número de acciones de divulgación y visibilización realizada</t>
  </si>
  <si>
    <t>12. Número de asistencias técnicas realizadas</t>
  </si>
  <si>
    <t>Sumatoria del número de asistencias técnicas realizadas</t>
  </si>
  <si>
    <t>6. Implementar una estrategia de Prevención de Riesgo de feminicidio</t>
  </si>
  <si>
    <t xml:space="preserve">13. Número de mujeres en riesgo de feminicidio con seguimiento jurídico y/o psicosocial 	</t>
  </si>
  <si>
    <t xml:space="preserve">Sumatoria del número de mujeres en riesgo de feminicidio con seguimiento jurídico y/o psicosocial </t>
  </si>
  <si>
    <t>14. Número de sesiones y/o espacios de articulación interinstitucional a nivel distrital y local en el marco del Sistema Articulado de Alertas Tempranas</t>
  </si>
  <si>
    <t>Sumatoria del número de sesiones y/o espacios de articulación interinstitucional a nivel distrital y local en el marco del Sistema Articulado de Alertas Tempranas</t>
  </si>
  <si>
    <t>15. Número de atenciones (asesorías, orientaciones y seguimientos) a través de la Estrategia intersectorial para la prevención y atención a víctimas de violencia de género con énfasis en violencia sexual y feminicidio.</t>
  </si>
  <si>
    <t>Sumatoria del número de atenciones (asesorías, orientaciones y seguimientos) a través de la Estrategia intersectorial para la prevención y atención a víctimas de violencia de género con énfasis en violencia sexual y feminicidio.</t>
  </si>
  <si>
    <t>16. Número de sesiones/espacios de trabajo realizados con el sector salud.</t>
  </si>
  <si>
    <t>Sumatoria del número de sesiones/espacios de trabajo realizados con el sector salud.</t>
  </si>
  <si>
    <t>Reportes equipo Estrategia intersectorial para la prevención y atención de las violencias contra las mujeres con énfasis en violencia sexual y feminicidio</t>
  </si>
  <si>
    <t>7. Dinamizar 20 consejos Locales de seguridad para las mujeres y sus respectivos planes locales de seguridad</t>
  </si>
  <si>
    <t xml:space="preserve">17. Número de Consejos Locales de Seguridad para las Mujeres realizados </t>
  </si>
  <si>
    <t xml:space="preserve">Sumatoria del número de Consejos Locales de Seguridad para las Mujeres realizados </t>
  </si>
  <si>
    <t>18. Número de Mesas Técnicas con entidades locales y organizaciones de mujeres realizadas para el diseño, implementación y seguimiento de las acciones de los Planes Locales de Seguridad para las Mujeres</t>
  </si>
  <si>
    <t>Sumatoria del número de Mesas Técnicas con entidades locales y organizaciones de mujeres realizadas para  el diseño, implementación y seguimiento de las acciones de los Planes Locales de Seguridad para las Mujeres</t>
  </si>
  <si>
    <t>19. Número de actividades de prevención de violencias realizadas en las localidades de Bogotá</t>
  </si>
  <si>
    <t>Sumatoria del número de actividades de prevención de violencias realizadas en las localidades de Bogotá</t>
  </si>
  <si>
    <t>8. Implementar un protocolo de prevención, atención y segui-miento a casos de violencia en el transporte público</t>
  </si>
  <si>
    <t>20. Número de atenciones brindadas en dupla (primeras atenciones y seguimientos) a mujeres víctimas de violencias en el espacio y transporte público</t>
  </si>
  <si>
    <t>Sumatoria del número de atenciones (primeras atenciones y seguimientos) a mujeres víctimas de violencias en el espacio y transporte público a través de las duplas psico-jurídicas</t>
  </si>
  <si>
    <t xml:space="preserve">21. Número reuniones/sesiones de preparación y acompañamiento técnico para el impulso de acciones de prevención, atención y sanción de las violencias contra las mujeres en el espacio y el transporte público. </t>
  </si>
  <si>
    <t xml:space="preserve">Sumatoria del número reuniones/sesiones de preparación y acompañamiento técnico para el impulso de acciones de prevención, atención y sanción de las violencias contra las mujeres en el espacio y el transporte público. </t>
  </si>
  <si>
    <t>22. Número de remisiones recibidas por el equipo de Duplas de atención psicosocial</t>
  </si>
  <si>
    <t>Sumatoria del número de remisiones recibidas por el equipo de Duplas de atención psicosocial</t>
  </si>
  <si>
    <t>Reportes equipo Duplas</t>
  </si>
  <si>
    <t>22. Número de casos nuevos atendidos de manera efectiva,  a través de las duplas de atención psicosocial</t>
  </si>
  <si>
    <t>Sumatoria del número de casos nuevos atendidos de manera efectiva,  a través de las duplas de atención psicosocial</t>
  </si>
  <si>
    <t xml:space="preserve">23. Número de seguimientos realizados a través de las duplas de atención psicosocial </t>
  </si>
  <si>
    <t>Sumatoria del número de seguimientos realizados a través de las duplas de atención psicosocial</t>
  </si>
  <si>
    <t>El equipo trabaja permanentemente en el fortalecimiento de los procesos psicosociales que permitan el adecuado cierre y la priorización de seguimientos para casos enlos que se identifique riesgo de feminicidio.</t>
  </si>
  <si>
    <t>24. Número total de atenciones realizadas (primeras atenciones y seguimientos)  a través de las duplas de atención psicosocial</t>
  </si>
  <si>
    <t>Sumatoria del número total de atenciones realizadas (primeras atenciones y seguimientos)  a través de las duplas de atención psicosocial</t>
  </si>
  <si>
    <t>Prevención y atención a mujeres víctimas de violencias</t>
  </si>
  <si>
    <t xml:space="preserve">Realizar asistencias técnicas a las entidades integrantes del Sistema SOFIA para la formulación, ajuste e implementación de acciones afirmativas para mujeres en riesgo de feminicidio y las víctimas indirectas del delito. </t>
  </si>
  <si>
    <t>Porcentaje de asistencias técnicas realizadas frente a acciones afirmativas para mujeres en riesgo de feminicidio y las víctimas indirectas del delito</t>
  </si>
  <si>
    <t xml:space="preserve">(Número de asistencias técnicas realizadas frente acciones afirmativas/Número de asistencias técnicas programadas frente a acciones afirmativas)*100 </t>
  </si>
  <si>
    <t>GA-FO-25 Evidencia de reunión internas y externas</t>
  </si>
  <si>
    <t xml:space="preserve">Brindar asistencia técnico legal al sector salud para el fortalecimiento de capacidades institucionales en la atención a mujeres víctimas de violencia con énfasis en violencia sexual y riesgo de feminicidio, en el marco del Sistema SOFIA </t>
  </si>
  <si>
    <t>Asistencia técnico legal con énfasis en violencia sexual y riesgo de feminicidio</t>
  </si>
  <si>
    <t>(Número de asistencias técnico legales realizadas/Número de asistencias técnico legales programadas)*100</t>
  </si>
  <si>
    <t xml:space="preserve">Realizar procesos de divulgación y sensibilización internos y externos sobre las modalidades de Casa Refugio con especial énfasis en las modalidades intermedia y rural </t>
  </si>
  <si>
    <t>Procesos de divulgación y sensibilización sobre las modalidades de Casa Refugio</t>
  </si>
  <si>
    <t>Acciones de sensibilización y divulgación</t>
  </si>
  <si>
    <t xml:space="preserve">Sumatoria de acciones de sensibilización y divulgación realizadas </t>
  </si>
  <si>
    <t>GA-FO-25 Evidencia de reunión internas y externas
Piezas comunicativas de sensibilización y divulgación</t>
  </si>
  <si>
    <t>Brindar asistencia técnica para la formulación e implementación de estrategias locales para la territorialización del Sistema SOFIA</t>
  </si>
  <si>
    <t>Informes locales sobre la implementación de estrategias de territorialización del Sistema SOFIA</t>
  </si>
  <si>
    <t>Informes locales</t>
  </si>
  <si>
    <t>Sumatoria de informes locales sobre la implementación de estrategias de territorialización del Sistema SOFIA</t>
  </si>
  <si>
    <t>Documentos de informes locales sobre la implementación de estrategias de territorialización del Sistema SOFIA</t>
  </si>
  <si>
    <t>No se presentan retrasos</t>
  </si>
  <si>
    <t>Verificar que todos los casos en riesgo de feminicidio son asignados a equipos de la SDMujer para seguimiento psicosocial y socio-jurídico</t>
  </si>
  <si>
    <t>Asignación de casos en riesgo de feminicidio</t>
  </si>
  <si>
    <t>(Casos asignados a equipos para seguimientos a equipos de la SDMujer/Mujeres valoradas INMLCF+Mujeres identificadas en riesgo de feminicidio por los equipos de atención de la SDMujer)*100</t>
  </si>
  <si>
    <t>Verificar que todos los casos en riesgo de feminicidio que han sido asignados cuenten con al menos un seguimiento.</t>
  </si>
  <si>
    <t>Seguimiento de casos en riesgo de feminicidio asignados</t>
  </si>
  <si>
    <t>(Casos con seguimientos realizados/Casos asignados a los equipos para seguimientos)*100</t>
  </si>
  <si>
    <t>ELABORÓ</t>
  </si>
  <si>
    <t>Firma:</t>
  </si>
  <si>
    <t>APROBÓ (Según aplique Gerenta de proyecto, Líder técnica y responsable de proceso)</t>
  </si>
  <si>
    <t>REVISÓ OFICINA ASESORA DE PLANEACIÓN</t>
  </si>
  <si>
    <t xml:space="preserve">VoBo. </t>
  </si>
  <si>
    <t>Nombre: Alexandra Quintero Benavides</t>
  </si>
  <si>
    <t xml:space="preserve">Nombre: Lisa Cristina Gómez Camargo </t>
  </si>
  <si>
    <t>Nombre:</t>
  </si>
  <si>
    <t>Cargo: Contratista Dirección de Eliminación de Violencias contra las Mujeres y Acceso a la Justicia</t>
  </si>
  <si>
    <t>Cargo:  Lideresa Proyecto</t>
  </si>
  <si>
    <t>Cargo: Gerenta Proyecto</t>
  </si>
  <si>
    <t xml:space="preserve">Cargo: </t>
  </si>
  <si>
    <t>Cargo: Jefa Oficina Asesora de Planeación</t>
  </si>
  <si>
    <t xml:space="preserve">FORMULACIÓN Y SEGUIMIENTO PLAN DE ACCIÓN </t>
  </si>
  <si>
    <t>ANEXO - TERRITORIALIZACIÓN</t>
  </si>
  <si>
    <t>Página 3 de 3</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</si>
  <si>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</si>
  <si>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</si>
  <si>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</si>
  <si>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</si>
  <si>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</si>
  <si>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</si>
  <si>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</si>
  <si>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</si>
  <si>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</si>
  <si>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</si>
  <si>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</si>
  <si>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</si>
  <si>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</si>
  <si>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</si>
  <si>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</si>
  <si>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</si>
  <si>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</si>
  <si>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</si>
  <si>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</si>
  <si>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</si>
  <si>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</si>
  <si>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</si>
  <si>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</si>
  <si>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</si>
  <si>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</si>
  <si>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</si>
  <si>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</si>
  <si>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</si>
  <si>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</si>
  <si>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</si>
  <si>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</si>
  <si>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</si>
  <si>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</si>
  <si>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</si>
  <si>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</si>
  <si>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</si>
  <si>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</si>
  <si>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</si>
  <si>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</si>
  <si>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</si>
  <si>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</si>
  <si>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</si>
  <si>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</si>
  <si>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</si>
  <si>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</si>
  <si>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</si>
  <si>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</si>
  <si>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</si>
  <si>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vez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</si>
  <si>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</si>
  <si>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</si>
  <si>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</si>
  <si>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</si>
  <si>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</si>
  <si>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</si>
  <si>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</si>
  <si>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</si>
  <si>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</si>
  <si>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</si>
  <si>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</si>
  <si>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</si>
  <si>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</si>
  <si>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</si>
  <si>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</si>
  <si>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</si>
  <si>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</si>
  <si>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</si>
  <si>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</si>
  <si>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</si>
  <si>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</si>
  <si>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</si>
  <si>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</si>
  <si>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</si>
  <si>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Este campo solo aplica para los planes relacionados con el Decreto 612.</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</si>
  <si>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</si>
  <si>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</si>
  <si>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</si>
  <si>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</si>
  <si>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</si>
  <si>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</si>
  <si>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</si>
  <si>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</si>
  <si>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</si>
  <si>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</si>
  <si>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</si>
  <si>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</si>
  <si>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</si>
  <si>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</si>
  <si>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</si>
  <si>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</si>
  <si>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</si>
  <si>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</si>
  <si>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</si>
  <si>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SEGUIMIENTO TOTAL</t>
  </si>
  <si>
    <t>Este campo contiene dos columnas:
- MAGNITUD EJECUTADA: Correspondiente al avance acumulado de la meta a la fecha del reporte.
- % AVANCE: Formula que calcula el avance de la magnitud ejecutada a la fecha del reporte sobre la meta de la vigencia.</t>
  </si>
  <si>
    <t>En este campo se debe relacionar el avance mensual del indicador.</t>
  </si>
  <si>
    <t>DESCRIPCIÓN CUALITATIVA DEL AVANCE ACUMULADA</t>
  </si>
  <si>
    <t>En este campo se debe registrar el avance del indicador a la fecha del reporte de forma acumulada e integrada.</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</si>
  <si>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</si>
  <si>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</si>
  <si>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</si>
  <si>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</si>
  <si>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</si>
  <si>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</si>
  <si>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</si>
  <si>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</si>
  <si>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</si>
  <si>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PRODUCTO INSTITUCIONAL</t>
  </si>
  <si>
    <t xml:space="preserve">PROCESO ASOCIADO - PLAN OPERATIVO </t>
  </si>
  <si>
    <t xml:space="preserve">NOMBRE PROYECTO DE INVERSIÓN </t>
  </si>
  <si>
    <t>NOMBRE META / INDICADOR</t>
  </si>
  <si>
    <t xml:space="preserve">TIPO DE ANUALIZACIÓN </t>
  </si>
  <si>
    <t xml:space="preserve">GRUPO ETARIO </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</si>
  <si>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</si>
  <si>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</si>
  <si>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</si>
  <si>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</si>
  <si>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</si>
  <si>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</si>
  <si>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</si>
  <si>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</si>
  <si>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</si>
  <si>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</si>
  <si>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</si>
  <si>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</si>
  <si>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</si>
  <si>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</si>
  <si>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</si>
  <si>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</si>
  <si>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</si>
  <si>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</si>
  <si>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</si>
  <si>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</si>
  <si>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</si>
  <si>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</si>
  <si>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</si>
  <si>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</si>
  <si>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</si>
  <si>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</si>
  <si>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</si>
  <si>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CONSULTAS</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</si>
  <si>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</si>
  <si>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</si>
  <si>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</si>
  <si>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</si>
  <si>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</si>
  <si>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</si>
  <si>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</si>
  <si>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</si>
  <si>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</si>
  <si>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</si>
  <si>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</si>
  <si>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</si>
  <si>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</si>
  <si>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</si>
  <si>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</si>
  <si>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</si>
  <si>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</si>
  <si>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</si>
  <si>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</si>
  <si>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</si>
  <si>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</si>
  <si>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</si>
  <si>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</si>
  <si>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</si>
  <si>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</si>
  <si>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</si>
  <si>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</si>
  <si>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</si>
  <si>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</si>
  <si>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</si>
  <si>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</si>
  <si>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</si>
  <si>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</si>
  <si>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</si>
  <si>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</si>
  <si>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</si>
  <si>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</si>
  <si>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</si>
  <si>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</si>
  <si>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</si>
  <si>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</si>
  <si>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</si>
  <si>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</si>
  <si>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</si>
  <si>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</si>
  <si>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</si>
  <si>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</si>
  <si>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</si>
  <si>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</si>
  <si>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</si>
  <si>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</si>
  <si>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</si>
  <si>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</si>
  <si>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</si>
  <si>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</si>
  <si>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</si>
  <si>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</si>
  <si>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</si>
  <si>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</si>
  <si>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</si>
  <si>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</si>
  <si>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</si>
  <si>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</si>
  <si>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</si>
  <si>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</si>
  <si>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</si>
  <si>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</si>
  <si>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</si>
  <si>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</si>
  <si>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</si>
  <si>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</si>
  <si>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</si>
  <si>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</si>
  <si>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</si>
  <si>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</si>
  <si>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</si>
  <si>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</si>
  <si>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</si>
  <si>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</si>
  <si>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</si>
  <si>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</si>
  <si>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</si>
  <si>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</si>
  <si>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</si>
  <si>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</si>
  <si>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</si>
  <si>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305. Ampliar a 6 el modelo de operación de Casa refugio priorizando la ruralidad (Acuerdo 631/2015) y modalidad intermedia.</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</si>
  <si>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</si>
  <si>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</si>
  <si>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</si>
  <si>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</si>
  <si>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</si>
  <si>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</si>
  <si>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</si>
  <si>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</si>
  <si>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</si>
  <si>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</si>
  <si>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</si>
  <si>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</si>
  <si>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</si>
  <si>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</si>
  <si>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</si>
  <si>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</si>
  <si>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</si>
  <si>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</si>
  <si>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</si>
  <si>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</si>
  <si>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</si>
  <si>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</si>
  <si>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</si>
  <si>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</si>
  <si>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</si>
  <si>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</si>
  <si>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</si>
  <si>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</si>
  <si>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</si>
  <si>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</si>
  <si>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</si>
  <si>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</si>
  <si>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</si>
  <si>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</si>
  <si>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</si>
  <si>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</si>
  <si>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</si>
  <si>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</si>
  <si>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</si>
  <si>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</si>
  <si>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</si>
  <si>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</si>
  <si>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</si>
  <si>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</si>
  <si>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t xml:space="preserve">En este periodo no se realizó la sesión directiva del Grupo de género y prevención del feminicidio del Consejo Distrital de Seguridad a cargo de la Secretaría Distrital de Seguridad, Convivencia y Justicia, quien lleva la secretaría técnica del espacio. </t>
  </si>
  <si>
    <t>Como alternativa de solución, se fortalecerá la articulación interinstitucional a nivel distrital para solicitar desde la Subsecretaría de Fortalecimiento de Capacidades y de Oportunidades y/o desde la Dirección de Eliminación de Violencias contra las mujeres y Acceso a la Justicia la realización periódica del espacio.</t>
  </si>
  <si>
    <t>Hacer seguimiento socio jurídico y psicosocial a las mujeres en riesgo de feminicidio e impulsar acciones interinstitucionales para la atención oportuna de las víctimas, la afirmación de sus derechos y la superación de barreras que limiten su derecho a una vida libre de violencias, permite prevenir la materialización del feminicidio y contribuir a la garantía del derecho de las mujeres a vivir libres de violencias.</t>
  </si>
  <si>
    <t>No se presentaron retrasos.</t>
  </si>
  <si>
    <t xml:space="preserve">Se fortalecerá la articulación interinstitucional con la Dirección Técnica de Seguridad de Transmilenio y se reiterará su responsabilidad en el cumplimiento de esta acción, acordada en el marco de la 3a Meta Estratégica, “Avanzar en la implementación del Protocolo de prevención, atención y sanción de las violencias contra las mujeres en el espacio y el transporte público”, de la mesa de trabajo del Sistema SOFIA. Esta acción también es un producto de la PPMyEG, a cargo de Transmilenio, en corresponsabilidad con la SDMUJER. </t>
  </si>
  <si>
    <t>Realizar 12.957 atenciones a mujeres víctimas de violencias, a través de las duplas de atención psicosocial</t>
  </si>
  <si>
    <t>9. Realizar 12.957 atenciones a mujeres víctimas de violencias, a través de las duplas de atención psicosocial</t>
  </si>
  <si>
    <t xml:space="preserve">Durante el mes de diciembre fueron contestados, analizados o gestionados 1.145 incidentes recepcionados por la AgenciaMuj de los códigos de tipificación priorizados. </t>
  </si>
  <si>
    <t>Durante el mes diciembre de los 1,145 incidentes contestados, gestionados y analizados por la AgenciaMuj, 831 fueron direccionados a equipos de la Secretaría Distrital de la Mujer para atención post-evento (407 direccionados específicamente a la Línea Púrpura Distrital)  y en urgencia-emergencia a través de la móvil mujer, recurso de despacho de la AgenciaMuj.</t>
  </si>
  <si>
    <t>Durante el mes de diciembre se recepcionaron y gestionaron 145 incidentes con código de tipificación 204-Tentativa de Feminicidio priorizado para la atención en urgencia/emergencia a través de la móvil mujer de la AgenciaMuj bajo un esquema de duplas psico jurídicas.</t>
  </si>
  <si>
    <t>Durante el mes de diciembre se realizaron 91 orientaciones psico-jurídicas efectivas (incluye el estado Derivado a otras estrategias) por parte de la móvil mujer de la AgenciaMuj</t>
  </si>
  <si>
    <t>Durante el mes de diciembre gestionaros 54 incidentes como intento fallido de contacto (por desplazamiento fallido, rechaza atención o contacto inicial fallido, contacto inicial fallido alertante), en el marco de la atención de la móvil mujer de la AgenciaMuj</t>
  </si>
  <si>
    <t>Logros: Durante el mes de diciembre se recepcionaron y gestionaron 145 incidentes con código de tipificación 204-Tentativa de Feminicidio priorizado para la atención en urgencia/emergencia a través de la móvil mujer bajo un esquema de duplas psico jurídicas. Frente a estos incidentes, se realizaron 91 orientaciones psico-jurídicas efectivas (incluye el estado "Derivado a otras estrategias") y 54 incidentes con intento fallido de contacto (por desplazamiento fallido, rechaza atención o contacto inicial fallido, contacto inicial fallido alertante). Adicionalmente, se retomó el balance de la móvil mujer en el espacio de reunión entre la AgenciaMuj y C4, se realizó requerimiento, seguimiento y capacitación frente al aprovisionamiento del recurso de despacho en la plataforma PremierOne.
Durante los meses de enero a diciembre se recepcionaron y gestionaron 1.481 incidentes priorizados para la atención en urgencia/emergencia a través de la móvil mujer de la AgenciaMuj, se realizaron 918 orientaciones psico-jurídicas efectivas (incluye el estado Derivado a otras estrategias) y se gestionaros 563 incidentes como intento fallido de contacto o desplazamiento.
Beneficios: El abordaje psico-jurídico de la móvil mujer promueve el apoyo inmediato en territorio para las mujeres víctimas de violencia en el distrito, mediante una atención coordinada entre las agencias que componen el número de emergencias 123,  lo cual ha posibilitado la estabilización inicial mujer, la identificación de su red de apoyo y  la canalización inmediata a la ruta de atención requerida  de acuerdo a sus necesidades. Asimismo, contar con la capacidad móvil facilita y acerca a la mujer a la activación de la ruta de atención (protección –justicia) o a un lugar seguro para garantizar su derecho a vivir una vida libre de violencias.  
No se presentaron retrasos</t>
  </si>
  <si>
    <t>Para el mes de diciembre, la efectividad de la Línea Púrpura Distrital fue de 93%, teniendo para el mes un total de 1.769  llamadas contestadas y llamadas que ingresan a buzón y un total de 1.907 llamadas efectivas (llamadas contestadas + llamadas abandonadas + llamadas que ingresan a buzón).</t>
  </si>
  <si>
    <t xml:space="preserve">Durante el mes de diciembre se realizaron 3.148 atenciones efectivas a través de la Línea Púrpura Distrital "Mujeres que Escuchan Mujeres", de las cuales 2.020 fueron primeras atenciones y 1.128 seguimientos telefónicos. </t>
  </si>
  <si>
    <t xml:space="preserve">Durante el mes de diciembre se realizaron 1.733 intervenciones de las cuales 745 fueron orientaciones sobre la ruta de atención, 835 atenciones psicosociales y 153 orientaciones sociojuridicas a mujeres de acuerdo con las necesidades y demandas de las mujeres, así como los hechos victimizantes. </t>
  </si>
  <si>
    <t>Con corte al mes de diciembre se realizaron un total de 912 seguimientos efectivos, de los cuales 879 son de Bogota y 33 alertantes, en casos de mujeres en posible riesgo de feminicidio, mujeres que solicitaron información sobre la Interrupción Voluntaria del Embarazo y casos de mujeres que se volvieron a comunicar manifestado interés en socializar avances y/o dificultades frente a sus procesos.</t>
  </si>
  <si>
    <t>Durante el mes de diciembre se realizaron un total de 640 seguimientos a mujeres desde la Línea Púrpura Distrital.</t>
  </si>
  <si>
    <t>Con corte al mes de diciembre se realizaron un total de 912 seguimientos efectivos, de los cuales 879 son de Bogota y 33 alertantes, en casos de mujeres en posible riesgo de feminicidio, mujeres que solicitaron información sobre la Interrupción Voluntaria del Embarazo y casos de mujeres que se volvieron a comunicar manifestado interés en socializar avances y/o dificultades frente a sus procesos. Los restantes 211 fueron seguimientos fallidos (seguimientos en Bogotá y Alertantes)</t>
  </si>
  <si>
    <t>Durante el mes de diciembre se realizaron 1.733 intervenciones de las cuales 745 fueron orientaciones sobre la ruta de atención, 835 atenciones psicosociales y 153 orientaciones sociojuridicas a mujeres de acuerdo con las necesidades y demandas de las mujeres, así como los hechos victimizantes. 
Con corte al mes de diciembre se realizaron 20.595 intervenciones de las cuales 8.417 fueron orientaciones sobre la ruta de atención, 9.603 atenciones psicosociales y 2.575 orientaciones sociojuridicas a mujeres de acuerdo con las necesidades y demandas de las mujeres, así como los hechos victimizantes.
Beneficios: En el marco de estas orientaciones se sensibilizó a terceras personas que se comunicaron para alertar situaciones de violencias contra otras mujeres, abordando competencias institucionales para la atención frente al ciclo de violencias y la importancia de las redes de apoyo. Asimismo, se dieron a conocer los procedimientos ante las entidades competentes con respecto a las medidas de protección y trámites para iniciar proceso de denuncia, ante  las entidades competentes como Comisarías de Familia y Fiscalía General de la Nación.  
No se presentaron retrasos.</t>
  </si>
  <si>
    <t>Logros: Durante el mes de diciembre fueron contestados, analizados o gestionados 1.145 incidentes recepcionados por la AgenciaMuj de los códigos de tipificación priorizados. De estos, 314 incidentes fueron no procedentes y 831 fueron direccionados a equipos de la Secretaría de la Mujer para atención post-evento y en emergencia (407 direccionados específicamente a la Línea Púrpura Distrital). Se desarrollaron 6 espacios de construcción y articulación conjunta con el C4, en los que se realizó el seguimiento al plan de trabajo semanal, reuniones semanales de seguimiento a la operación y a la transferencia de voz por parte de la AgenciaMUJ (código 611- Maltrato con circunstancia modificadora Violencia en contexto de pareja y expareja). Adicionalmente, se enviaron vía correo electrónico alertas para promover y articular en la atención de diferentes incidentes y notificaciones de errores de asociación, y necesidades de herramientas de clonación y registro.
De los 11.668 incidentes contestados, gestionados y analizados entre los meses de enero a diciembre de acuerdo a sus características y criterios, 3.814 fueron no procedentes y 7.854 fueron direccionados a equipos de la Secretaría Distrital de la Mujer para atención post-evento y en urgencia-emergencia a través de la móvil mujer, recurso de despacho de la AgenciaMuj (4.153 direccionados específicamente a la Línea Púrpura Distrital). 
Beneficios: Se ha posibilitado dar una respuesta oportuna e integral bajo los principios de no revictimización, debida diligencia, oficiosidad, coordinación y acción sin daño.   
No se presentaron retrasos</t>
  </si>
  <si>
    <t xml:space="preserve">En el año 2023 se realizaron 37.814 atenciones efectivas a través de la Línea Púrpura Distrital "Mujeres que Escuchan Mujeres", de las cuales  25.338 fueron primeras atenciones y 12.476 seguimientos telefónicos. </t>
  </si>
  <si>
    <t>En el año 2023 se realizaron 20.595 intervenciones de las cuales 8.417 fueron orientaciones sobre la ruta de atención, 9.603 atenciones psicosociales y 2.575 orientaciones sociojuridicas a mujeres de acuerdo con las necesidades y demandas de las mujeres, así como los hechos victimizantes.</t>
  </si>
  <si>
    <t xml:space="preserve">En el año 2023 fueron contestados, analizados o gestionados 11.668 incidentes recepcionados por la AgenciaMuj de los códigos de tipificación priorizados. </t>
  </si>
  <si>
    <t xml:space="preserve">En el año 2023 de los 11.668 incidentes contestados, gestionados y analizados por la AgenciaMuj, 7.854 fueron direccionados a equipos de la Secretaría Distrital de la Mujer para atención post-evento (4.153 direccionados específicamente a la Línea Púrpura Distrital)  y en urgencia-emergencia a través de la móvil mujer, recurso de despacho de la AgenciaMuj. </t>
  </si>
  <si>
    <t>En el año 2023 se recepcionaron y gestionaron 1.481 incidentes con código de tipificación 204-Tentativa de Feminicidio priorizado para la atención en urgencia/emergencia a través de la móvil mujer de la AgenciaMuj bajo un esquema de duplas psico jurídicas.</t>
  </si>
  <si>
    <t>En el año 2023 se realizaron 918 orientaciones psico-jurídicas efectivas (incluye el estado Derivado a otras estrategias) por parte de la móvil mujer de la AgenciaMuj</t>
  </si>
  <si>
    <t>En el año 2023 se gestionaros 563 incidentes como intento fallido de contacto (por desplazamiento fallido, rechaza atención o contacto inicial fallido, contacto inicial fallido alertante), en el marco de la atención de la móvil mujer de la AgenciaMuj</t>
  </si>
  <si>
    <r>
      <rPr>
        <sz val="11"/>
        <rFont val="Times New Roman"/>
        <family val="1"/>
      </rPr>
      <t xml:space="preserve">
Durante el mes de diciembre se realizaron 3.148 atenciones efectivas a través de la Línea Púrpura Distrital "Mujeres que Escuchan Mujeres", de las cuales 2.020 fueron primeras atenciones y 1.128 seguimientos telefónicos. 
</t>
    </r>
    <r>
      <rPr>
        <sz val="11"/>
        <color rgb="FFFF0000"/>
        <rFont val="Times New Roman"/>
        <family val="1"/>
      </rPr>
      <t xml:space="preserve">
</t>
    </r>
    <r>
      <rPr>
        <sz val="11"/>
        <rFont val="Times New Roman"/>
        <family val="1"/>
      </rPr>
      <t>De los 1.145 incidentes contestados, gestionados y analizados por la AgenciaMuj en el mes de diciembre de acuerdo a sus características y criterios, 831 fueron direccionados a equipos de la Secretaría Distrital de la Mujer para atención post-evento (407 direccionados específicamente a la Línea Púrpura Distrital)  y en urgencia-emergencia a través de la móvil mujer, recurso de despacho de la Agencia MUJ .
Así mismo, se recepcionaron y gestionaron 145 incidentes con código de tipificación 204-Tentativa de Feminicidio priorizado para la atención en urgencia/emergencia a través de la móvil mujer de la AgenciaMuj bajo un esquema de duplas psico jurídicas. Se realizaron 91 orientaciones psico-jurídicas efectivas (incluye el estado Derivado a otras estrategias) y se gestionaron 54 incidentes como intento fallido de contacto (por desplazamiento fallido, rechaza atención o contacto inicial fallido, contacto inicial fallido alertante).</t>
    </r>
  </si>
  <si>
    <r>
      <rPr>
        <sz val="11"/>
        <rFont val="Times New Roman"/>
        <family val="1"/>
      </rPr>
      <t xml:space="preserve">En el año 2023 se realizaron 37.814 atenciones efectivas a través de la Línea Púrpura Distrital "Mujeres que Escuchan Mujeres", de las cuales  25.338 fueron primeras atenciones y 12.476 seguimientos telefónicos. </t>
    </r>
    <r>
      <rPr>
        <sz val="11"/>
        <color rgb="FFFF0000"/>
        <rFont val="Times New Roman"/>
        <family val="1"/>
      </rPr>
      <t xml:space="preserve">
</t>
    </r>
    <r>
      <rPr>
        <sz val="11"/>
        <rFont val="Times New Roman"/>
        <family val="1"/>
      </rPr>
      <t>De los 11.668 incidentes contestados, gestionados y analizados por la AgenciaMuj, 7.854 fueron direccionados a equipos de la Secretaría Distrital de la Mujer para atención post-evento (4.153 direccionados específicamente a la Línea Púrpura Distrital)  y en urgencia-emergencia a través de la móvil mujer, recurso de despacho de la AgenciaMuj. 
Igualmente se recepcionaron y gestionaron 1.481 incidentes con código de tipificación 204-Tentativa de Feminicidio priorizado para la atención en urgencia/emergencia a través de la móvil mujer de la AgenciaMuj bajo un esquema de duplas psico jurídicas.</t>
    </r>
  </si>
  <si>
    <t>En el año 2023 se realizaron un total de 9.806 seguimientos efectivos, de los cuales 9.430 son de Bogota y 376 alertantes, en casos de mujeres en posible riesgo de feminicidio, mujeres que solicitaron información sobre la Interrupción Voluntaria del Embarazo y casos de mujeres que se volvieron a comunicar manifestado interés en socializar avances y/o dificultades frente a sus procesos.</t>
  </si>
  <si>
    <t>Con corte al mes de diciembre se realizaron un total de 912 seguimientos efectivos, de los cuales 879 son de Bogota y 33 alertantes, en casos de mujeres en posible riesgo de feminicidio, mujeres que solicitaron información sobre la Interrupción Voluntaria del Embarazo y casos de mujeres que se volvieron a comunicar manifestado interés en socializar avances y/o dificultades frente a sus procesos. Los restantes 211 fueron seguimientos fallidos (seguimientos en Bogotá y Alertantes)
Entre enero y diciembre se realizaron un total de 9.806 seguimientos efectivos, de los cuales 9.430 son de Bogota y 376 alertantes, en casos de mujeres en posible riesgo de feminicidio, mujeres que solicitaron información sobre la Interrupción Voluntaria del Embarazo y casos de mujeres que se volvieron a comunicar manifestado interés en socializar avances y/o dificultades frente a sus procesos. Los restantes 2.585 fueron seguimientos fallidos (Bogotá y Alertantes)
Beneficios: En el marco de los seguimientos, ante la socialización por parte de las mujeres frente a posibles barreras de acceso a la justicia, el abordaje psicosocial por parte de la línea permitió minimizar los impactos psicosociales generados por los procesos administrativos o penales de exigibilidad de sus derechos y fue necesario en varios casos, canalizar al equipo de abogadas de la Estrategia Justicia de Género de la Secretaría Distrital de la Mujer. 
No se presentaron retrasos.</t>
  </si>
  <si>
    <t xml:space="preserve">En el año 2023 se realizaron un total de 9.806 seguimientos efectivos, de los cuales 9.430 son de Bogota y 376 alertantes, en casos de mujeres en posible riesgo de feminicidio, mujeres que solicitaron información sobre la Interrupción Voluntaria del Embarazo y casos de mujeres que se volvieron a comunicar manifestado interés en socializar avances y/o dificultades frente a sus procesos. Los restantes 2.585 fueron seguimientos fallidos (Bogotá y Alertantes)
 </t>
  </si>
  <si>
    <t>En el año 2023 se realizaron un total de 6.961 seguimientos a mujeres desde la Línea Púrpura Distrital.</t>
  </si>
  <si>
    <t>Para el año 2023 se alcanzó una efectividad acumulada de 93% en la atención de la Línea Púrpura Distrital, teniendo para el período un total de 27.134  llamadas contestadas y llamadas que ingresan a buzón y un total de 29.067  llamadas efectivas (llamadas contestadas + llamadas abandonadas + llamadas que ingresan a buzón).</t>
  </si>
  <si>
    <t>En diciembre, en el marco de la estrategia de prevención del feminicidio (desde la Estrategia Intersectorial para la Prevención y Atención de Víctimas de Violencia de Género con Énfasis en Violencia Sexual y Feminicidio - Estrategia en Hospitales) se operó en 8 IPS en el marco de las 4 subredes públicas y en 1 IPS articulación con la red privada, a través de los cuales se realizaron 521 atenciones de las cuales 432  corresponden a asesorías y 89 a orientaciones.</t>
  </si>
  <si>
    <t xml:space="preserve">En diciembre, en el marco de la estrategia de prevención del feminicidio (desde la Estrategia Intersectorial para la Prevención y Atención de Víctimas de Violencia de Género con Énfasis en Violencia Sexual y Feminicidio (Estrategia en hospitales), se llevaron a cabo 4 jornadas de capacitaciones y sensibilizaciones en temas como: socialización de la Estrategia Intersectorial, tipos de violencias contra las mujeres, Ley 1257 de 2008, protocolo de Atención a Mujeres Víctimas de violencia Sexual y el Derecho Fundamental a la Interrupción Voluntaria del Embarazo y ley 1761 de 2015. </t>
  </si>
  <si>
    <t xml:space="preserve">En diciembre en el marco de la estrategia de prevención del feminicidio (desde la Estrategia Intersectorial para la Prevención y Atención de Víctimas de Violencia de Género con Énfasis en Violencia Sexual y Feminicidio (Estrategia en hospitales)) se realizaron 3.074  atenciones, de las cuales 432  corresponden a asesorías, 89 a  orientaciones y  2.553 a seguimientos de ciudadanas que ya habían sido atendidas con anterioridad por la Estrategia en Hospitales. 
</t>
  </si>
  <si>
    <t>En el año 2023, en el marco de la estrategia de prevención del feminicidio (desde la Estrategia Intersectorial para la Prevención y Atención de Víctimas de Violencia de Género con Énfasis en Violencia Sexual y Feminicidio (Estrategia en hospitales)) se realizaron 20.719 atenciones, de las cuales 3.528 corresponden a asesorías, 1.156 a orientaciones y 16.035 a seguimientos de ciudadanas que ya habían sido atendidas con anterioridad por la Estrategia en Hospitales.</t>
  </si>
  <si>
    <t>En el año 2023, en el marco de la estrategia de prevención del feminicidio (desde la Estrategia Intersectorial para la Prevención y Atención de Víctimas de Violencia de Género con Énfasis en Violencia Sexual y Feminicidio (Estrategia en hospitales), se llevaron a cabo 113 sesiones o espacios con el sector salud, de las cuales 97 fueron jornadas de capacitaciones y sensibilizaciones, en temas como: socialización de la Estrategia Intersectorial, tipos de violencias contra las mujeres; Ley 1257 de 2008; protocolo de Atención a Mujeres Víctimas de violencia Sexual; el Derecho Fundamental a la Interrupción Voluntaria del Embarazo; y ley 1761 de 2015, y  16 fueron jornadas de trabajo para la articulación con los nuevos servicios que desde el sector salud se están prestando, y balances de cierre de la vigencia 2022 y avance de la vigencia 2023.</t>
  </si>
  <si>
    <t>Logros: En el  mes de diciembre  se llevaron a cabo 4  jornadas de capacitaciones y sensibilizaciones en temas como: socialización de la Estrategia Intersectorial, tipos de violencias contra las mujeres, Ley 1257 de 2008, protocolo de Atención a Mujeres Víctimas de violencia Sexual y el Derecho Fundamental a la Interrupción Voluntaria del Embarazo, y  ley 1761 de 2015.
Entre abril y diciembre, en el marco de la estrategia de prevención del feminicidio (desde la Estrategia Intersectorial para la Prevención y Atención de Víctimas de Violencia de Género con Énfasis en Violencia Sexual y Feminicidio (Estrategia en hospitales), se llevaron a cabo 113 sesiones o espacios con el sector salud, de las cuales 97  fueron jornadas de capacitaciones y sensibilizaciones, en temas como: socialización de la Estrategia Intersectorial, tipos de violencias contra las mujeres; Ley 1257 de 2008; protocolo de Atención a Mujeres Víctimas de violencia Sexual; el Derecho Fundamental a la Interrupción Voluntaria del Embarazo; y ley 1761 de 2015, y 16 fueron jornadas de trabajo para la articulación con los nuevos servicios que desde el sector salud se están prestando, y balances de cierre de la vigencia 2022 y avance de la vigencia 2023.
Beneficios: La asistencia técnica legal brindada al personal de salud contribuyó en la cualificación de la atención brindada a las ciudadanas víctimas de VBG que acuden a los servicios de urgencias de las IPS Priorizadas. 
No se presentaron retrasos</t>
  </si>
  <si>
    <t>Entre abril y diciembre, en el marco de la estrategia de prevención del feminicidio (desde la Estrategia Intersectorial para la Prevención y Atención de Víctimas de Violencia de Género con Énfasis en Violencia Sexual y Feminicidio (Estrategia en hospitales), se llevaron a cabo 113 sesiones o espacios con el sector salud, de las cuales 97  fueron jornadas de capacitaciones y sensibilizaciones, en temas como: socialización de la Estrategia Intersectorial, tipos de violencias contra las mujeres; Ley 1257 de 2008; protocolo de Atención a Mujeres Víctimas de violencia Sexual; el Derecho Fundamental a la Interrupción Voluntaria del Embarazo; y ley 1761 de 2015, y 16 fueron jornadas de trabajo para la articulación con los nuevos servicios que desde el sector salud se están prestando, y balances de cierre de la vigencia 2022 y avance de la vigencia 2023.</t>
  </si>
  <si>
    <t xml:space="preserve">Logros: (i) La estrategia de prevención del riesgo de feminicidio (SAAT) recibió del Instituto Nacional de Medicina Legal y Ciencias Forenses 114 casos de mujeres valoradas en riesgo de muerte con datos de contacto correspondientes a noviembre de 2023.
(ii) La estrategia de prevención del riesgo de feminicidio (SAAT) asignó a los equipos sociojurídicos y psicosociales de la entidad 114 casos de mujeres con datos de contacto en riesgo de muerte para hacer seguimiento, correspondientes a las valoraciones del INMLCF de noviembre 2023:
- CASA REFUGIO: 14
- DUPLAS DE ATENCIÓN PSICOSOCIAL: 2
- EJG CIOM: 22
- EJG-CAF (CAPIV-CAIVAS): 3
- EJG-CASA JUSTICIA CON RUTA INTEGRAL: 16
- EJG-CASA JUSTICIA SIN RUTA INTEGRAL: 7
- EJG-URI: 7
- ESTRATEGIA DE HOSPITALES: 13
- PSICOSOCIAL CIOM: 22
- SAAT: 8
(iii) Los equipos de atención sociojurídica y psicosocial de la entidad hicieron el seguimiento a 130 mujeres en riesgo de muerte según valoración del INMLCF, de los cuales 95 corresponden a valoraciones de noviembre, y 35 a valoraciones de periodos anteriores:
- Casa Refugio: 14
- Duplas de Atención Psicosocial: 3
- Estrategia Justicia de Género - CIOM: 32
- Estrategia Justicia de Género - CAF (CAIVAS-CAPIV): 2
- Estrategia Justicia de Género - CASAS DE JUSTICIA CON RUTA INTEGRAL: 28
- Estrategia Justicia de Género - CASAS DE JUSTICIA SIN RUTA INTEGRAL: 9
- Estrategia Justicia de Género - URI: 3
- Estrategia de Hospitales: 12
- Psicosocial - CIOM: 20
- Sistema Articulado de Alertas Tempranas-SAAT: 7
(iv) La estrategia de prevención del riesgo de feminicidio (SAAT) hizo acompañamiento y seguimiento sociojurídico y psicosocial, a través de sus profesionales de atención a 8 mujeres en posible riesgo de feminicidio, según la remisión de los siguientes equipos de la entidad:
- Atención DEVAJ: 2
- Directiva de la entidad: 1
- Duplas de Atención Psicosocial: 1
- Estrategia de Hospitales: 3
- Psicosocial CIOM: 1
Entre enero y diciembre de 2023, la estrategia de prevención del riesgo de feminicidio (Sistema Articulado de Alertas Tempranas-SAAT)  hizo seguimiento socio jurídico y psicosocial a 2.029 casos de mujeres en riesgo de feminicidio, según remisiones externas del Instituto Nacional de Medicina Legal y Ciencias Forenses, y remisiones internas de equipos de atención de la Secretaría Distrital de la Mujer. 
Beneficios: contar con información de las mujeres en riesgo de muerte permite: (i) impulsar acciones para prevenir la materialización del delito de feminicidio en contra de las mujeres víctimas de violencias; (ii) tener contacto e información periódica del estado o situación actual de las ciudadanas a través del seguimiento sociojurídico y psicosocial brindado por la entidad; (iii) fortalecer la coordinación institucional.
Retrasos: en este periodo 19 casos asignados a los equipos de atención de la entidad no registraron seguimiento.
Alternativas: se reiterará a las coordinaciones de los equipos la importancia de registrar en instrumentos SAAT las atenciones y seguimientos de todos los casos asignados. </t>
  </si>
  <si>
    <t>En diciembre 19 casos asignados a los equipos de atención de la entidad no registraron seguimiento. Como alternativa de solución se reiterará a las coordinaciones de los equipos la importancia de registrar en instrumentos SAAT las atenciones y seguimientos de todos los casos asignados. 
Así mismo, en este mes no se realizó sesión directiva del Grupo de género y prevención del feminicidio del Consejo Distrital de Seguridad a cargo de la Secretaría Distrital de Seguridad, Convivencia y Justicia, quien lleva la secretaría técnica del espacio. Como alternativa de solución, se fortalecerá la articulación interinstitucional a nivel distrital para solicitar desde la Subsecretaría de Fortalecimiento de Capacidades y de Oportunidades y/o desde la Dirección de Eliminación de Violencias contra las mujeres y Acceso a la Justicia la realización periódica del espacio.</t>
  </si>
  <si>
    <t>Logros: en diciembre de 2023, se articularon 23 espacios de coordinación interinstitucional para la prevención del feminicidio en el marco de los Consejos Locales de Seguridad como se describe a continuación:
(i) En diciembre de 2023, se articularon 23 espacios de coordinación interinstitucional para la prevención del feminicidio en el marco de las mesas técnicas de seguimiento a mujeres en riesgo de feminicidio de los Consejos Locales de Seguridad de las Mujeres, según lo consagrado en la Circular No. 028 del 15 de diciembre de 2020 "Lineamiento para el seguimiento territorial y distrital a mujeres en riesgo de muerte en Bogotá D.C.". En estos espacios de articulación interinstitucional a nivel local, se hizo seguimiento a 135 casos de mujeres en riesgo de feminicidio y víctimas de violencias, en las localidades de: 
1. Usaquén
10. Engativá
11. Suba
12. Barrios Unidos
13. Teusaquillo
14. Los Mártires
15. Antonio Nariño
16. Puente Aranda
17. La Candelaria
18. Rafael Uribe Uribe
19. Ciudad Bolívar
2. Chapinero
20. Sumapaz
3. Santa Fe
4. San Cristóbal
5. Usme
6. Tunjuelito
7. Bosa
8. Kennedy
9. Fontibón
Entre enero y diciembre de 2023, se articularon 133 espacios de coordinación interinstitucional para la prevención del feminicidio en el marco de los Consejos Distritales de Seguridad a nivel local y distrital.
Beneficios: (i) Avanzar en las acciones de articulación institucional a nivel distrital aportan a la prevención del feminicidio y a la superación de barreras que limitan el derecho de las mujeres a una vida libre de violencias. (ii) Impulsar e implementar acciones afirmativas para las hijas e hijos de las mujeres víctimas de violencias y en riesgo de feminicidio, aporta a la garantía y restablecimiento de sus derechos.
Retrasos: En este periodo no se realizó sesión directiva del Grupo de género y prevención del feminicidio del Consejo Distrital de Seguridad a cargo de la Secretaría Distrital de Seguridad, Convivencia y Justicia, quien lleva la secretaría técnica del espacio.
Alternativas: Fortalecer la articulación interinstitucional a nivel distrital para solicitar desde la Subsecretaría de Fortalecimiento de Capacidades y de Oportunidades y/o desde la Dirección de Eliminación de Violencias contra las mujeres y Acceso a la Justicia la realización periódica del espacio.</t>
  </si>
  <si>
    <t xml:space="preserve">En diciembre en el marco de la estrategia de prevención del riesgo de feminicidio, el Sistema Articulado de Alertas Tempranas-SAAT hizo seguimiento socio jurídico y psicosocial a 138 casos de mujeres en riesgo de feminicidio, según remisiones externas del Instituto Nacional de Medicina Legal y Ciencias Forenses, y remisiones internas de equipos de atención de la Secretaría Distrital de la Mujer. Así mismo, se articularon 23 espacios de coordinación interinstitucional para la prevención del feminicidio en el marco de los Consejos Distritales y Locales de Seguridad.
Asimismo, en el marco de la estrategia de prevención del feminicidio se operó en 8 IPS en el marco de las 4 subredes públicas y en articulación con la red privada, a través de los cuales se realizaron 521 atenciones de las cuales 432 corresponden a asesorías y 89 a orientaciones. Así mismo,  se llevaron a cabo 4  jornadas de capacitaciones y sensibilizaciones en temas como: socialización de la Estrategia Intersectorial, tipos de violencias contra las mujeres y Ley 1257 de 2008, protocolo de Atención a Mujeres Víctimas de violencia Sexual y el Derecho Fundamental a la Interrupción Voluntaria del Embarazo, y ley 1761 de 2015. </t>
  </si>
  <si>
    <t xml:space="preserve">En diciembre de 2023 se hizo seguimiento socio jurídico y psicosocial a 138 casos de mujeres en riesgo de feminicidio, según remisiones externas del Instituto Nacional de Medicina Legal y Ciencias Forenses, y remisiones internas de equipos de atención de la Secretaría Distrital de la Mujer. </t>
  </si>
  <si>
    <t xml:space="preserve">En diciembre 19 casos asignados a los equipos de atención de la entidad no registraron seguimiento. </t>
  </si>
  <si>
    <t xml:space="preserve">La estrategia de prevención del riesgo de feminicidio (Sistema Articulado de Alertas Tempranas-SAAT) entre enero y diciembre de 2023 hizo seguimiento socio jurídico y psicosocial a 2.029 casos de mujeres en riesgo de feminicidio, según remisiones externas del Instituto Nacional de Medicina Legal y Ciencias Forenses, y remisiones internas de equipos de atención de la Secretaría Distrital de la Mujer. </t>
  </si>
  <si>
    <t>En diciembre de 2023, se articularon 23 espacios de coordinación interinstitucional a nivel local y distrital para la prevención del feminicidio en el marco de los Consejos de Seguridad.</t>
  </si>
  <si>
    <t>Entre enero y diciembre de 2023, se articularon 133 espacios de coordinación interinstitucional para la prevención del feminicidio en el marco de los Consejos de Seguridad a nivel local y distrital.</t>
  </si>
  <si>
    <t xml:space="preserve">Nombre: </t>
  </si>
  <si>
    <t>Durante el cuarto trimestre de 2023, el SAAT asignó para segumiento jurídico y psicosocial, el 100 por ciento de los casos de mujeres valoradas en riesgo de feminicidio por el Instituto Nacional de Medicina Legal y Ciencias Forenses e identificadas por equipos internos de la Secretaría Distrital de la Mujer.</t>
  </si>
  <si>
    <t xml:space="preserve">Durante el cuarto trimestre de 2023, el SAAT hizo seguimiento jurídico y psicosocial al 97% por ciento de los casos de mujeres valoradas en riesgo de feminicidio por el Instituto Nacional de Medicina Legal y Ciencias Forenses e identificadas por equipos internos de la Secretaría Distrital de la Mujer. </t>
  </si>
  <si>
    <t>Durante 2023 el SAAT asignó para segumiento jurídico y psicosocial, el 100 por ciento de los casos de mujeres valoradas en riesgo de feminicidio por el Instituto Nacional de Medicina Legal y Ciencias Forenses e identificadas por equipos internos de la Secretaría Distrital de la Mujer.</t>
  </si>
  <si>
    <t>Durante el mes de diciembre, las Duplas de Atención Psicosocial realizaron un total de 569 atenciones, de las cuales 94 corresponden a primeras atenciones y 475 a seguimientos efectivos. El proceso de orientación, atención y acompañamiento psicosocial facilitado por las profesionales aportó al reconocimiento de las violencias y a la garantía del derecho de las mujeres a una vida libre de las mismas. De igual manera, a través de la atención se generó el reconocimiento de la oferta institucional de la Secretaría Distrital de la Mujer, adherencia e ingreso a otros servicios de atención socio- jurídica y vinculación a actividades de autocuidado.</t>
  </si>
  <si>
    <t>De enero a diciembre de 2023, las profesionales de las Duplas de Atención Psicosocial han realizado un total de 5.109 atenciones psicosociales,  de las cuales 1.237 corresponden a primeras atenciones y 3.872 a seguimientos efectivos. Estas atenciones incluyen primer contacto con las ciudadanas, primera atención, concertación de citas para el seguimiento y seguimientos efectivos. El proceso de orientación, atención y acompañamiento psicosocial facilitado por las profesionales aportó al reconocimiento de las violencias y a la garantía del derecho de las mujeres a una vida libre de las mismas.</t>
  </si>
  <si>
    <t>Logros: Durante el mes de diciembre se dio continuidad al fortalecimiento de la articulación con las abogadas de la Estrategia de Justicia de Género en los niveles de orientación y asesoría  de tal manera que el plan de acompañamiento con cada mujer contempla  la atención interdisciplinaria e integral. Asimismo, fue posible generar acciones estrategicas para la prevención del feminicido a través de la articulación con el Sistema Articulador de Alertas Tempranas -SAAT-. 
Desde enero y hasta diciembre se ha fortalecido la articulación permanente y trabajo conjunto entre las Duplas y los equipos de la Estrategia de Justicia de Género, SAAT, Casa Refugio, Sistema de Cuidado, la Estrategia de prevención y atención para los delitos de ataque con agentes quimicos y trata de personas, y los equipos SOFIA distrital y local.
Beneficios: Como parte del proceso de acompañamiento psicosocial, las profesionales de las Duplas aportaron al proceso de activación de rutas para la garantía de derechos como la salud integral, el acceso a la justicia, educación, acceso a oportunidades laborales, entre otras. 
No se presentaron retrasos</t>
  </si>
  <si>
    <t>En el marco de la gestión para la atención, durante el mes de diciembre se registraron un total de 135 seguimientos fallidos los cuales corresponden a acciones de seguimiento que son gestionadas por las profesionales y acordadas con las ciudadanas. Los registros de seguimientos fallidos se deben a la imposibilidad de contacto,  el incumplimiento de los acuerdos de corresponsabilidad y/o  falta de voluntad por parte de las ciudadanas, para continuar con el acompañamiento.</t>
  </si>
  <si>
    <t>De enero a diciembre de 2023, las profesionales de las Duplas de Atención Psicosocial han realizado un total de 5.109 atenciones psicosociales, de las cuales 1.237 corresponden a primeras atenciones y 3.872 a seguimientos efectivos. Estas atenciones incluyen primer contacto con las ciudadanas, primera atención, concertación de citas para el seguimiento y seguimientos efectivos. El proceso de orientación, atención y acompañamiento psicosocial facilitado por las profesionales aportó al reconocimiento de las violencias y a la garantía del derecho de las mujeres a una vida libre de las mismas.</t>
  </si>
  <si>
    <t>Con corte al mes de diciembre, las profesionales han realizado 3.872 seguimientos efectivos. A través de los seguimientos se reforzaron elementos para robustecer la capacidad de toma de decisiones de las mujeres y el reconocimiento de sus recursos de afrontamiento; acceso a la justicia y garantía del derecho a una vida libre de violencias.</t>
  </si>
  <si>
    <t>En el marco de la gestión para la atención, durante el mes de diciembre se registraron un total de 135 seguimientos fallidos los cuales corresponden a acciones de seguimiento que son gestionadas por las profesionales y acordadas con las ciudadanas.                                                                                                                                                                                                                 
Alternativa de solución: De manera permanente las profesionales trabajan en  en el fortalecimiento de los mensajes y la comunicación a través de otros medios como mensajes de texto, WhatsApp y correo eléctronico; así como el ejercicio de corresponsabilidad con las mujeres y el reconocimiento de la importancia de permanecer en el proceso de atención psicosocial, acompañado de la flexibilización de los horarios que permita reducir las cancelaciones y/o atenciones fallidas.</t>
  </si>
  <si>
    <t xml:space="preserve">Durante el mes de diciembre, las profesionales realizaron un total de 475 seguimientos efectivos que permitieron dar continuidad al plan de acompañamiento psicosocial identificado y proyectado en cada caso de acuerdo con las necesidades de las mujeres. En este sentido los seguimientos permitieron conocer el contexto actual de las mujeres, concertar citas para el acompañamiento y dar contuinidad al plan de acción construido con cada ciudadana. Es importante mencionar que, la cifra de seguimientos incluye también, el registro de gestiones como la concertación de la sesión psicosocial.
</t>
  </si>
  <si>
    <t xml:space="preserve">Durante el mes de diciembre las Duplas de Atención Psicosocial realizaron atención inicial a 94 casos nuevos; de estos, 74 casos corresponden a casos recibidos durante el mismo mes y 20 a casos pendientes por atención en meses anteriores.  Se dio tramite oportuno a las 109 remisiones recibidas durante el mes de diciembre, garantizando la gestión para la atención a las mujeres con las que se logró contacto efectivo y quienes expresaron interés y voluntad en inciar el proceso de acompañamiento. </t>
  </si>
  <si>
    <t xml:space="preserve">Durante el mes de diciembre a través de las Duplas de atención psicosocial, se atendieron 94 casos nuevos. </t>
  </si>
  <si>
    <t>Entre enero y diciembre, las Duplas de Atención Psicosocial han atendido un total de 1.237 casos nuevos.</t>
  </si>
  <si>
    <t>Entre enero y diciembre las Duplas han recibido un total de 1.382 solicitudes de atención psicosocial. De esta cifra se ha logrado iniciar el proceso de orientación en 1.237 casos nuevos.</t>
  </si>
  <si>
    <t>Logros: Durante el mes de diciembre las Duplas de Atención Psicosocial realizaron atención inicial a 94 casos nuevos; de estos, 74 casos corresponden a casos recibidos durante el mismo mes y 20 a casos pendientes por atención en meses anteriores.  Se dio tramite oportuno a las 109 remisiones recibidas durante el mes de diciembre, garantizando la gestión para la atención a las mujeres con las que se logró contacto efectivo y quienes expresaron interés y voluntad en inciar el proceso de acompañamiento. 
Entre enero y diciembre las Duplas han recibido un total de 1.382 solicitudes de atención psicosocial. De esta cifra se ha logrado iniciar el proceso de orientación en 1.237 casos nuevos.
Beneficios: Las mujeres remitidas por los diferentes equipos y/o profesionales tuvieron la oportunidad de recibir la oferta de acompañamiento psicosocial dentro de las 24 horas siguientes a la asignación del caso, lo que permitió para ellas sentirse escuchadas y orientadas durante las situaciones críticas o aquellas en las que manifiestan miedo, angustia, tristeza entre otras emociones generadas por las violencias.  Se destaca la capacidad móvil del equipo lo que permitó para las mujeres escoger entre recibir la atención de manera telefonica, virtual o presencial. 
No se presentaron retrasos</t>
  </si>
  <si>
    <t>Durante el mes de diciembre se avanzó en la implementación del Sistema SOFIA a través del desarrollo de las siguientes acciones estratégicas:
1. Fortalecimiento del componente de prevención y atención a través de espacios de fortalecimiento de capacidades frente a la garantía del derecho de las mujeres a una vida libre de violencias y la atención integral a las víctimas de diferentes modalidades de violencias contra las mujeres; espacios de articulación y coordinación de acciones estratégicas para la prevención, atención y sanción de las violencias contra las mujeres; acciones de divulgación y visibilización orientadas a la prevención de las violencias contra las mujeres y asistencia técnica para el desarrollo de acciones de fortalecimiento de los componentes del Sistema SOFIA. 
2. Implementación de la estrategia de prevención del riesgo de feminicidio (Sistema Articulado de Alertas Tempranas-SAAT) y de la Estrategia Intersectorial para la Prevención y Atención de Víctimas de Violencia de Género con Énfasis en Violencia Sexual y Feminicidio - Estrategia en Hospitales.
3. Dinamización de los Consejos y Planes Locales de Seguridad para las Mujeres.
4. Implementación del Protocolo de prevención, atención y sanción de las violencias contra las mujeres en el espacio y transporte público y la atención a mujeres víctimas de violencias en el espacio y el transporte público a través de las Duplas Psico-jurídicas.
5. Atención a través de las Duplas de Atención Psicosocial que facilitaron el proceso de acompañamiento para la activación de rutas a las mujeres víctimas de violencias.</t>
  </si>
  <si>
    <t>Durante el mes de diciembre se dio cumplimiento a la operación de la Estrategia Casa Refugio a través del funcionamiento de 6 casas, 4 en modalidad tradicional, 1 en modalidad intermedia y 1 en modalidad rural; garantizando la implementación de estos servicios de acogida y atención para mujeres víctimas de violencia y su sistema familiar dependiente y para víctimas del conflicto armado remitidas por las autoridades competentes, de manera ininterrumpida y cumpliendo los estándares propuestos por la Secretaría Distrital de la Mujer. 
Las Casas de la Modalidad Tradicional estuvieron disponibles para las ciudadanas que contaban con una medida de protección emitida por las autoridades competentes, brindando intervención interdisciplinar por profesionales de derecho, psicología, pedagogía, trabajo social, enfermería y nutrición.
Desde la Modalidad Intermedia se brindó atención a las mujeres víctimas de violencia (y su sistema familiar dependiente) remitidas por los equipos de atención de la SDMujer, que no contaban con una medida de protección. Se ofreció fortalecimiento psicosocial y asesoría jurídica enfocada en restablecimiento de derechos, rutas de denuncia y trámite de una medida de protección. 
En la Casa Refugio de la Modalidad Rural se acogieron mujeres rurales y campesinas víctimas de violencias, junto con sus familiares dependientes, quienes fueron remitidas por las autoridades competentes y los equipos de atención de la SDMujer. Allí se brindaron los servicios con énfasis en el reconocimiento de la experiencia rural y campesina, el fortalecimiento de liderazgo comunitario y un enfoque territorial; y se desarrollaron procesos pedagógicos de producción agrícola, gestión ambiental y seguridad alimentaria.</t>
  </si>
  <si>
    <t>Logros: Durante el mes de diciembre se llevaron a cabo 64 reuniones de apoyo a la supervisión administrativa, financiera y contable con los operadores de las 6 Casas Refugio que operaron durante el mes, sobre temas como: revisión de insumos, inventario y gastos; seguimiento y cierre de informes presentados; y verificación del cumplimiento de obligaciones contractuales, garantizando la prestación del servicio.
En el periodo de enero a diciembre se llevaron a cabo 724 reuniones de apoyo a la supervisión administrativa, financiera y contable, incluyendo la supervisión del cumplimiento de las obligaciones generales y específicas de los operadores de las Casas Refugio durante el proceso de atención que se brinda a las mujeres acogidas, garantizando la prestación del servicio de las Casas que funcionaron en este período.
Beneficios: La continuidad de las acciones de la supervisión del componente administrativo, financiero y contable de los contratos de operación de las Casas Refugio, se aporta a garantizar la correcta ejecución de los procesos de acogida de las mujeres víctimas de violencia y sus sistemas familiares. 
No se presentaron retrasos.</t>
  </si>
  <si>
    <t>Logros: Durante el mes de diciembre se realizaron 48 reuniones de supervisión técnica en las 6 Casas Refugio que operaron durante el mes, de las cuales 7 se relacionaron con el área jurídica, 6 con primeros auxilios, 6 con nutrición, 6 con pedagogía, 6 con trabajo social, 5 con psicología y 12 actividades de revisión del proceso de atención que se brinda a las mujeres acogidas y lineamientos.
En el periodo de enero a diciembre se desarrollaron 570 reuniones relacionadas con el componente técnico de las 6 Casas Refugio que operaron en este periodo, relacionadas con la supervisión general de las áreas de atención de primeros auxilios, jurídica, trabajo social, nutrición, pedagogía y psicología, al igual que actividades de fortalecimiento técnico del proceso de atención que se brinda a las mujeres acogidas, asegurando la continuidad de la supervisión técnica de las Casas Refugio.
Beneficios: La orientación técnica a los operadores de las Casas Refugio, desde las diferentes áreas de atención aportó a la correcta ejecución de los contratos de operación, garantizando la prestación del servicio integral y de calidad para las mujeres, sus hijos e hijas con énfasis en las características y particularidades de cada modalidad de atención y acogida. 
No se presentaron retrasos.</t>
  </si>
  <si>
    <t>En el año 2023  se dio cumplimiento a la operación de la Estrategia Casa Refugio a través del funcionamiento de 6 casas, 4 en modalidad tradicional, 1 en modalidad intermedia y 1 en modalidad rural;  garantizando la implementación de estos servicios de acogida y atención para mujeres víctimas de violencia y su sistema familiar dependiente y para víctimas del conflicto armado remitidas por las autoridades competentes, de manera ininterrumpida y cumpliendo los estándares propuestos por la Secretaría Distrital de la Mujer. 
Las Casas de la Modalidad Tradicional estuvieron disponibles para las ciudadanas que contaban con una medida de protección emitida por las autoridades competentes, brindando intervención interdisciplinar por profesionales de derecho, psicología, pedagogía, trabajo social, enfermería y nutrición.
Desde la Modalidad Intermedia se brindó atención a las mujeres víctimas de violencia (y su sistema familiar dependiente) remitidas por los equipos de atención de la SDMujer, que no contaban con una medida de protección. Se ofreció fortalecimiento psicosocial y asesoría jurídica enfocada en restablecimiento de derechos, rutas de denuncia y trámite de una medida de protección. 
En la Casa Refugio de la Modalidad Rural se acogieron mujeres rurales y campesinas víctimas de violencias, junto con sus familiares dependientes, quienes fueron remitidas por las autoridades competentes y los equipos de atención de la SDMujer. Allí se brindaron los servicios con énfasis en el reconocimiento de la experiencia rural y campesina, el fortalecimiento de liderazgo comunitario y un enfoque territorial; y se desarrollaron procesos pedagógicos de producción agrícola, gestión ambiental y seguridad alimentaria.</t>
  </si>
  <si>
    <t xml:space="preserve">Durante el mes de diciembre se recibieron 54 solicitudes de cupo (mujeres víctimas de violencia y personas a cargo) en el correo institucional de Casas Refugio, de las cuales se aceptaron y se realizaron los trámites de ingreso para 44 solicitudes al evidenciar que cumplían con los criterios, 6 resultaron en desistimiento de cupo y 4 no cumplieron con los criterios para el ingreso a Casa Refugio. 
Las 44 solicitudes de cupo que cumplieron con los criterios de ingreso, conllevaron la acogida de 94 personas nuevas, entre las cuales se encontraban 45 mujeres adultas víctimas de violencia y 49 niños, niñas y adolescentes. Durante el mes de diciembre estuvieron acogidas un total de 244 personas (mujeres víctimas de violencia y personas a cargo) en las Casas Refugio. </t>
  </si>
  <si>
    <t>Logros: Durante el mes de diciembre se recibieron 54 solicitudes de cupo (mujeres víctimas de violencia y personas a cargo) en el correo institucional de Casas Refugio, de las cuales se aceptaron y se realizaron los trámites de ingreso para 44 solicitudes al evidenciar que cumplían con los criterios, 6 resultaron en desistimiento de cupo y 4 no cumplieron con los criterios para el ingreso a Casa Refugio.
En el periodo de enero a diciembre se recibieron 750 solicitudes de cupo (mujeres víctimas de violencia y personas a cargo) en el correo institucional de Casas Refugio, de las cuales se aceptaron y se realizaron los trámites de ingreso para 622 solicitudes al evidenciar que cumplían con los criterios, a través de 6 Casas Refugio; 101 resultaron en desistimiento de cupo para el ingreso a Casa Refugio y 27 no cumplieron criterios para el ingreso a Casa Refugio.
Beneficios: Durante el período se atendieron y revisaron todas las solicitudes de cupo reportadas por los equipos de atención de la Secretaría Distrital de la Mujer y las demás entidades que remiten mujeres victimas de violencia a las Casas Refugio, con el fin de acoger a aquellas mujeres que cumplían los criterios y así contribuir a salvaguardar su vida e integridad personal.
No se presentaron retrasos.</t>
  </si>
  <si>
    <t>En el mes de diciembre se brindó acogida a 94 personas nuevas (mujeres víctimas de violencia y personas a cargo) que cumplieron los criterios de ingreso a las Casas Refugio, de las cuales 45 fueron mujeres adultas y adultas mayores, 3 adolescentes, 35 niñas y niños y 11 bebés. Bajo ese marco, en diciembre estuvieron acogidas un total de 244 personas en la Estrategia de Casas Refugio en sus tres Modalidades: Tradicional, Intermedia y Rural. 
En el periodo de enero a diciembre se brindó acogida a 1.353 personas nuevas (mujeres víctimas de violencia y personas a cargo) que cumplieron los criterios de ingreso a las Casas Refugio, de las cuales 628 son mujeres y mujeres adultas mayores, 63 adolescentes, 495 niñas y niños, 166 bebés y 1 hombre adulto dependiente del cuidado de su madre. 
Beneficios: La acogida a mujeres víctimas de violencia y los miembros de sus sistemas familiares aportó a salvaguardar su vida e integridad personal y garantizó un proceso de atención integral que fomenta sus capacidades y oportunidades.
No se presentaron retrasos.</t>
  </si>
  <si>
    <t xml:space="preserve">Entre enero y diciembre se recibieron 750 solicitudes de cupo (mujeres víctimas de violencia y personas a cargo) en el correo institucional de Casas Refugio, de las cuales se aceptaron y se realizaron los trámites de ingreso para 622 solicitudes al evidenciar que cumplían con los criterios, 101 resultaron en desistimiento de cupo y 27 no cumplieron criterios para el ingreso a Casa Refugio.
Las 622 solicitudes de cupo que cumplieron con los criterios de ingreso, conllevaron la acogida de 1.353 personas nuevas, entre las cuales se encontraban 628 mujeres adultas víctimas de violencia y 725 niños, niñas, adolescentes y personas de sus grupos familiares. </t>
  </si>
  <si>
    <t>Con corte al mes de diciembre se dio cumplimiento a la operación de la Estrategia Casas Refugio a través del funcionamiento de 6 casas, 4 en la Modalidad de Atención Tradicional, 1 de la Modalidad Intermedia y 1 de la Modalidad Rural.</t>
  </si>
  <si>
    <t>Entre enero y diciembre se dio cumplimiento a la operación de la Estrategia Casas Refugio a través del funcionamiento de 6 casas, 4 en la Modalidad de Atención Tradicional, 1 de la Modalidad Intermedia y 1 de la Modalidad Rural.</t>
  </si>
  <si>
    <t>Durante el mes de diciembre se recibieron 54 solicitudes de cupo en el correo institucional de Casas Refugio, reportadas por los equipos de atención de la Secretaría Distrital de la Mujer y por las demás entidades que remiten mujeres victimas de violencia.</t>
  </si>
  <si>
    <t xml:space="preserve">Durante el mes de diciembre se aceptaron y se realizaron los trámites de ingreso para 44 solicitudes de cupo de mujeres víctimas de violencia que fueron recibidas en el correo institucional de Casas Refugio, al evidenciar que cumplían con los criterios de ingreso. </t>
  </si>
  <si>
    <t>En el mes de diciembre se acogieron un total de 63 personas nuevas en la Modalidad Tradicional de las Casas Refugio, de las cuales 30 fueron mujeres adultas víctimas de violencia y 33 niños, niñas y adolescentes.</t>
  </si>
  <si>
    <t>En el mes de diciembre se acogieron un total de 19 personas nuevas en la Modalidad Intermedia de las Casas Refugio, de las cuales 10 fueron mujeres adultas víctimas de violencia y 9 niños, niñas y adolescentes.</t>
  </si>
  <si>
    <t xml:space="preserve">En el mes de diciembre se acogieron un total de 12 personas nuevas en la Modalidad Rural de las Casas Refugio, de las cuales 5 fueron mujeres adultas víctimas de violencia y 7 niños, niñas y adolescentes. </t>
  </si>
  <si>
    <t xml:space="preserve">Durante el mes de diciembre ingresaron un total de 94 personas nuevas en las Casas Refugio, de las cuales 45 fueron mujeres adultas víctimas de violencia y 49 niños, niñas, adolescentes. </t>
  </si>
  <si>
    <t>Entre enero y diciembre se recibieron 750 solicitudes de cupo en el correo institucional de Casas Refugio, reportadas por los equipos de atención de la Secretaría Distrital de la Mujer y por las demás entidades que remiten mujeres victimas de violencia.</t>
  </si>
  <si>
    <t>Entre enero y diciembrese aceptaron y se realizaron los trámites de ingreso para 622 solicitudes de cupo de mujeres víctimas de violencia que fueron recibidas en el correo institucional de Casas Refugio, al evidenciar que cumplían con los criterios de ingreso.</t>
  </si>
  <si>
    <t>Entre enero y diciembre se acogieron un total de 895 personas nuevas en la Modalidad Tradicional de las Casas Refugio, de las cuales 402 fueron mujeres adultas víctimas de violencia y 493 niños, niñas, adolescentes y personas de su sistema familiar dependiente.</t>
  </si>
  <si>
    <t>Entre enero y diciembre se acogieron un total de 127 personas nuevas en la Modalidad Rural de las Casas Refugio, de las cuales 55 fueron mujeres adultas víctimas de violencia y 72 niños, niñas y adolescentes. La operación de la Casa Rerugio de Modalidad Rural corresponde a la ampliación de la oferta entre el año 2021 y el 2023.</t>
  </si>
  <si>
    <t xml:space="preserve">Entre enero y diciembre ingresaron un total de 1.353 personas nuevas en las Casas Refugio, de las cuales de las cuales 628 fueron mujeres adultas víctimas de violencia y 725 niños, niñas, adolescentes y personas de sus sistemas familiares dependientes. </t>
  </si>
  <si>
    <t>Entre enero y diciembre se acogieron un total de 331 personas nuevas en la Modalidad Intermedia de las Casas Refugio, de las cuales 171 fueron mujeres adultas víctimas de violencia y 160 niños, niñas y adolescentes. La operación de la Casa Refugio de Modalidad Intermedia corresponde a la ampliación de la oferta entre el año 2021 y el 2023.</t>
  </si>
  <si>
    <t xml:space="preserve">Durante el mes de diciembre ingresaron un total de 94 personas nuevas en las Casas Refugio, de las cuales 45 fueron mujeres adultas víctimas de violencia y 49 niños, niñas, adolescentes de sus sistemas familiares dependientes. </t>
  </si>
  <si>
    <t xml:space="preserve">En los meses de enero a diciembre ingresaron un total de 1.353 personas nuevas en las Casas Refugio, de las cuales 628 fueron mujeres adultas víctimas de violencia y 725 niños, niñas, adolescentes y personas de sus sistemas familiares dependientes. </t>
  </si>
  <si>
    <t xml:space="preserve">En el cuarto trimestre del año, octubre a diciembre, se realizaron 6 jornadas de sensibilización y socialización sobre las tres Modalidades de Atención de Casas Refugio (Tradicional, Intermedia y Rural) para mujeres víctimas de violencias, durante las cuales se socializaron los criterios de ingreso a las Casas Refugio, las características de los servicios prestados, los acompañamientos que se brindan y los procedimientos de solicitud de cupo, para garantizar la integralidad y oportunidad del proceso de solicitid de acogida por parte de las autoridades competentes. </t>
  </si>
  <si>
    <t>Logros: Logros: En diciembre se fortalecieron las capacidades de 325 servidoras y servidores, con diferentes modalidades de vinculación, para el reconocimiento y garantía del derecho de las mujeres a una vida libre de violencias. Al respecto, se realizaron 19 jornadas, fortaleciendo las capacidades a 306 servidoras y servidores. Los contenidos abarcaron el derecho a una vida libre de violencias, la Ruta única de atención a mujeres víctimas de violencias y en riesgo de feminicidio, Presentación estrategia en contra de los delitos de trata, ataque con agentes químicos, Presentación Estrategia en Hospitales, Oferta de servicios de la Secretaría Distrital de la Mujer, Modelo de Atención y Protocolo de ingreso, permanencia y Egreso de la Estrategia de Casas Refugio para mujeres, Sistema Distrital de Protección Integral a las Mujeres Víctimas de Violencia - SOFIA. Las jornadas fueron lideradas por el equipo SOFIA Local, Distrital, Estrategia de hospitales, Estrategia en contra de los delitos de trata y ataque con agentes químicos; se destaca la participación de las secretarías de Salud, Integración Social, Educación,  así como Policía Metropolitana, Alcaldías Locales,  entre otras, tanto de orden nacional, distrital y local. Adicionalmente, a través del curso virtual "El derecho de las mujeres a una vida libre de violencias: Herramientas prácticas", se capacitaron 19 funcionarios(as) y 10 ciudadanas(os) a través de los 4 módulos y las 9 unidades temáticas.
Durante enero - diciembre se han fortalecido un total de 9.012 servidoras(es), 8.234 a través de 379 jornadas y 778 a través del curso virtual.
Beneficios: Realizar la capacitación a servidores y servidoras permite el fortalecimiento de capacidades en materia de respuestas integrales a las mujeres víctimas de violencia, y hacer el proceso formativo con taxistas permite generar espacios seguros para las mujeres
No se presentaron retrasos.</t>
  </si>
  <si>
    <t>Logros: En diciembre se realizaron 3 asistencias técnicas para el desarrollo de acciones de fortalecimiento de los componentes del Sistema SOFIA:  (1) 131223 Actualización presentación Consejo Consultivo Indígenas. (2) 131223 Insumos Informe Final Balance PIAA. (3)  201223 Seguimiento Acción N4 Plan de Acción Mesa SOFIA 2023 SDDE.
Durante los meses de enero y diciembre se desarrollaron 56 asistencias técnicas para el fortalecimiento del Sistema SOFIA 
Beneficios: Las entidades cuentan con lineamientos para prevenir y atender las violencias contra las mujeres e insumos para políticas públicas que aportan a la transversalización del derecho de las mujeres a una vida libre de violencia
No se presentaron retrasos</t>
  </si>
  <si>
    <t>En diciembre se fortalecieron las capacidades de 325 servidoras y servidores, con diferentes modalidades de vinculación, para el reconocimiento y garantía del derecho de las mujeres a una vida libre de violencias. De estas, 306  servidoras y servidores fueron fortalecidos en sus capacidades a través de 19 jornadas y 19 a través del curso virtual "El derecho de las mujeres a una vida libre de violencias: Herramientas prácticas".</t>
  </si>
  <si>
    <t>Entre enero y diciembre se fortalecieron las capacidades de 9.012 servidoras y servidores, con diferentes modalidades de vinculación, para el reconocimiento y garantía del derecho de las mujeres a una vida libre de violencias. De estas, 8.234 servidoras y servidores fueron fortalecidos en sus capacidades a través de 379  jornadas y 788 a través del curso virtual "El derecho de las mujeres a una vida libre de violencias: Herramientas prácticas".</t>
  </si>
  <si>
    <t>En diciembre se realizaron 3 asistencias técnicas para el desarrollo de acciones de fortalecimiento de los componentes del Sistema SOFIA:  (1) 131223 Actualización presentación Consejo Consultivo Indígenas. (2) 131223 Insumos Informe Final Balance PIAA. (3)  201223 Seguimiento Acción N4 Plan de Acción Mesa SOFIA 2023 SDDE.</t>
  </si>
  <si>
    <t xml:space="preserve">Durante los meses de enero y diciembre se desarrollaron 56 asistencias técnicas para el fortalecimiento del Sistema SOFIA </t>
  </si>
  <si>
    <t xml:space="preserve">En diciembre, para la implementación del protocolo de prevención, atención y seguimiento a casos de violencia en el transporte público, se realizaron las siguientes acciones:
- Se brindaron 203 atenciones psico-jurídicas en dupla a mujeres víctimas de violencias en el espacio y el transporte público. Dichas atenciones incluyeron primeros acercamientos, orientaciones y seguimientos a los casos de mujeres que requirieron acompañamiento integral
- Se realizó una (1) acción de acompañamiento técnico para el impulso de acciones de prevención, atención y sanción de las violencias contra las mujeres en el espacio y el transporte público.
</t>
  </si>
  <si>
    <t>Logros: Durante el mes de diciembre la estrategia Duplas Psico-Jurídicas de atención a mujeres víctimas en el espacio y el transporte público realizó un total de 203 atenciones psico-jurídicas, de las cuales 23 fueron primeras atenciones y 180 seguimientos efectivos. Dichas atenciones incluyeron primeros acercamientos, orientaciones y seguimientos a los casos de mujeres que requirieron acompañamiento integral.
Entre febrero y diciembre las Duplas Psico-Jurídicas han realizado un total de 1.376 atenciones psico-jurídicas en dupla a mujeres víctimas de violencias en el espacio y el transporte público, de las cuales 476 fueron primeras atenciones y 900 seguimientos efectivos.
Beneficios: A través de las atenciones facilitadas por las profesionales se dio lugar a los impactos de las violencias, así mismo las mujeres reconocieron la ocurrencia de violencias fuera del espacio intrafamiliar y tuvieron la oportunidad de conocer la ruta para la atención y el acceso a la justicia. 
Retrasos: En el marco de la gestión para la atención durante el mes de diciembre se registraron un total de 237 seguimientos fallidos, los cuales se deben a la imposibilidad de contacto con las ciudadanas, el incumplimiento de los acuerdos de corresponsabilidad y la falta de voluntad para continuar con el acompañamiento.
Alternativas de solución: El equipo trabaja permanentemente en el fortalecimiento de los mensajes y la comunicación a través de otros medios como mensajes de texto, WhatsApp y correo electrónico; así como el ejercicio de corresponsabilidad con las mujeres y el reconocimiento de la importancia de permanecer en el proceso de atención psico jurídico, acompañado de la flexibilización de los horarios que permita reducir las cancelaciones y/o atenciones fallidas.</t>
  </si>
  <si>
    <t xml:space="preserve">Entre febrero y diciembre, para la implementación del protocolo de prevención, atención y seguimiento a casos de violencia en el transporte público, se realizaron las siguientes acciones:
- Se brindaron 1.376 atenciones psico-jurídicas en dupla a mujeres víctimas de violencias en el espacio y el transporte público, de las cuales 476 fueron primeras atenciones y 900 seguimientos efectivos. Dichas atenciones incluyeron primeros acercamientos, orientaciones y seguimientos a los casos de mujeres que requirieron acompañamiento integral.
- Se realizaron 38 espacios de acompañamiento técnico para el impulso de acciones de prevención, atención y sanción de las violencias contra las mujeres en el espacio y el transporte público.
</t>
  </si>
  <si>
    <t>Durante el mes de diciembre la estrategia Duplas Psico-Jurídicas de atención a mujeres víctimas en el espacio y el transporte público realizó un total de 203 atenciones psico-jurídicas, de las cuales 23 fueron primeras atenciones y 180 seguimientos efectivos. Dichas atenciones incluyeron primeros acercamientos, orientaciones y seguimientos a los casos de mujeres que requirieron acompañamiento integral.</t>
  </si>
  <si>
    <t xml:space="preserve">Durante los meses de febrero y diciembre se realizaron 1.376 atenciones psico-jurídicas en dupla a mujeres víctimas de violencias en el espacio y el transporte público, de las cuales 476 fueron primera atenciones y 900 seguimientos efectivos. Dichas atenciones incluyeron primeros acercamientos, orientaciones y seguimientos a los casos de mujeres que requirieron acompañamiento integral.
</t>
  </si>
  <si>
    <t>En el marco de la gestión para la atención durante el mes de diciembre se registraron un total de 237 seguimientos fallidos, los cuales se deben a la imposibilidad de contacto con las ciudadanas, el incumplimiento de los acuerdos de corresponsabilidad y la falta de voluntad para continuar con el acompañamiento.</t>
  </si>
  <si>
    <t>El equipo trabaja permanentemente en el fortalecimiento de los mensajes y la comunicación a través de otros medios como mensajes de texto, WhatsApp y correo electrónico; así como el ejercicio de corresponsabilidad con las mujeres y el reconocimiento de la importancia de permanecer en el proceso de atención psico jurídico, acompañado de la flexibilización de los horarios que permita reducir las cancelaciones y/o atenciones fallidas.</t>
  </si>
  <si>
    <t>Logros: En diciembre se realizó (1) acción de acompañamiento técnico: (1) Reunión Balance Acciones DEVAJ, SDSCJ yTM.
Durante enero y diciembre, se desarrollaron 38 acciones de acompañamiento técnico para el impulso de acciones de prevención, atención y sanción de las violencias contra las mujeres en el espacio y el transporte público.
Beneficios: La dinamización de la articulación interinstitucional busca fortalecer la identificación y prevención de violencias contra las mujeres en el espacio y el transporte público
No se presentaron retrasos</t>
  </si>
  <si>
    <t>Durante 2023, se desarrollaron 38 acciones de acompañamiento técnico para el impulso de acciones de prevención, atención y sanción de las violencias contra las mujeres en el espacio y el transporte público.</t>
  </si>
  <si>
    <t>En diciembre se realizó una (1) acción de acompañamiento técnico: (1) Reunión Balance Acciones DEVAJ, SDSCJ yTM.</t>
  </si>
  <si>
    <t>Durante el mes de diciembre se llevaron a cabo 64 reuniones de apoyo a la supervisión administrativa, financiera y contable con los operadores de las 6 Casas Refugio que operaron durante el mes, sobre temas como: revisión de insumos, inventario y gastos; seguimiento y cierres de informes presentados; y verificación del cumplimiento de obligaciones contractuales.</t>
  </si>
  <si>
    <t>En los meses de enero a diciembre se llevaron a cabo 724 reuniones de apoyo a la supervisión administrativa,  financiera y contable con los operadores de las 6 Casas Refugio que operaron durante este periodo, sobre temas como: revisión de insumos, inventario y gastos; seguimiento y cierres de informes presentados; y verificación del cumplimiento de obligaciones contractuales.</t>
  </si>
  <si>
    <t>Durante el mes de diciembre se realizaron 48 reuniones de supervisión técnica en las 6 Casas Refugio que operaron durante el mes, de las cuales 7 se relacionaron con el área jurídica, 6 con primeros auxilios, 6 con nutrición, 6 con pedagogía, 6 con trabajo social, 5 con psicología y 12 actividades de revisión del proceso de atención que se brinda a las mujeres acogidas y lineamientos.</t>
  </si>
  <si>
    <t>En los meses de enero a diciembre se realizaron 570 reuniones de supervisión técnica en las 6 Casas Refugio que operaron durante este periodo, relacionadas con la supervisión general de las áreas de atención de primeros auxilios, jurídica, trabajo social, nutrición, pedagogía y psicología, sí como actividades de revisión del proceso de atención que se brinda a las mujeres acogidas.</t>
  </si>
  <si>
    <t>Entre enero y  diciembre se brindó acompañamiento técnico a las Alcaldías Locales a través de reuniones y mesas de trabajo a partir de las cuales se logró desarrollar todas las sesiones de  los Consejos Locales de Seguridad para las Mujeres, donde se adoptó la propuesta de agenda y temas estratégicos para la prevención de violencias contra las mujeres propuestos por la secretaría técnica a cargo de la SDMujer. Así mismo,  se realizaron 188 mesas para la concertación y seguimiento de los Planes Locales de Seguridad para las Mujeres dando como resultado su retroalimentación , su puesta en marcha y seguimiento a la ejecución. Y se desarrollaron 583 acciones para la prevención de las violencias contra las mujeres tanto en el espacio público como en el espacio privado, y para la prevención del delito de feminicidio en las localidades.</t>
  </si>
  <si>
    <t>Logros: En diciembre se avanzó en el desarrollo de 45 acciones de prevención de violencias contra las mujeres tanto en el espacio público como en el espacio privado, y para la prevención del delito de feminicidio en las localidades. 
De enero a diciembre se realizaron 583 acciones de prevención de violencias contra las mujeres en las 20 localidades. 
Beneficios: Estas actividades contaron con la articulación y participación de las entidades locales, las organizaciones de mujeres y las ciudadanas en general, logrando el reconocimiento del derecho a una vida libre de violencias, la ruta de atención a mujeres víctimas de violencias, los servicios de la entidad y la detección de casos de violencias donde se activó el acompañamiento institucional correspondiente. 
No se presentaron retrasos.</t>
  </si>
  <si>
    <t>Logros: En diciembre se realizaron 15 espacios técnicos con las Alcaldías Locales de: Usaquén, Santa Fe, San Cristóbal, Usme, Tunjuelito, Kennedy, Suba, Barrios Unidos, Teusaquillo, Los Mártires, Antonio Nariño, Puente Aranda, Rafael Uribe Uribe, Ciudad Bolívar y Sumapaz, donde se hizo seguimiento a los compromisos establecidos en las sesiones de los Consejos Locales de Seguridad para las Mujeres, y se discutieron los temas para las cuartas y últimas sesiones del año las cuales se programaron para diciembre con base en la agenda propuesta desde la SDMujer.
De enero a diciembre se realizaron mesas de trabajo y reuniones con las Alcaldías Locales donde se brindaron elementos técnicos, operativos y estratégicos para el funcionamiento de los Consejos Locales de Seguridad para las Mujer y la concertación , puesta en marcha y seguimiento de los Planes Locales de Seguridad para las Mujeres. 
Beneficios: Se realizó la retroalimentación y puesta en marcha de la ejecución de las estrategias de los Planes Locales de Seguridad para las Mujeres con las Alcaldías y entidades Locales.
 No se presentaron retrasos.</t>
  </si>
  <si>
    <t>Logros: En diciembre se realizaron 18 encuentros con las entidades locales para la retroalimentación de los compromisos y estrategias de prevención de violencias contra las mujeres de los Planes Locales de Seguridad para las Mujeres de: Usaquén, Chapinero, San Cristóbal, Usme, Tunjuelito, Bosa, Kennedy, Fontibón, Engativá, Suba, Barrios Unidos, Teusaquillo, Los Mártires, Antonio Nariño, Puente Aranda, Rafael Uribe Uribe, Ciudad Bolívar y Sumapaz..
De enero a diciembre se realizaron 188 reuniones con las entidades locales para la concertación de los Planes Locales de Seguridad para las Mujeres. Así, se logró la retroalimentación de las acciones para la prevención de las violencias en el espacio público y en el ámbito privado, y para la prevención del delito de feminicidio, y la puesta en marcha de éstos. 
Beneficios: En estos espacios se logró generar acuerdos para definir las estrategias sectoriales locales para la prevención de las violencias contra las mujeres que contemplan los Planes de Seguridad para las Mujeres, en articulación con la MEBOG, Comisarías de Familia, Personerías Locales, Secretaría Distrital de Educación, Secretaría Distrital de Seguridad, Convivencia y Justicia, Secretaría Distrital de Salud, Secretaría Distrital de Movilidad, Secretaría Distrital de Cultura y lideresas de las localidades.
No se presentaron retrasos.</t>
  </si>
  <si>
    <t>Con corte al mes de diciembre, se han realizado 188 mesas para la concertación y seguimiento de los Planes Locales de Seguridad para las Mujeres.</t>
  </si>
  <si>
    <t>En diciembre se realizaron 18 encuentros con las entidades locales para la concertación y definición de los compromisos y estrategias de prevención de violencias contra las mujeres de los Planes Locales de Seguridad para las Mujeres de: Usaquén, Chapinero, San Cristóbal, Usme, Tunjuelito, Bosa, Kennedy, Fontibón, Engativá, Suba, Barrios Unidos, Teusaquillo, Los Mártires, Antonio Nariño, Puente Aranda, Rafael Uribe Uribe, Ciudad Bolívar y Sumapaz.</t>
  </si>
  <si>
    <t xml:space="preserve">En diciembre se avanzó en el desarrollo de 45 acciones de prevención de violencias contra las mujeres tanto en el espacio público como en el espacio privado y para la prevención del delito de feminicidio en las localidades. </t>
  </si>
  <si>
    <t xml:space="preserve">Con corte al mes de diciembre, se han realizado 583 acciones para la prevención de las violencias contra las mujeres tanto en el espacio público como en el espacio privado y para la prevención del delito de feminicidio en las localidades. </t>
  </si>
  <si>
    <t>En diciembre se llevaron a cabo 15 espacios técnicos con las Alcaldías Locales donde se avanzó en el seguimiento de los temas estratégicos y compromisos de las cuartas y últimas sesiones del año de los Consejos Locales de Seguridad para las Mujeres y  se realizó la retroalimentación a la ejecución de los Planes Locales de Seguridad para las Mujeres. De esta manera, se realizaron 11 sesiones de los Consejos Locales de Seguridad para las Mujeres en las localidades de: Chapinero, San Cristóbal, Usme, Tunjuelito, Kennedy, Fontibón, Barrios Unidos, Antonio Nariño, Puente Aranda, La Candelaria, Ciudad Bolívar, donde se posicionó la agenda concertada previamente relacionada con:  1. Revisión de cifras violencias contra las mujeres, 2. Presentación balance del PLSM 2023 (En lógica fortalezas, logros y retos), 3. Presentación balance Proyectos de Inversión Local. 4. Acciones conmemoración 25N y 4D, 5. Análisis de los riesgos diferenciales y de las situaciones de riesgo y/o amenaza que sufren las lideresas y defensoras de derechos humanos en los territorios, 6. Cierre (retos para el próximo año en materia de seguridad de las mujeres).  Así mismo, se realizaron 18 encuentros con las entidades locales para la retroalimentación de las estrategias de prevención de violencias contra las mujeres de los Planes Locales de Seguridad para las Mujeres, y se realizaron 45 acciones de prevención de violencias contra las mujeres tanto en el espacio público como en el espacio privado, y para la prevención del delito de feminicidio en las localidades.</t>
  </si>
  <si>
    <t xml:space="preserve">Con corte al mes de diciembre se han realizado las primeras, segundas, terceras y cuartas rondas de sesiones de los Consejos Locales de Seguridad para las Mujeres en las 20 localidades del Distrito Capital, dando cumplimiento a lo estipulado en el Acuerdo 526 del 2013. </t>
  </si>
  <si>
    <t>En diciembre se realizaron 11 sesiones de los Consejos Locales de Seguridad para las Mujeres de: Chapinero, San Cristóbal, Usme, Tunjuelito, Kennedy, Fontibón, Barrios Unidos, Antonio Nariño, Puente Aranda, La Candelaria, Ciudad Bolívar.</t>
  </si>
  <si>
    <t xml:space="preserve">En el año 2023, el equipo de Enlaces Sofía en el marco de la implementación del sistema Sofia en las localidades, adelantó las siguientes acciones en las que participaron 34.354 mujeres:
Ejercicios de sensibilización con candidatas a ediles, redes de mujeres, organizaciones sociales y colectivas.
Jornada de trabajo con las ciudadanas en el marco de la estrategia local de Presupuestos Participativos
Reuniones con las ciudadanas y los COLMYEG para la concertación y gestión de la programación para la conmemoración del 25 de noviembre y 4 de diciembre.
Jornadas de conmemoración día de las víctimas del conflicto armado
Participación en las jornadas de la Semana del Buen trato que lidera la SDIS.
Jornadas conmemorativas del 25 de noviembre 25N: Taller medidas protección para mujeres víctimas de violencias y en riesgo de feminicidio,  Cine foros para la sensibilización sobre el derecho a una vida libre de violencias, Jornadas de muralismo e intervención del espacio público para la prevención de las violencias contra las mujeres, Eventos artísticos y sociales de diálogo con la comunidad, Ferias de emprendimientos, Conversatorios con distintos sectores de mujeres; indígena, mujeres afro y otras diversidades, Conciertos y presentaciones artísticas por la eliminación de violencias, Tomas de espacio público y de la noche a través de intervenciones artísticas y de memoria, Comparsas comunitarias para la prevención de las violencias, Estampaton de prendas, telas y papeles con diseños sobre prevención de violencias y espacios seguros, Movilizaciones sociales, marchas y recorridos con ciudadanas para el rechazo de las violencias contra las mujeres, entre otras.  
Jornadas conmemorativas del 4 de diciembre para la prevención del feminicidio:  Talleres  para la prevención de violencias, Cine foros para la sensibilización sobre el derecho a una vida libre de violencias, Jornadas de muralismo e intervención del espacio público para la prevención de las violencias contra las mujeres, Eventos artísticos y culturales de sensibiliazación con la comunidad, Ferias de emprendimientos y de servicios, Conversatorios sobre las violencias contra las mujeres, Tomas de espacio público y de la noche a través de intervenciones artísticas y de memoria, Movilizaciones sociales, marchas y recorridos con ciudadanas para el rechazo de las violencias contra las mujeres, entre otras.  </t>
  </si>
  <si>
    <t>Durante el cuarto trimestre del año se brindo asistencia técnica relacionada con el abordaje del derecho de las mujeres a una vida libre de violencias con entidades con presencia local como las Alcaldías Locales, MEBOG, Comisarías de Familia, Personerías Locales, la Secretaría Distrital de Educación, la Secretaría Distrital de Seguridad, Convivencia y Justicia, Secretaría Distrital de Salud, Secretaría Distrital de Movilidad, Secretaría Distrital de Cultura, ente otras,y lideresas, a partir de las reuniones y mesas técnicas y de trabajo, y los Consejos Locales de Seguridad para las Mujeres, donde se logró la concertación y puesta en marcha de los Planes Locales de Seguridad para las Mujeres, así como también su evaluación y seguimiento. En el marco de la implementación de los Planes Locales de Seguridad para las Mujeres se destacan las siguientes estrategias: 1. Identificación, georreferenciación y priorización de lugares de ocurrencia de hechos de violencia y percepciones de inseguridad para las mujeres, 2. Intervención y recuperación física y simbólica de lugares identificados como inseguros para las mujeres, 3. Formación y cualificación en el derecho de las mujeres a una vida libre de violencias  con servidores/as con presencia en el territorio local, 4. Diseño e implementación de procesos para el reconocimiento del derecho a una vida libre de violencias por parte de las ciudadanas y actividades para promoción de la ruta de atención y oferta de servicios local, 5. Diseño y gestión de las acciones de conmemoración de fechas emblemáticas (25 de noviembre y 4 de diciembre.), y 6. Análisis y seguimiento del riesgo de feminicidio en el ámbito local, en el marco de las Mesas técnicas de los Consejos Locales de Seguridad para las Mujeres. Estas estrategias contempladas en las líneas de acción de los Planes Locales de Seguridad para las Mujeres fueron evaluadas con las entidades responsables en las instancias señaladas con base en las fortalezas, logros y retos que se presentan en su desarrollo.</t>
  </si>
  <si>
    <t xml:space="preserve">En 2023 se brindó acompañamiento y asistencia técnica sobre el derecho de las mujeres a una vida libre de violencias a las entidades locales con competencias en la prevención, atención y sanción de las violencias contra las mujeres, a través de mesas de trabajo  y encuentros bilaterales, dando como resultado la realización de la primera y segunda ronda de Consejos Locales de Seguridad para las Mujeres del año, y el avance en el desarrollo de las terceras sesiones de esta instancia, en las veinte localidades del Distrito Capital. Así mismo, se logró el diseño y puesta en marcha de los Planes Locales de Seguridad para las Mujeres donde se recogieron estrategias para la prevención de las violencias contra las mujeres en el espacio público, el ámbito privado y para la prevención del delito de feminicidio. Estas estrategias con monitoreadas y retroalimentadas en su ejecución en el marco de los Consejos Locales de Seguridad para las Mujeres. </t>
  </si>
  <si>
    <t xml:space="preserve">En el cuarto trimestre del año, se realizaron 14 jornadas de asistencia técnica para el fortalecimiento del Sistema SOFIA </t>
  </si>
  <si>
    <t xml:space="preserve">Entre los meses de enero y diciembre para el fortalecimiento de los componentes del Sistema SOFIA, se desarrollaron las siguientes acciones: 
- El fortalecimiento de las capacidades de 9.012 servidoras y servidores sobre el derecho de las mujeres a una vida libre de violencias
- Participación en 105 espacios de articulación y coordinación de acciones estratégicas para la prevención, atención y sanción de las violencias contra las mujeres en el Distrito Capital.
- La implementación de 199 acciones de divulgación orientadas a la prevención de las violencias contra las mujeres, así como a la sensibilización de la sociedad en general para el reconocimiento del derecho de las mujeres a una vida libre de violencias.
- El desarrollo de 56 asistencias técnicas para el desarrollo de acciones de fortalecimiento de los componentes del Sistema SOFIA
</t>
  </si>
  <si>
    <t xml:space="preserve">Logros: En diciembre se realizaron 30 acciones de divulgación: 1. Post redes Parrilla 25N 2. Comunicado El llamado es urgente: #MenosMachismoMenosViolencias 3. Post redes conmemoración 4D 4. Post redes conmemoración 4D 5. Post redes conmemoración 4D 6. Post redes conmemoración 4D 7. Post redes conmemoración 4D 8. Post redes conmemoración 4D 9. Post redes Congreso de Reflexiones y Transformaciones para Erradicar las Violencias 10. Nota web Bogotá avanza hacia la igualdad, la no discriminación y el fin de las violencias de género 11. Nota web Secretaría de la Mujer está en las (URI) 12. Hilo twitter Cierre mesa universidaes 13. Video redes Cierre mesa universidaes 14. Post redes actividades locales conmemoración 25N 15. Post redes sociales actividades 16 días de activismo 16. Post redes Cubrimiento actividades conmemoración 25 
17. Post redes Tipos de violencia 18. Post redes Info Hospitales 19. Post redes Activismo prevención de las violencias 20. Post redes sobre violencias de Rendición de cuentas 21. Post redes  sobre violencias de Rendición de cuentas 22. Post redes sobre violencias de Rendición de cuentas 23.Post redes sobre violencias de Rendición de cuentas 24. Post redes sobre violencias de Rendición de cuentas 25. Post redes sobre violencias de Rendición de cuentas 26. Post redes Reconocimiento equipos de violencia 27. Reposteo de cuenta alcaldía sobre atención LP 28. Post redes  Da el primer paso con la LP 29. Post redes 5 cosas que no sabías sobre nuestra atención psicojurídica en las URI 30. Post redes sociales ¿Conoces los servicios que ofrecemos para el acompañamiento integral a mujeres víctimas de violencias?
En 2023 se desarrollaron 199 acciones de divulgación. 
Beneficios: Se hace divulgación de contenido para que las mujeres conozcan la ruta de atención a mujeres víctimas de violencia, asi como contenido edu pedagógico que permita cuestionar las actitudes machistas que normalizan las violencias contra las mujeres.
No se presentaron retrasos.		</t>
  </si>
  <si>
    <t>En diciembre para el fortalecimiento de los componentes del Sistema SOFIA, se desarrollaron las siguientes acciones: 
- El fortalecimiento de las capacidades de 325 servidoras y servidores sobre el derecho de las mujeres a una vida libre de violencias
- Participación en 6 espacios de articulación y coordinación de acciones estratégicas para la prevención, atención y sanción de las violencias contra las mujeres en el Distrito Capital.
 - La implementación de 30 acciones de divulgación orientadas a la prevención de las violencias contra las mujeres, así como a la sensibilización de la sociedad en general para el reconocimiento del derecho de las mujeres a una vida libre de violencias.
- El desarrollo de 3 asistencias técnicas para el desarrollo de acciones de fortalecimiento de los componentes del Sistema SOFIA</t>
  </si>
  <si>
    <t>Logros: En diciembre se participó en 6 espacios de articulación: (1) Mesa de trabajo - Informe anual Secretaría de Desarrollo Económico. (2) Conversatorio 25 Noviembre - Grupos etnicos. (3) Novena mesa de Prevención del Comité Distrital de Lucha contra la trata de personas. (4)  Octava mesa de Asistencia y protección del Comité Distrital de Lucha contra la trata de personas. (5) Sexta mesa técnica del Comité Distrital de Lucha contra la trata de personas. (6)  Sexta sesión del Comité Distrital de Lucha contra la trata de personas.
Durante enero - diciembre, se participó en 105 espacios de articulación y coordinación de acciones estratégicas para la prevención, atención y sanción de las violencias contra las mujeres en el Distrito Capital. 
Beneficios: Las mujeres del Distrito Capital se benefician de la articulación de acciones estratégicas ya que se incide desde allí en la prevención, atención y sanción de las violencias contra mujeres. En estos espacios se logró avanzar en la planeación de la Semana del buen trato; socializar el balance de la mesa de Prevención en el marco del Comité Directivo contra la trata; incidir de manera articulada desde la mesa de prevención contra la trata de personas en el terminal salitre, fortalecer la articulación con la SDDE en casa refugio y fortalecer la articulación con la DED y la subcomisión de mujer y género de la Comisión consultiva distrital de comunidades negras, raizales y palenqueras. 
No se presentaron retrasos</t>
  </si>
  <si>
    <t>En diciembre se participó en 6 espacios de articulación: (1) Mesa de trabajo - Informe anual Secretaría de Desarrollo Económico. (2) Conversatorio 25 Noviembre - Grupos etnicos. (3) Novena mesa de Prevención del Comité Distrital de Lucha contra la trata de personas. (4)  Octava mesa de Asistencia y protección del Comité Distrital de Lucha contra la trata de personas. (5) Sexta mesa técnica del Comité Distrital de Lucha contra la trata de personas. (6)  Sexta sesión del Comité Distrital de Lucha contra la trata de personas.</t>
  </si>
  <si>
    <t xml:space="preserve">Entre enero y diciembre se participó en 105 espacios de articulación y coordinación de acciones estratégicas para la prevención, atención y sanción de las violencias contra las mujeres en el Distrito Capital. </t>
  </si>
  <si>
    <t>En diciembre se realizaron 30 acciones de divulgación: 1. Post redes Parrilla 25N 2. Comunicado El llamado es urgente: #MenosMachismoMenosViolencias 3. Post redes conmemoración 4D 4. Post redes conmemoración 4D 5. Post redes conmemoración 4D 6. Post redes conmemoración 4D 7. Post redes conmemoración 4D 8. Post redes conmemoración 4D 9. Post redes Congreso de Reflexiones y Transformaciones para Erradicar las Violencias 10. Nota web Bogotá avanza hacia la igualdad, la no discriminación y el fin de las violencias de género 11. Nota web Secretaría de la Mujer está en las (URI) 12. Hilo twitter Cierre mesa universidaes 13. Video redes Cierre mesa universidaes 14. Post redes actividades locales conmemoración 25N 15. Post redes sociales actividades 16 días de activismo 16. Post redes Cubrimiento actividades conmemoración 25 
17. Post redes Tipos de violencia 18. Post redes Info Hospitales 19. Post redes Activismo prevención de las violencias 20. Post redes sobre violencias de Rendición de cuentas 21. Post redes  sobre violencias de Rendición de cuentas 22. Post redes sobre violencias de Rendición de cuentas 23.Post redes sobre violencias de Rendición de cuentas 24. Post redes sobre violencias de Rendición de cuentas 25. Post redes sobre violencias de Rendición de cuentas 26. Post redes Reconocimiento equipos de violencia 27. Reposteo de cuenta alcaldía sobre atención LP 28. Post redes  Da el primer paso con la LP 29. Post redes 5 cosas que no sabías sobre nuestra atención psicojurídica en las URI 30. Post redes sociales ¿Conoces los servicios que ofrecemos para el acompañamiento integral a mujeres víctimas de violencias?</t>
  </si>
  <si>
    <t>En el año 2023 se avanzó en la implementación del Sistema SOFIA a través del desarrollo de las siguientes acciones estratégicas:
1. Fortalecimiento del componente de prevención y atención a través del fortalecimiento de capacidades de 9.012 servidoras y servidores, con diferentes modalidades de vinculación, para el reconocimiento y garantía del derecho de las mujeres a una vida libre de violencias y la atención integral a las víctimas de diferentes modalidades de violencias contra las mujeres; 105 espacios de articulación y coordinación de acciones estratégicas para la prevención, atención y sanción de las violencias contra las mujeres; 199 acciones de divulgación y visibilización orientadas a la prevención de las violencias contra las mujeres y 56 asistencias técnicas para el desarrollo de acciones de fortalecimiento de los componentes del Sistema SOFIA. 
2. Implementación de la estrategia de prevención del riesgo de feminicidio, a través del Sistema Articulado de Alertas Tempranas-SAAT en el marco del cual se realizó seguimiento socio jurídico y psicosocial a 2.029 casos de mujeres en riesgo de feminicidio; y de la Estrategia Intersectorial para la Prevención y Atención de Víctimas de Violencia de Género con Énfasis en Violencia Sexual y Feminicidio - Estrategia en Hospitales que operó en 8 IPS en el marco de las 4 subredes públicas y en 1 IPS en articulación con la red privada, a través de las cuales se realizaron 4.713 atenciones.
3. Dinamización de los Consejos y Planes Locales de Seguridad para las Mujeres en las 20 localidades de la ciudad.
4. Implementación del Protocolo de prevención, atención y sanción de las violencias contra las mujeres en el espacio y transporte público y la atención a mujeres víctimas de violencias en el espacio y el transporte público a través de las Duplas Psico-jurídicas que realizaron 1.376 atenciones a mujeres víctimas de violencias en el espacio y el transporte público
5. Atención a través de las Duplas de Atención Psicosocial que realizaron 3.872 atenciones y facilitaron el proceso de acompañamiento para la activación de rutas a las mujeres víctimas de violencias.</t>
  </si>
  <si>
    <t>Entre enero y diciembre se desarrollaron 199 acciones de divulgación orientadas a la prevención de las violencias contra las mujeres, así como a la sensibilización de la sociedad en general para el reconocimiento del derecho de las mujeres a una vida libre de violencias.</t>
  </si>
  <si>
    <t xml:space="preserve">No se presentaron retrasos. </t>
  </si>
  <si>
    <t xml:space="preserve">Logros: Durante el mes de diciembre, las profesionales realizaron un total de 475 seguimientos efectivos que permitieron dar continuidad al plan de acompañamiento psicosocial identificado y proyectado en cada caso de acuerdo con las necesidades de las mujeres. En este sentido los seguimientos permitieron conocer el contexto actual de las mujeres, concertar citas para el acompañamiento y dar contuinidad al plan de acción construido con cada ciudadana. Es importante mencionar que, la cifra de seguimientos incluye también, el registro de gestiones como la concertación de la sesión psicosocial.
Entre enero y diciembre las profesionales han realizado 3.872 seguimientos efectivos.
Beneficios: A través de los seguimientos se reforzaron elementos para robustecer la capacidad de toma de decisiones de las mujeres y el reconocimiento de sus recursos de afrontamiento; acceso a la justicia y garantía del derecho a una vida libre de violencias.
No se presentaron retrasos.
</t>
  </si>
  <si>
    <t>Durante el mes de diciembre se adelantaron las siguientes acciones de prevención en el marco de la implementación del Sistema Sofia en las localidades:
Sistema Sofia en las localidades:
Jornadas territoriales de prevención de violencias en las UPZ priorizadas por delitos de alto impacto contra las mujeres y participación en jornadas Contigo en tu barrio. 
Jornadas para la prevención de violencias contra las mujeres en el espacio y transporte público.
Jornadas conmemorativas del 4 de diciembre para la prevención del feminicidio:  Talleres  para la prevención de violencias, Cine foros para la sensibilización sobre el derecho a una vida libre de violencias, Jornadas de muralismo e intervención del espacio público para la prevención de las violencias contra las mujeres, Eventos artísticos y culturales de sensibiliazación con la comunidad, Ferias de emprendimientos y de servicios, Conversatorios sobre las violencias contra las mujeres, Tomas de espacio público y de la noche a través de intervenciones artísticas y de memoria, Movilizaciones sociales, marchas y recorridos con ciudadanas para el rechazo de las violencias contra las mujeres, entre otras.  
Ferias de servicios para la promoción de la ruta de atención a mujeres víctimas de violencias y en riesgo de feminicidio y la oferta local.</t>
  </si>
  <si>
    <t>Logros: En diciembre, en el marco de la estrategia de prevención del feminicidio se operó en 8 IPS en el marco de las 4 subredes públicas y en articulación con la red privada, a través de los cuales se realizaron 521 atenciones de las cuales 432 corresponden a asesorías y 89 a orientaciones. 
Entre abril y diciembre, en el marco de la estrategia de prevención del feminicidio (desde la Estrategia Intersectorial para la Prevención y Atención de Víctimas de Violencia de Género con Énfasis en Violencia Sexual y Feminicidio - Estrategia en Hospitales) se operó en 8 IPS en el marco de las 4 subredes públicas y en 1 IPS en articulación con la red privada, a través de las cuales se realizaron 4.713 atenciones de las cuales 3.557 corresponden a asesorías y 1.156 a orientaciones. 
Beneficios: Las mujeres que llegaron a los servicios de salud de las IPS en las que se operó en el marco de las 4 subredes públicas y en articulación con la red privada, buscando atención médica por hechos derivados de violencias en su contra, contaron con atención socio jurídica con enfoque de género de manera presencial y remota. Esto permitió facilitar su derecho al acceso de la administración de justicia, así como gestionar medidas que garantizaran su protección. 
No se presentaron retrasos.</t>
  </si>
  <si>
    <t xml:space="preserve">En el año 2023, en el marco de la estrategia de prevención del feminicidio (desde la Estrategia Intersectorial para la Prevención y Atención de Víctimas de Violencia de Género con Énfasis en Violencia Sexual y Feminicidio - Estrategia en Hospitales) se operó en 8 IPS en el marco de las 4 subredes públicas y en 1 IPS en articulación con la red privada, a través de las cuales se realizaron 4.713 atenciones de las cuales 3.557 corresponden a asesorías y 1.156 a orientaciones. </t>
  </si>
  <si>
    <t>En el periodo de enero a diciembre se han realizado 29 jornadas de sensibilización y socialización sobre las tres Modalidades de Atención de Casas Refugio (Tradicional, Intermedia y Rural) para mujeres víctimas de violencias, haciendo especial énfasis en las Modalidades Intermedia y Rural.
Estas divulgaciones estuvieron dirigidas a (i) los funcionarios y funcionarias de Comisarías de Familia, (ii) los equipos de atención psicosocial y socio-jurídica de la Secretaría Distrital de la Mujer, (iii) la Alta Consejería para los Derechos de las Víctimas la Paz y la Reconciliación- ACDVPR, (iv) los comités locales e (v) instituciones distritales con particular interés en conocer la Estrategia Casas Refugio.</t>
  </si>
  <si>
    <t xml:space="preserve">En 2023 el SAAT hizo seguimiento jurídico y psicosocial al 94% por ciento de los casos de mujeres valoradas en riesgo de feminicidio por el Instituto Nacional de Medicina Legal y Ciencias Forenses e identificadas por equipos internos de la Secretaría Distrital de la Mujer. </t>
  </si>
  <si>
    <t>En 2023 en el marco de la estrategia de prevención del riesgo de feminicidio, el Sistema Articulado de Alertas Tempranas-SAAT hizo seguimiento socio jurídico y psicosocial a 2.029 casos de mujeres en riesgo de feminicidio, según remisiones externas del Instituto Nacional de Medicina Legal y Ciencias Forenses, y remisiones internas de equipos de atención de la Secretaría Distrital de la Mujer. 
Así mismo, se articularon 133 espacios de coordinación interinstitucional para la prevención del feminicidio en el marco de los Consejos Distritales y Locales de Seguridad.
Entre abril y diciembre, en el marco de la Estrategia Intersectorial para la Prevención y Atención de Víctimas de Violencia de Género con Énfasis en Violencia Sexual y Feminicidio - Estrategia en Hospitales, se operó en 8 IPS en el marco de las 4 subredes públicas y en articulación con la red privada, a través de los cuales se han realizado 4.713 atenciones de las cuales 3.557 corresponden a asesorías y 1.156 a orientaciones. Así mismo, han llevado a cabo 113 sesiones o espacios con el sector salud, de las cuales 97  fueron jornadas de capacitaciones y sensibilizaciones, en temas como: socialización de la Estrategia Intersectorial, tipos de violencias contra las mujeres; Ley 1257 de 2008; protocolo de Atención a Mujeres Víctimas de violencia Sexual; el Derecho Fundamental a la Interrupción Voluntaria del Embarazo; y ley 1761 de 2015, y 16 fueron jornadas de trabajo para la articulación con los nuevos servicios que desde el sector salud se están prestando, y balances de cierre de la vigencia 2022 y avance de la vigencia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</si>
</sst>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6" formatCode="&quot;$&quot;\ #,##0;[Red]\-&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0\ &quot;€&quot;;\-#,##0\ &quot;€&quot;"/>
    <numFmt numFmtId="167" formatCode="_-* #,##0\ &quot;€&quot;_-;\-* #,##0\ &quot;€&quot;_-;_-* &quot;-&quot;\ &quot;€&quot;_-;_-@_-"/>
    <numFmt numFmtId="168" formatCode="_-* #,##0.00\ &quot;€&quot;_-;\-* #,##0.00\ &quot;€&quot;_-;_-* &quot;-&quot;??\ &quot;€&quot;_-;_-@_-"/>
    <numFmt numFmtId="169" formatCode="_-* #,##0\ _€_-;\-* #,##0\ _€_-;_-* &quot;-&quot;\ _€_-;_-@_-"/>
    <numFmt numFmtId="170" formatCode="_-* #,##0.00\ _€_-;\-* #,##0.00\ _€_-;_-* &quot;-&quot;??\ _€_-;_-@_-"/>
    <numFmt numFmtId="171" formatCode="_(&quot;$&quot;\ * #,##0.00_);_(&quot;$&quot;\ * \(#,##0.00\);_(&quot;$&quot;\ * &quot;-&quot;??_);_(@_)"/>
    <numFmt numFmtId="172" formatCode="_ &quot;$&quot;\ * #,##0.00_ ;_ &quot;$&quot;\ * \-#,##0.00_ ;_ &quot;$&quot;\ * &quot;-&quot;??_ ;_ @_ "/>
    <numFmt numFmtId="173" formatCode="&quot;$&quot;\ #,##0"/>
    <numFmt numFmtId="174" formatCode="_-* #,##0\ _€_-;\-* #,##0\ _€_-;_-* &quot;-&quot;??\ _€_-;_-@_-"/>
    <numFmt numFmtId="175" formatCode="0.0%"/>
    <numFmt numFmtId="176" formatCode="[$$-240A]\ #,##0;[Red][$$-240A]\ #,##0"/>
    <numFmt numFmtId="177" formatCode="#,##0;[Red]#,##0"/>
    <numFmt numFmtId="178" formatCode="_-[$$-240A]\ * #,##0.00_-;\-[$$-240A]\ * #,##0.00_-;_-[$$-240A]\ * &quot;-&quot;??_-;_-@_-"/>
    <numFmt numFmtId="179" formatCode="&quot;$&quot;\ #,##0.00"/>
    <numFmt numFmtId="180" formatCode="_-[$$-240A]\ * #,##0_-;\-[$$-240A]\ * #,##0_-;_-[$$-240A]\ * &quot;-&quot;??_-;_-@_-"/>
    <numFmt numFmtId="181" formatCode="0.000%"/>
    <numFmt numFmtId="182" formatCode="#,##0.00\ \€"/>
  </numFmts>
  <fonts count="49"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b/>
      <sz val="12"/>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8"/>
      <color theme="0" tint="-0.34998626667073579"/>
      <name val="Calibri"/>
      <family val="2"/>
      <scheme val="minor"/>
    </font>
    <font>
      <b/>
      <sz val="12"/>
      <color theme="1"/>
      <name val="Times New Roman"/>
      <family val="1"/>
    </font>
    <font>
      <b/>
      <sz val="11"/>
      <color theme="0" tint="-0.34998626667073579"/>
      <name val="Times New Roman"/>
      <family val="1"/>
    </font>
    <font>
      <sz val="11"/>
      <color rgb="FFFF0000"/>
      <name val="Calibri"/>
      <family val="2"/>
      <scheme val="minor"/>
    </font>
    <font>
      <sz val="10"/>
      <color theme="1"/>
      <name val="Arial"/>
      <family val="2"/>
    </font>
    <font>
      <b/>
      <sz val="14"/>
      <color theme="1"/>
      <name val="Verdana"/>
      <family val="2"/>
    </font>
    <font>
      <sz val="12"/>
      <color theme="1"/>
      <name val="Calibri"/>
      <family val="2"/>
      <scheme val="minor"/>
    </font>
    <font>
      <u/>
      <sz val="11"/>
      <color theme="10"/>
      <name val="Calibri"/>
      <family val="2"/>
      <scheme val="minor"/>
    </font>
    <font>
      <b/>
      <sz val="11"/>
      <color rgb="FFFF0000"/>
      <name val="Arial Narrow"/>
      <family val="2"/>
    </font>
    <font>
      <b/>
      <sz val="11"/>
      <color rgb="FFFF0000"/>
      <name val="Calibri"/>
      <family val="2"/>
      <scheme val="minor"/>
    </font>
    <font>
      <b/>
      <sz val="11"/>
      <color rgb="FFFF0000"/>
      <name val="Times New Roman"/>
      <family val="1"/>
    </font>
  </fonts>
  <fills count="41">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patternFill>
    </fill>
    <fill>
      <patternFill patternType="solid">
        <fgColor theme="9" tint="0.79998168889431442"/>
        <bgColor theme="9" tint="0.79998168889431442"/>
      </patternFill>
    </fill>
    <fill>
      <patternFill patternType="solid">
        <fgColor rgb="FF217346"/>
        <bgColor indexed="64"/>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DDD9C4"/>
        <bgColor indexed="64"/>
      </patternFill>
    </fill>
    <fill>
      <patternFill patternType="solid">
        <fgColor rgb="FFDAEEF3"/>
        <bgColor indexed="64"/>
      </patternFill>
    </fill>
    <fill>
      <patternFill patternType="solid">
        <fgColor rgb="FF808080"/>
        <bgColor indexed="64"/>
      </patternFill>
    </fill>
    <fill>
      <patternFill patternType="solid">
        <fgColor rgb="FFFFFFFF"/>
        <bgColor rgb="FF000000"/>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right style="medium">
        <color rgb="FF000000"/>
      </right>
      <top style="thin">
        <color indexed="64"/>
      </top>
      <bottom/>
      <diagonal/>
    </border>
    <border>
      <left/>
      <right style="medium">
        <color rgb="FF000000"/>
      </right>
      <top/>
      <bottom/>
      <diagonal/>
    </border>
    <border>
      <left style="thin">
        <color rgb="FFB2B2B2"/>
      </left>
      <right style="thin">
        <color rgb="FFB2B2B2"/>
      </right>
      <top style="thin">
        <color rgb="FFB2B2B2"/>
      </top>
      <bottom style="thin">
        <color rgb="FFB2B2B2"/>
      </bottom>
      <diagonal/>
    </border>
  </borders>
  <cellStyleXfs count="166">
    <xf numFmtId="0" fontId="0" fillId="0" borderId="0"/>
    <xf numFmtId="0" fontId="20" fillId="3" borderId="66" applyNumberFormat="0" applyAlignment="0" applyProtection="0"/>
    <xf numFmtId="49" fontId="22" fillId="0" borderId="0" applyFill="0" applyBorder="0" applyProtection="0">
      <alignment horizontal="left" vertical="center"/>
    </xf>
    <xf numFmtId="0" fontId="23" fillId="5" borderId="67" applyNumberFormat="0" applyFont="0" applyFill="0" applyAlignment="0"/>
    <xf numFmtId="0" fontId="23" fillId="5" borderId="68" applyNumberFormat="0" applyFont="0" applyFill="0" applyAlignment="0"/>
    <xf numFmtId="170" fontId="20" fillId="0" borderId="0" applyFont="0" applyFill="0" applyBorder="0" applyAlignment="0" applyProtection="0"/>
    <xf numFmtId="169" fontId="20" fillId="0" borderId="0" applyFont="0" applyFill="0" applyBorder="0" applyAlignment="0" applyProtection="0"/>
    <xf numFmtId="168" fontId="20" fillId="0" borderId="0" applyFont="0" applyFill="0" applyBorder="0" applyAlignment="0" applyProtection="0"/>
    <xf numFmtId="167" fontId="20" fillId="0" borderId="0" applyFont="0" applyFill="0" applyBorder="0" applyAlignment="0" applyProtection="0"/>
    <xf numFmtId="0" fontId="25" fillId="6" borderId="0" applyNumberFormat="0" applyProtection="0">
      <alignment horizontal="left" wrapText="1" indent="4"/>
    </xf>
    <xf numFmtId="0" fontId="26" fillId="6" borderId="0" applyNumberFormat="0" applyProtection="0">
      <alignment horizontal="left" wrapText="1" indent="4"/>
    </xf>
    <xf numFmtId="0" fontId="24" fillId="4" borderId="0" applyNumberFormat="0" applyBorder="0" applyAlignment="0" applyProtection="0"/>
    <xf numFmtId="16" fontId="27" fillId="0" borderId="0" applyFont="0" applyFill="0" applyBorder="0" applyAlignment="0">
      <alignment horizontal="left"/>
    </xf>
    <xf numFmtId="0" fontId="28" fillId="7" borderId="0" applyNumberFormat="0" applyBorder="0" applyProtection="0">
      <alignment horizontal="center" vertical="center"/>
    </xf>
    <xf numFmtId="41" fontId="20" fillId="0" borderId="0" applyFont="0" applyFill="0" applyBorder="0" applyAlignment="0" applyProtection="0"/>
    <xf numFmtId="170" fontId="5" fillId="0" borderId="0" applyFont="0" applyFill="0" applyBorder="0" applyAlignment="0" applyProtection="0"/>
    <xf numFmtId="165" fontId="20" fillId="0" borderId="0" applyFont="0" applyFill="0" applyBorder="0" applyAlignment="0" applyProtection="0"/>
    <xf numFmtId="172" fontId="2" fillId="0" borderId="0" applyFont="0" applyFill="0" applyBorder="0" applyAlignment="0" applyProtection="0"/>
    <xf numFmtId="171" fontId="20" fillId="0" borderId="0" applyFont="0" applyFill="0" applyBorder="0" applyAlignment="0" applyProtection="0"/>
    <xf numFmtId="165" fontId="1" fillId="0" borderId="0" applyFont="0" applyFill="0" applyBorder="0" applyAlignment="0" applyProtection="0"/>
    <xf numFmtId="166" fontId="23" fillId="0" borderId="0" applyFont="0" applyFill="0" applyBorder="0" applyAlignment="0" applyProtection="0"/>
    <xf numFmtId="0" fontId="29" fillId="8" borderId="0" applyNumberFormat="0" applyBorder="0" applyAlignment="0" applyProtection="0"/>
    <xf numFmtId="0" fontId="2" fillId="0" borderId="0"/>
    <xf numFmtId="0" fontId="2" fillId="0" borderId="0"/>
    <xf numFmtId="0" fontId="23" fillId="0" borderId="0"/>
    <xf numFmtId="0" fontId="6" fillId="0" borderId="0"/>
    <xf numFmtId="0" fontId="5" fillId="0" borderId="0"/>
    <xf numFmtId="0" fontId="2" fillId="0" borderId="0"/>
    <xf numFmtId="9" fontId="20"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6" fillId="0" borderId="0" applyFill="0" applyBorder="0">
      <alignment wrapText="1"/>
    </xf>
    <xf numFmtId="0" fontId="21" fillId="0" borderId="0"/>
    <xf numFmtId="0" fontId="30" fillId="6" borderId="0" applyNumberFormat="0" applyBorder="0" applyProtection="0">
      <alignment horizontal="left" indent="1"/>
    </xf>
    <xf numFmtId="0" fontId="42" fillId="0" borderId="0"/>
    <xf numFmtId="43" fontId="42" fillId="0" borderId="0" applyFont="0" applyFill="0" applyBorder="0" applyAlignment="0" applyProtection="0"/>
    <xf numFmtId="44" fontId="42" fillId="0" borderId="0" applyFont="0" applyFill="0" applyBorder="0" applyAlignment="0" applyProtection="0"/>
    <xf numFmtId="9" fontId="42" fillId="0" borderId="0" applyFont="0" applyFill="0" applyBorder="0" applyAlignment="0" applyProtection="0"/>
    <xf numFmtId="44" fontId="42" fillId="0" borderId="0" applyFont="0" applyFill="0" applyBorder="0" applyAlignment="0" applyProtection="0"/>
    <xf numFmtId="9" fontId="20" fillId="0" borderId="0" applyFont="0" applyFill="0" applyBorder="0" applyAlignment="0" applyProtection="0"/>
    <xf numFmtId="0" fontId="20" fillId="0" borderId="0">
      <alignment horizontal="justify"/>
    </xf>
    <xf numFmtId="0" fontId="20" fillId="26" borderId="0" applyNumberFormat="0" applyBorder="0" applyAlignment="0" applyProtection="0"/>
    <xf numFmtId="0" fontId="20" fillId="28" borderId="0" applyNumberFormat="0" applyBorder="0" applyAlignment="0" applyProtection="0"/>
    <xf numFmtId="0" fontId="20" fillId="30" borderId="0" applyNumberFormat="0" applyBorder="0" applyAlignment="0" applyProtection="0"/>
    <xf numFmtId="0" fontId="20" fillId="32" borderId="0" applyNumberFormat="0" applyBorder="0" applyAlignment="0" applyProtection="0"/>
    <xf numFmtId="0" fontId="20" fillId="34" borderId="0" applyNumberFormat="0" applyBorder="0" applyAlignment="0" applyProtection="0"/>
    <xf numFmtId="0" fontId="20" fillId="3" borderId="0" applyNumberFormat="0" applyBorder="0" applyAlignment="0" applyProtection="0"/>
    <xf numFmtId="0" fontId="20" fillId="27" borderId="0" applyNumberFormat="0" applyBorder="0" applyAlignment="0" applyProtection="0"/>
    <xf numFmtId="0" fontId="20" fillId="29" borderId="0" applyNumberFormat="0" applyBorder="0" applyAlignment="0" applyProtection="0"/>
    <xf numFmtId="0" fontId="20" fillId="31" borderId="0" applyNumberFormat="0" applyBorder="0" applyAlignment="0" applyProtection="0"/>
    <xf numFmtId="0" fontId="20" fillId="33" borderId="0" applyNumberFormat="0" applyBorder="0" applyAlignment="0" applyProtection="0"/>
    <xf numFmtId="0" fontId="20" fillId="35" borderId="0" applyNumberFormat="0" applyBorder="0" applyAlignment="0" applyProtection="0"/>
    <xf numFmtId="0" fontId="20" fillId="36" borderId="0" applyNumberFormat="0" applyBorder="0" applyAlignment="0" applyProtection="0"/>
    <xf numFmtId="0" fontId="28" fillId="0" borderId="0" applyNumberFormat="0" applyFill="0" applyBorder="0" applyProtection="0">
      <alignment horizontal="left" vertical="center"/>
    </xf>
    <xf numFmtId="0" fontId="28" fillId="0" borderId="0" applyNumberFormat="0" applyFill="0" applyBorder="0" applyProtection="0">
      <alignment horizontal="right" vertical="center"/>
    </xf>
    <xf numFmtId="0" fontId="22" fillId="0" borderId="1" applyNumberFormat="0" applyFill="0" applyProtection="0">
      <alignment horizontal="left" vertical="center"/>
    </xf>
    <xf numFmtId="0" fontId="42" fillId="0" borderId="1" applyNumberFormat="0" applyFont="0" applyFill="0" applyAlignment="0" applyProtection="0"/>
    <xf numFmtId="14" fontId="22" fillId="0" borderId="0" applyFill="0" applyBorder="0" applyProtection="0">
      <alignment horizontal="right" vertical="center"/>
    </xf>
    <xf numFmtId="22" fontId="22" fillId="0" borderId="0" applyFill="0" applyBorder="0" applyProtection="0">
      <alignment horizontal="right" vertical="center"/>
    </xf>
    <xf numFmtId="4" fontId="22" fillId="0" borderId="0" applyFill="0" applyBorder="0" applyProtection="0">
      <alignment horizontal="right" vertical="center"/>
    </xf>
    <xf numFmtId="4" fontId="22" fillId="0" borderId="1" applyFill="0" applyProtection="0">
      <alignment horizontal="right" vertical="center"/>
    </xf>
    <xf numFmtId="182" fontId="22" fillId="0" borderId="0" applyFill="0" applyBorder="0" applyProtection="0">
      <alignment horizontal="right" vertical="center"/>
    </xf>
    <xf numFmtId="182" fontId="22" fillId="0" borderId="1" applyFill="0" applyProtection="0">
      <alignment horizontal="right" vertical="center"/>
    </xf>
    <xf numFmtId="0" fontId="28" fillId="37" borderId="0" applyNumberFormat="0" applyBorder="0" applyProtection="0">
      <alignment horizontal="center" vertical="center" wrapText="1"/>
    </xf>
    <xf numFmtId="0" fontId="22" fillId="37" borderId="0" applyNumberFormat="0" applyBorder="0" applyProtection="0">
      <alignment horizontal="right" vertical="center" wrapText="1"/>
    </xf>
    <xf numFmtId="0" fontId="28" fillId="38" borderId="0" applyNumberFormat="0" applyBorder="0" applyProtection="0">
      <alignment horizontal="center" vertical="center"/>
    </xf>
    <xf numFmtId="0" fontId="28" fillId="39" borderId="0" applyNumberFormat="0" applyBorder="0" applyProtection="0">
      <alignment horizontal="center" vertical="center" wrapText="1"/>
    </xf>
    <xf numFmtId="0" fontId="28" fillId="39" borderId="0" applyNumberFormat="0" applyBorder="0" applyProtection="0">
      <alignment horizontal="right" vertical="center" wrapText="1"/>
    </xf>
    <xf numFmtId="0" fontId="43" fillId="39" borderId="1" applyNumberFormat="0" applyProtection="0">
      <alignment horizontal="left" vertical="center"/>
    </xf>
    <xf numFmtId="43" fontId="42" fillId="0" borderId="0" applyFont="0" applyFill="0" applyBorder="0" applyAlignment="0" applyProtection="0"/>
    <xf numFmtId="43" fontId="44"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2" fontId="20" fillId="0" borderId="0" applyFont="0" applyFill="0" applyBorder="0" applyAlignment="0" applyProtection="0"/>
    <xf numFmtId="165" fontId="20" fillId="0" borderId="0" applyFont="0" applyFill="0" applyBorder="0" applyAlignment="0" applyProtection="0"/>
    <xf numFmtId="44" fontId="20" fillId="0" borderId="0" applyFont="0" applyFill="0" applyBorder="0" applyAlignment="0" applyProtection="0"/>
    <xf numFmtId="0" fontId="20" fillId="0" borderId="0"/>
    <xf numFmtId="0" fontId="2" fillId="0" borderId="0"/>
    <xf numFmtId="0" fontId="20" fillId="0" borderId="0"/>
    <xf numFmtId="0" fontId="2" fillId="0" borderId="0"/>
    <xf numFmtId="0" fontId="20" fillId="0" borderId="0">
      <alignment horizontal="justify"/>
    </xf>
    <xf numFmtId="0" fontId="44" fillId="0" borderId="0"/>
    <xf numFmtId="0" fontId="20" fillId="0" borderId="0">
      <alignment horizontal="justify"/>
    </xf>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0" fillId="25" borderId="80" applyNumberFormat="0" applyFont="0" applyAlignment="0" applyProtection="0"/>
    <xf numFmtId="0" fontId="20" fillId="25" borderId="80" applyNumberFormat="0" applyFont="0" applyAlignment="0" applyProtection="0"/>
    <xf numFmtId="3" fontId="22" fillId="0" borderId="0" applyFill="0" applyBorder="0" applyProtection="0">
      <alignment horizontal="right" vertical="center"/>
    </xf>
    <xf numFmtId="3" fontId="22" fillId="0" borderId="1" applyFill="0" applyProtection="0">
      <alignment horizontal="right" vertical="center"/>
    </xf>
    <xf numFmtId="9" fontId="20" fillId="0" borderId="0" applyFont="0" applyFill="0" applyBorder="0" applyAlignment="0" applyProtection="0"/>
    <xf numFmtId="9" fontId="44"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42" fontId="2" fillId="0" borderId="0" applyFont="0" applyFill="0" applyBorder="0" applyAlignment="0" applyProtection="0"/>
    <xf numFmtId="0" fontId="2" fillId="0" borderId="0"/>
    <xf numFmtId="0" fontId="2" fillId="0" borderId="0"/>
    <xf numFmtId="43" fontId="42" fillId="0" borderId="0" applyFont="0" applyFill="0" applyBorder="0" applyAlignment="0" applyProtection="0"/>
    <xf numFmtId="43" fontId="42" fillId="0" borderId="0" applyFont="0" applyFill="0" applyBorder="0" applyAlignment="0" applyProtection="0"/>
    <xf numFmtId="41" fontId="20" fillId="0" borderId="0" applyFont="0" applyFill="0" applyBorder="0" applyAlignment="0" applyProtection="0"/>
    <xf numFmtId="0" fontId="2" fillId="0" borderId="0"/>
    <xf numFmtId="0" fontId="2" fillId="0" borderId="0"/>
    <xf numFmtId="0" fontId="2" fillId="0" borderId="0"/>
    <xf numFmtId="0" fontId="20" fillId="0" borderId="0"/>
    <xf numFmtId="0" fontId="2" fillId="0" borderId="0"/>
    <xf numFmtId="0" fontId="2" fillId="0" borderId="0"/>
    <xf numFmtId="0" fontId="2" fillId="0" borderId="0"/>
    <xf numFmtId="0" fontId="2" fillId="0" borderId="0"/>
    <xf numFmtId="0" fontId="20" fillId="0" borderId="0"/>
    <xf numFmtId="43" fontId="20" fillId="0" borderId="0" applyFont="0" applyFill="0" applyBorder="0" applyAlignment="0" applyProtection="0"/>
    <xf numFmtId="41" fontId="20" fillId="0" borderId="0" applyFont="0" applyFill="0" applyBorder="0" applyAlignment="0" applyProtection="0"/>
    <xf numFmtId="164" fontId="20" fillId="0" borderId="0" applyFont="0" applyFill="0" applyBorder="0" applyAlignment="0" applyProtection="0"/>
    <xf numFmtId="9"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1"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1" fontId="2" fillId="0" borderId="0" applyFont="0" applyFill="0" applyBorder="0" applyAlignment="0" applyProtection="0"/>
    <xf numFmtId="0" fontId="2" fillId="0" borderId="0"/>
    <xf numFmtId="0" fontId="2" fillId="0" borderId="0"/>
    <xf numFmtId="0" fontId="2" fillId="0" borderId="0"/>
    <xf numFmtId="43" fontId="20" fillId="0" borderId="0" applyFont="0" applyFill="0" applyBorder="0" applyAlignment="0" applyProtection="0"/>
    <xf numFmtId="165"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2" fontId="20" fillId="0" borderId="0" applyFont="0" applyFill="0" applyBorder="0" applyAlignment="0" applyProtection="0"/>
    <xf numFmtId="0" fontId="45" fillId="0" borderId="0" applyNumberFormat="0" applyFill="0" applyBorder="0" applyAlignment="0" applyProtection="0"/>
    <xf numFmtId="43" fontId="20"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 fillId="0" borderId="0"/>
    <xf numFmtId="41" fontId="42" fillId="0" borderId="0" applyFont="0" applyFill="0" applyBorder="0" applyAlignment="0" applyProtection="0"/>
    <xf numFmtId="0" fontId="20" fillId="0" borderId="0"/>
    <xf numFmtId="41"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1" fontId="20" fillId="0" borderId="0" applyFont="0" applyFill="0" applyBorder="0" applyAlignment="0" applyProtection="0"/>
    <xf numFmtId="0" fontId="2" fillId="0" borderId="0"/>
    <xf numFmtId="44" fontId="42" fillId="0" borderId="0" applyFont="0" applyFill="0" applyBorder="0" applyAlignment="0" applyProtection="0"/>
    <xf numFmtId="43" fontId="42" fillId="0" borderId="0" applyFont="0" applyFill="0" applyBorder="0" applyAlignment="0" applyProtection="0"/>
    <xf numFmtId="44" fontId="42" fillId="0" borderId="0" applyFont="0" applyFill="0" applyBorder="0" applyAlignment="0" applyProtection="0"/>
    <xf numFmtId="43" fontId="42" fillId="0" borderId="0" applyFont="0" applyFill="0" applyBorder="0" applyAlignment="0" applyProtection="0"/>
    <xf numFmtId="41" fontId="20" fillId="0" borderId="0" applyFont="0" applyFill="0" applyBorder="0" applyAlignment="0" applyProtection="0"/>
  </cellStyleXfs>
  <cellXfs count="686">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7" fontId="20" fillId="0" borderId="0" xfId="7"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1" fillId="0" borderId="0" xfId="28" applyFont="1" applyBorder="1" applyAlignment="1">
      <alignment horizontal="center" vertical="center"/>
    </xf>
    <xf numFmtId="0" fontId="0" fillId="0" borderId="0" xfId="0" applyAlignment="1">
      <alignment vertical="center"/>
    </xf>
    <xf numFmtId="0" fontId="12" fillId="19" borderId="69" xfId="22" applyFont="1" applyFill="1" applyBorder="1" applyAlignment="1">
      <alignment vertical="center" wrapText="1"/>
    </xf>
    <xf numFmtId="0" fontId="12" fillId="19" borderId="70" xfId="22" applyFont="1" applyFill="1" applyBorder="1" applyAlignment="1">
      <alignment vertical="center" wrapText="1"/>
    </xf>
    <xf numFmtId="0" fontId="12" fillId="19" borderId="71" xfId="22" applyFont="1" applyFill="1" applyBorder="1" applyAlignment="1">
      <alignment vertical="center" wrapText="1"/>
    </xf>
    <xf numFmtId="0" fontId="12" fillId="19" borderId="0" xfId="22" applyFont="1" applyFill="1" applyAlignment="1">
      <alignment vertical="center" wrapText="1"/>
    </xf>
    <xf numFmtId="0" fontId="14" fillId="19" borderId="0" xfId="22" applyFont="1" applyFill="1" applyAlignment="1">
      <alignment vertical="center" wrapText="1"/>
    </xf>
    <xf numFmtId="0" fontId="12" fillId="19" borderId="11" xfId="22" applyFont="1" applyFill="1" applyBorder="1" applyAlignment="1">
      <alignment vertical="center" wrapText="1"/>
    </xf>
    <xf numFmtId="0" fontId="11" fillId="19" borderId="11" xfId="22" applyFont="1" applyFill="1" applyBorder="1" applyAlignment="1">
      <alignment vertical="center" wrapText="1"/>
    </xf>
    <xf numFmtId="0" fontId="11" fillId="19" borderId="12" xfId="22" applyFont="1" applyFill="1" applyBorder="1" applyAlignment="1">
      <alignment vertical="center" wrapText="1"/>
    </xf>
    <xf numFmtId="0" fontId="12" fillId="19" borderId="13" xfId="22" applyFont="1" applyFill="1" applyBorder="1" applyAlignment="1">
      <alignment vertical="center" wrapText="1"/>
    </xf>
    <xf numFmtId="0" fontId="11" fillId="19" borderId="0" xfId="22" applyFont="1" applyFill="1" applyAlignment="1">
      <alignment vertical="center" wrapText="1"/>
    </xf>
    <xf numFmtId="0" fontId="11" fillId="19" borderId="14" xfId="22" applyFont="1" applyFill="1" applyBorder="1" applyAlignment="1">
      <alignment vertical="center" wrapText="1"/>
    </xf>
    <xf numFmtId="0" fontId="0" fillId="0" borderId="72" xfId="0" applyBorder="1" applyAlignment="1">
      <alignment vertical="center"/>
    </xf>
    <xf numFmtId="0" fontId="0" fillId="0" borderId="73" xfId="0" applyBorder="1" applyAlignment="1">
      <alignment vertical="center"/>
    </xf>
    <xf numFmtId="0" fontId="0" fillId="0" borderId="74" xfId="0" applyBorder="1" applyAlignment="1">
      <alignment vertical="center"/>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19" borderId="13" xfId="22" applyFont="1" applyFill="1" applyBorder="1" applyAlignment="1">
      <alignment horizontal="center" vertical="center" wrapText="1"/>
    </xf>
    <xf numFmtId="0" fontId="12" fillId="19" borderId="75" xfId="22" applyFont="1" applyFill="1" applyBorder="1" applyAlignment="1">
      <alignment horizontal="center" vertical="center" wrapText="1"/>
    </xf>
    <xf numFmtId="0" fontId="15" fillId="19" borderId="0" xfId="22" applyFont="1" applyFill="1" applyAlignment="1">
      <alignment horizontal="center" vertical="center" wrapText="1"/>
    </xf>
    <xf numFmtId="0" fontId="12" fillId="19" borderId="0" xfId="22" applyFont="1" applyFill="1" applyAlignment="1">
      <alignment horizontal="center" vertical="center" wrapText="1"/>
    </xf>
    <xf numFmtId="0" fontId="15" fillId="0" borderId="0" xfId="22" applyFont="1" applyAlignment="1">
      <alignment horizontal="center" vertical="center" wrapText="1"/>
    </xf>
    <xf numFmtId="0" fontId="0" fillId="0" borderId="0" xfId="0" applyAlignment="1">
      <alignment horizontal="center" vertical="center" wrapText="1"/>
    </xf>
    <xf numFmtId="0" fontId="11" fillId="19" borderId="15" xfId="22" applyFont="1" applyFill="1" applyBorder="1" applyAlignment="1">
      <alignment vertical="center" wrapText="1"/>
    </xf>
    <xf numFmtId="0" fontId="11" fillId="19" borderId="16" xfId="22" applyFont="1" applyFill="1" applyBorder="1" applyAlignment="1">
      <alignment vertical="center" wrapText="1"/>
    </xf>
    <xf numFmtId="9" fontId="12" fillId="0" borderId="17" xfId="28" applyFont="1" applyFill="1" applyBorder="1" applyAlignment="1" applyProtection="1">
      <alignment horizontal="center" vertical="center" wrapText="1"/>
    </xf>
    <xf numFmtId="0" fontId="16" fillId="2" borderId="0" xfId="22" applyFont="1" applyFill="1" applyAlignment="1">
      <alignment vertical="center" wrapText="1"/>
    </xf>
    <xf numFmtId="0" fontId="32" fillId="19" borderId="13" xfId="0" applyFont="1" applyFill="1" applyBorder="1" applyAlignment="1">
      <alignment vertical="center"/>
    </xf>
    <xf numFmtId="0" fontId="32" fillId="19" borderId="0" xfId="0" applyFont="1" applyFill="1" applyAlignment="1">
      <alignment vertical="center"/>
    </xf>
    <xf numFmtId="0" fontId="32" fillId="19" borderId="14" xfId="0" applyFont="1" applyFill="1" applyBorder="1" applyAlignment="1">
      <alignment vertical="center"/>
    </xf>
    <xf numFmtId="0" fontId="12" fillId="19" borderId="0" xfId="22" applyFont="1" applyFill="1" applyAlignment="1">
      <alignment horizontal="left" vertical="center" wrapText="1"/>
    </xf>
    <xf numFmtId="0" fontId="0" fillId="19" borderId="0" xfId="0" applyFill="1" applyAlignment="1">
      <alignment vertical="center"/>
    </xf>
    <xf numFmtId="0" fontId="11" fillId="19" borderId="13" xfId="22" applyFont="1" applyFill="1" applyBorder="1" applyAlignment="1">
      <alignment vertical="center" wrapText="1"/>
    </xf>
    <xf numFmtId="177" fontId="0" fillId="0" borderId="0" xfId="0" applyNumberFormat="1" applyAlignment="1">
      <alignment vertical="center"/>
    </xf>
    <xf numFmtId="176" fontId="0" fillId="19" borderId="0" xfId="0" applyNumberFormat="1" applyFill="1" applyAlignment="1">
      <alignment vertical="center"/>
    </xf>
    <xf numFmtId="0" fontId="11" fillId="0" borderId="18" xfId="22" applyFont="1" applyBorder="1" applyAlignment="1">
      <alignment horizontal="left" vertical="center" wrapText="1"/>
    </xf>
    <xf numFmtId="169" fontId="12" fillId="0" borderId="10" xfId="6" applyFont="1" applyFill="1" applyBorder="1" applyAlignment="1" applyProtection="1">
      <alignment horizontal="center" vertical="center" wrapText="1"/>
    </xf>
    <xf numFmtId="167" fontId="20" fillId="0" borderId="0" xfId="8" applyFont="1" applyAlignment="1">
      <alignment vertical="center"/>
    </xf>
    <xf numFmtId="0" fontId="12" fillId="20" borderId="1"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0" borderId="4" xfId="22" applyFont="1" applyBorder="1" applyAlignment="1">
      <alignment horizontal="left" vertical="center" wrapText="1"/>
    </xf>
    <xf numFmtId="0" fontId="12" fillId="9" borderId="19" xfId="22" applyFont="1" applyFill="1" applyBorder="1" applyAlignment="1">
      <alignment horizontal="left" vertical="center" wrapText="1"/>
    </xf>
    <xf numFmtId="9" fontId="33" fillId="9" borderId="19" xfId="30" applyFont="1" applyFill="1" applyBorder="1" applyAlignment="1" applyProtection="1">
      <alignment vertical="center" wrapText="1"/>
    </xf>
    <xf numFmtId="175" fontId="12" fillId="9" borderId="19" xfId="28" applyNumberFormat="1" applyFont="1" applyFill="1" applyBorder="1" applyAlignment="1" applyProtection="1">
      <alignment vertical="center" wrapText="1"/>
    </xf>
    <xf numFmtId="167" fontId="31" fillId="0" borderId="0" xfId="8" applyFont="1" applyAlignment="1">
      <alignment vertical="center"/>
    </xf>
    <xf numFmtId="9" fontId="11" fillId="0" borderId="4" xfId="29" applyFont="1" applyFill="1" applyBorder="1" applyAlignment="1" applyProtection="1">
      <alignment horizontal="center" vertical="center" wrapText="1"/>
      <protection locked="0"/>
    </xf>
    <xf numFmtId="9" fontId="12" fillId="0" borderId="20" xfId="22" applyNumberFormat="1" applyFont="1" applyBorder="1" applyAlignment="1">
      <alignment horizontal="center" vertical="center" wrapText="1"/>
    </xf>
    <xf numFmtId="9" fontId="12" fillId="0" borderId="0" xfId="22" applyNumberFormat="1" applyFont="1" applyAlignment="1">
      <alignment vertical="center" wrapText="1"/>
    </xf>
    <xf numFmtId="0" fontId="31" fillId="0" borderId="0" xfId="0" applyFont="1" applyAlignment="1">
      <alignment vertical="center"/>
    </xf>
    <xf numFmtId="0" fontId="12" fillId="9" borderId="1" xfId="22" applyFont="1" applyFill="1" applyBorder="1" applyAlignment="1">
      <alignment horizontal="left" vertical="center" wrapText="1"/>
    </xf>
    <xf numFmtId="9" fontId="11" fillId="9" borderId="1" xfId="28" applyFont="1" applyFill="1" applyBorder="1" applyAlignment="1" applyProtection="1">
      <alignment horizontal="center" vertical="center" wrapText="1"/>
      <protection locked="0"/>
    </xf>
    <xf numFmtId="9" fontId="12" fillId="0" borderId="2" xfId="22" applyNumberFormat="1" applyFont="1" applyBorder="1" applyAlignment="1">
      <alignment horizontal="center" vertical="center" wrapText="1"/>
    </xf>
    <xf numFmtId="0" fontId="12" fillId="0" borderId="1" xfId="22" applyFont="1" applyBorder="1" applyAlignment="1">
      <alignment horizontal="left" vertical="center" wrapText="1"/>
    </xf>
    <xf numFmtId="9" fontId="11" fillId="0" borderId="1" xfId="29" applyFont="1" applyFill="1" applyBorder="1" applyAlignment="1" applyProtection="1">
      <alignment horizontal="center" vertical="center" wrapText="1"/>
      <protection locked="0"/>
    </xf>
    <xf numFmtId="9" fontId="11" fillId="9" borderId="2" xfId="28" applyFont="1" applyFill="1" applyBorder="1" applyAlignment="1" applyProtection="1">
      <alignment horizontal="center" vertical="center" wrapText="1"/>
      <protection locked="0"/>
    </xf>
    <xf numFmtId="9" fontId="11" fillId="9" borderId="19" xfId="28" applyFont="1" applyFill="1" applyBorder="1" applyAlignment="1" applyProtection="1">
      <alignment horizontal="center" vertical="center" wrapText="1"/>
      <protection locked="0"/>
    </xf>
    <xf numFmtId="9" fontId="11" fillId="9" borderId="21" xfId="28" applyFont="1" applyFill="1" applyBorder="1" applyAlignment="1" applyProtection="1">
      <alignment horizontal="center" vertical="center" wrapText="1"/>
      <protection locked="0"/>
    </xf>
    <xf numFmtId="9" fontId="12" fillId="0" borderId="21" xfId="22" applyNumberFormat="1" applyFont="1" applyBorder="1" applyAlignment="1">
      <alignment horizontal="center" vertical="center" wrapText="1"/>
    </xf>
    <xf numFmtId="0" fontId="32" fillId="0" borderId="0" xfId="0" applyFont="1" applyAlignment="1">
      <alignment vertical="center"/>
    </xf>
    <xf numFmtId="0" fontId="34" fillId="9" borderId="22" xfId="0" applyFont="1" applyFill="1" applyBorder="1" applyAlignment="1">
      <alignment vertical="center"/>
    </xf>
    <xf numFmtId="0" fontId="34" fillId="9" borderId="23" xfId="0" applyFont="1" applyFill="1" applyBorder="1" applyAlignment="1">
      <alignment vertical="center"/>
    </xf>
    <xf numFmtId="0" fontId="34" fillId="9" borderId="0" xfId="0" applyFont="1" applyFill="1" applyAlignment="1">
      <alignment vertical="center"/>
    </xf>
    <xf numFmtId="0" fontId="34" fillId="9" borderId="24" xfId="0" applyFont="1" applyFill="1" applyBorder="1" applyAlignment="1">
      <alignment vertical="center"/>
    </xf>
    <xf numFmtId="0" fontId="34" fillId="9" borderId="3" xfId="0" applyFont="1" applyFill="1" applyBorder="1" applyAlignment="1">
      <alignment vertical="center"/>
    </xf>
    <xf numFmtId="0" fontId="34" fillId="9" borderId="25" xfId="0" applyFont="1" applyFill="1" applyBorder="1" applyAlignment="1">
      <alignment vertical="center"/>
    </xf>
    <xf numFmtId="0" fontId="34" fillId="9" borderId="1" xfId="0" applyFont="1" applyFill="1" applyBorder="1" applyAlignment="1">
      <alignment horizontal="center" vertical="center" wrapText="1"/>
    </xf>
    <xf numFmtId="0" fontId="32" fillId="0" borderId="1" xfId="0" applyFont="1" applyBorder="1" applyAlignment="1">
      <alignment horizontal="center" vertical="center"/>
    </xf>
    <xf numFmtId="0" fontId="32" fillId="0" borderId="1" xfId="0" applyFont="1" applyBorder="1" applyAlignment="1">
      <alignment horizontal="center" vertical="center" wrapText="1"/>
    </xf>
    <xf numFmtId="0" fontId="32" fillId="0" borderId="1" xfId="0" applyFont="1" applyBorder="1" applyAlignment="1">
      <alignment vertical="center"/>
    </xf>
    <xf numFmtId="0" fontId="12" fillId="9" borderId="10" xfId="0" applyFont="1" applyFill="1" applyBorder="1" applyAlignment="1">
      <alignment horizontal="center" vertical="center" wrapText="1"/>
    </xf>
    <xf numFmtId="0" fontId="35" fillId="9" borderId="1" xfId="0" applyFont="1" applyFill="1" applyBorder="1" applyAlignment="1">
      <alignment horizontal="center" vertical="center"/>
    </xf>
    <xf numFmtId="0" fontId="32" fillId="0" borderId="0" xfId="0" applyFont="1" applyAlignment="1">
      <alignment horizontal="center" vertical="center"/>
    </xf>
    <xf numFmtId="0" fontId="36" fillId="0" borderId="1" xfId="0" applyFont="1" applyBorder="1" applyAlignment="1">
      <alignment vertical="center"/>
    </xf>
    <xf numFmtId="0" fontId="35" fillId="9" borderId="1" xfId="0" applyFont="1" applyFill="1" applyBorder="1" applyAlignment="1">
      <alignment horizontal="left" vertical="center"/>
    </xf>
    <xf numFmtId="0" fontId="32" fillId="0" borderId="1" xfId="0" applyFont="1" applyBorder="1" applyAlignment="1">
      <alignment horizontal="left" vertical="center"/>
    </xf>
    <xf numFmtId="0" fontId="32" fillId="0" borderId="2" xfId="0" applyFont="1" applyBorder="1" applyAlignment="1">
      <alignment horizontal="left" vertical="center"/>
    </xf>
    <xf numFmtId="41" fontId="32" fillId="0" borderId="1" xfId="14" applyFont="1" applyFill="1" applyBorder="1" applyAlignment="1">
      <alignment vertical="center"/>
    </xf>
    <xf numFmtId="0" fontId="36" fillId="0" borderId="0" xfId="0" applyFont="1" applyAlignment="1">
      <alignment vertical="center"/>
    </xf>
    <xf numFmtId="0" fontId="34" fillId="0" borderId="0" xfId="0" applyFont="1" applyAlignment="1">
      <alignment horizontal="left" vertical="center"/>
    </xf>
    <xf numFmtId="0" fontId="34" fillId="9" borderId="1" xfId="0" applyFont="1" applyFill="1" applyBorder="1" applyAlignment="1">
      <alignment vertical="center"/>
    </xf>
    <xf numFmtId="41" fontId="32" fillId="0" borderId="2" xfId="14" applyFont="1" applyFill="1" applyBorder="1" applyAlignment="1">
      <alignment vertical="center"/>
    </xf>
    <xf numFmtId="49" fontId="32" fillId="0" borderId="2" xfId="14" applyNumberFormat="1" applyFont="1" applyFill="1" applyBorder="1" applyAlignment="1">
      <alignment vertical="center"/>
    </xf>
    <xf numFmtId="49" fontId="32" fillId="0" borderId="1" xfId="14" applyNumberFormat="1" applyFont="1" applyFill="1" applyBorder="1" applyAlignment="1">
      <alignment vertical="center"/>
    </xf>
    <xf numFmtId="0" fontId="32" fillId="0" borderId="0" xfId="0" applyFont="1" applyAlignment="1">
      <alignment horizontal="left" vertical="center"/>
    </xf>
    <xf numFmtId="0" fontId="34" fillId="21" borderId="1" xfId="0" applyFont="1" applyFill="1" applyBorder="1" applyAlignment="1">
      <alignment horizontal="center" vertical="center"/>
    </xf>
    <xf numFmtId="0" fontId="32" fillId="0" borderId="4" xfId="0" applyFont="1" applyBorder="1" applyAlignment="1">
      <alignment horizontal="left" vertical="center" wrapText="1"/>
    </xf>
    <xf numFmtId="0" fontId="32" fillId="0" borderId="1" xfId="0" applyFont="1" applyBorder="1" applyAlignment="1">
      <alignment horizontal="left" vertical="center" wrapText="1"/>
    </xf>
    <xf numFmtId="0" fontId="32" fillId="0" borderId="1" xfId="0" applyFont="1" applyBorder="1" applyAlignment="1">
      <alignment vertical="center" wrapText="1"/>
    </xf>
    <xf numFmtId="0" fontId="34" fillId="0" borderId="1" xfId="0" applyFont="1" applyBorder="1" applyAlignment="1">
      <alignment vertical="center" wrapText="1"/>
    </xf>
    <xf numFmtId="0" fontId="11" fillId="19" borderId="1" xfId="0" applyFont="1" applyFill="1" applyBorder="1" applyAlignment="1">
      <alignment horizontal="left" vertical="center" wrapText="1"/>
    </xf>
    <xf numFmtId="0" fontId="34" fillId="0" borderId="10" xfId="0" applyFont="1" applyBorder="1" applyAlignment="1">
      <alignment horizontal="left" vertical="center" wrapText="1"/>
    </xf>
    <xf numFmtId="0" fontId="32" fillId="0" borderId="10" xfId="0" applyFont="1" applyBorder="1" applyAlignment="1">
      <alignment horizontal="left" vertical="center"/>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26" xfId="22" applyFont="1" applyBorder="1" applyAlignment="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2" borderId="1" xfId="0" applyFont="1" applyFill="1" applyBorder="1" applyAlignment="1">
      <alignment horizontal="left" vertical="center"/>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178" fontId="13" fillId="22" borderId="1" xfId="8" applyNumberFormat="1" applyFont="1" applyFill="1" applyBorder="1" applyAlignment="1">
      <alignment horizontal="center" vertical="center"/>
    </xf>
    <xf numFmtId="178" fontId="13" fillId="22" borderId="1" xfId="0" applyNumberFormat="1" applyFont="1" applyFill="1" applyBorder="1" applyAlignment="1">
      <alignment horizontal="center" vertical="center"/>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9" fontId="12" fillId="0" borderId="10" xfId="28" applyFont="1" applyFill="1" applyBorder="1" applyAlignment="1" applyProtection="1">
      <alignment horizontal="center" vertical="center" wrapText="1"/>
    </xf>
    <xf numFmtId="9" fontId="12" fillId="9" borderId="19" xfId="28" applyFont="1" applyFill="1" applyBorder="1" applyAlignment="1" applyProtection="1">
      <alignment horizontal="center" vertical="center" wrapText="1"/>
    </xf>
    <xf numFmtId="0" fontId="12" fillId="19" borderId="30" xfId="22" applyFont="1" applyFill="1" applyBorder="1" applyAlignment="1">
      <alignment horizontal="center" vertical="center" wrapText="1"/>
    </xf>
    <xf numFmtId="0" fontId="12" fillId="19" borderId="22" xfId="22" applyFont="1" applyFill="1" applyBorder="1" applyAlignment="1">
      <alignment horizontal="center" vertical="center" wrapText="1"/>
    </xf>
    <xf numFmtId="0" fontId="12" fillId="19" borderId="23" xfId="22" applyFont="1" applyFill="1" applyBorder="1" applyAlignment="1">
      <alignment horizontal="center" vertical="center" wrapText="1"/>
    </xf>
    <xf numFmtId="0" fontId="37" fillId="0" borderId="0" xfId="0" applyFont="1" applyAlignment="1">
      <alignment horizontal="center" vertical="center"/>
    </xf>
    <xf numFmtId="0" fontId="31" fillId="0" borderId="0" xfId="0" applyFont="1" applyAlignment="1">
      <alignment horizontal="center" vertical="center" wrapText="1"/>
    </xf>
    <xf numFmtId="0" fontId="0" fillId="0" borderId="0" xfId="0" applyAlignment="1">
      <alignment horizontal="center" vertical="center"/>
    </xf>
    <xf numFmtId="0" fontId="12" fillId="0" borderId="13" xfId="22" applyFont="1" applyBorder="1" applyAlignment="1">
      <alignment vertical="center" wrapText="1"/>
    </xf>
    <xf numFmtId="0" fontId="12" fillId="0" borderId="0" xfId="22" applyFont="1" applyAlignment="1">
      <alignment vertical="center" wrapText="1"/>
    </xf>
    <xf numFmtId="0" fontId="14" fillId="0" borderId="0" xfId="22" applyFont="1" applyAlignment="1">
      <alignment vertical="center" wrapText="1"/>
    </xf>
    <xf numFmtId="0" fontId="11" fillId="0" borderId="0" xfId="22" applyFont="1" applyAlignment="1">
      <alignment vertical="center" wrapText="1"/>
    </xf>
    <xf numFmtId="0" fontId="11" fillId="0" borderId="14" xfId="22" applyFont="1" applyBorder="1" applyAlignment="1">
      <alignment vertical="center" wrapText="1"/>
    </xf>
    <xf numFmtId="174" fontId="20" fillId="0" borderId="1" xfId="5" applyNumberFormat="1" applyFont="1" applyBorder="1" applyAlignment="1">
      <alignment vertical="center"/>
    </xf>
    <xf numFmtId="174" fontId="20" fillId="0" borderId="8" xfId="5" applyNumberFormat="1" applyFont="1" applyBorder="1" applyAlignment="1">
      <alignment vertical="center"/>
    </xf>
    <xf numFmtId="174" fontId="20" fillId="0" borderId="31" xfId="5" applyNumberFormat="1" applyFont="1" applyBorder="1" applyAlignment="1">
      <alignment vertical="center"/>
    </xf>
    <xf numFmtId="174" fontId="20" fillId="0" borderId="19" xfId="5" applyNumberFormat="1" applyFont="1" applyBorder="1" applyAlignment="1">
      <alignment vertical="center"/>
    </xf>
    <xf numFmtId="174" fontId="20" fillId="0" borderId="4" xfId="5" applyNumberFormat="1" applyFont="1" applyBorder="1" applyAlignment="1">
      <alignment vertical="center"/>
    </xf>
    <xf numFmtId="174" fontId="20" fillId="0" borderId="32" xfId="5" applyNumberFormat="1" applyFont="1" applyBorder="1" applyAlignment="1">
      <alignment vertical="center"/>
    </xf>
    <xf numFmtId="174" fontId="20" fillId="0" borderId="20" xfId="5" applyNumberFormat="1" applyFont="1" applyBorder="1" applyAlignment="1">
      <alignment vertical="center"/>
    </xf>
    <xf numFmtId="9" fontId="20" fillId="0" borderId="21" xfId="28" applyFont="1" applyBorder="1" applyAlignment="1">
      <alignment vertical="center"/>
    </xf>
    <xf numFmtId="9" fontId="20" fillId="0" borderId="9" xfId="28" applyFont="1" applyBorder="1" applyAlignment="1">
      <alignment vertical="center"/>
    </xf>
    <xf numFmtId="9" fontId="20" fillId="0" borderId="33" xfId="28" applyFont="1" applyBorder="1" applyAlignment="1">
      <alignment vertical="center"/>
    </xf>
    <xf numFmtId="9" fontId="20" fillId="0" borderId="34" xfId="28" applyFont="1" applyBorder="1" applyAlignment="1">
      <alignment vertical="center"/>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5" xfId="0" applyFont="1" applyFill="1" applyBorder="1" applyAlignment="1">
      <alignment horizontal="center" vertical="center" wrapText="1"/>
    </xf>
    <xf numFmtId="0" fontId="3" fillId="9" borderId="4" xfId="0" applyFont="1" applyFill="1" applyBorder="1" applyAlignment="1">
      <alignment horizontal="center" vertical="center" wrapText="1"/>
    </xf>
    <xf numFmtId="178" fontId="13" fillId="0" borderId="1" xfId="8" applyNumberFormat="1" applyFont="1" applyFill="1" applyBorder="1" applyAlignment="1">
      <alignment horizontal="center" vertical="center"/>
    </xf>
    <xf numFmtId="0" fontId="17" fillId="23" borderId="1" xfId="0" applyFont="1" applyFill="1" applyBorder="1" applyAlignment="1">
      <alignment horizontal="center" vertical="center"/>
    </xf>
    <xf numFmtId="0" fontId="13" fillId="23" borderId="1" xfId="0" applyFont="1" applyFill="1" applyBorder="1" applyAlignment="1">
      <alignment horizontal="center" vertical="center"/>
    </xf>
    <xf numFmtId="0" fontId="12" fillId="9" borderId="2" xfId="0" applyFont="1" applyFill="1" applyBorder="1" applyAlignment="1">
      <alignment horizontal="center" vertical="center" wrapText="1"/>
    </xf>
    <xf numFmtId="9" fontId="34" fillId="9" borderId="1" xfId="28" applyFont="1" applyFill="1" applyBorder="1" applyAlignment="1">
      <alignment horizontal="center" vertical="center" wrapText="1"/>
    </xf>
    <xf numFmtId="0" fontId="34" fillId="21" borderId="1" xfId="0" applyFont="1" applyFill="1" applyBorder="1" applyAlignment="1">
      <alignment horizontal="left" vertical="center"/>
    </xf>
    <xf numFmtId="0" fontId="34" fillId="0" borderId="1" xfId="0" applyFont="1" applyBorder="1" applyAlignment="1">
      <alignment horizontal="left" vertical="center"/>
    </xf>
    <xf numFmtId="0" fontId="34" fillId="0" borderId="1" xfId="0" applyFont="1" applyBorder="1" applyAlignment="1">
      <alignment horizontal="left" vertical="center" wrapText="1"/>
    </xf>
    <xf numFmtId="179" fontId="17" fillId="0" borderId="1" xfId="7" applyNumberFormat="1" applyFont="1" applyBorder="1" applyAlignment="1">
      <alignment vertical="center"/>
    </xf>
    <xf numFmtId="179" fontId="13" fillId="22" borderId="1" xfId="7" applyNumberFormat="1" applyFont="1" applyFill="1" applyBorder="1" applyAlignment="1">
      <alignment horizontal="center" vertical="center"/>
    </xf>
    <xf numFmtId="0" fontId="13" fillId="0" borderId="10" xfId="0" applyFont="1" applyBorder="1" applyAlignment="1">
      <alignment horizontal="left" vertical="center" wrapText="1"/>
    </xf>
    <xf numFmtId="0" fontId="12" fillId="19" borderId="76" xfId="22" applyFont="1" applyFill="1" applyBorder="1" applyAlignment="1">
      <alignment vertical="center" wrapText="1"/>
    </xf>
    <xf numFmtId="0" fontId="12" fillId="19" borderId="77" xfId="22" applyFont="1" applyFill="1" applyBorder="1" applyAlignment="1">
      <alignment vertical="center" wrapText="1"/>
    </xf>
    <xf numFmtId="174" fontId="12" fillId="0" borderId="10" xfId="5" applyNumberFormat="1" applyFont="1" applyFill="1" applyBorder="1" applyAlignment="1" applyProtection="1">
      <alignment horizontal="center" vertical="center" wrapText="1"/>
    </xf>
    <xf numFmtId="175" fontId="12" fillId="0" borderId="4" xfId="29" applyNumberFormat="1" applyFont="1" applyFill="1" applyBorder="1" applyAlignment="1" applyProtection="1">
      <alignment horizontal="center" vertical="center" wrapText="1"/>
      <protection locked="0"/>
    </xf>
    <xf numFmtId="175" fontId="12" fillId="0" borderId="10" xfId="28" applyNumberFormat="1" applyFont="1" applyFill="1" applyBorder="1" applyAlignment="1" applyProtection="1">
      <alignment horizontal="center" vertical="center" wrapText="1"/>
    </xf>
    <xf numFmtId="175" fontId="12" fillId="0" borderId="1" xfId="29" applyNumberFormat="1" applyFont="1" applyFill="1" applyBorder="1" applyAlignment="1" applyProtection="1">
      <alignment horizontal="center" vertical="center" wrapText="1"/>
      <protection locked="0"/>
    </xf>
    <xf numFmtId="0" fontId="17" fillId="0" borderId="1" xfId="0" applyFont="1" applyBorder="1" applyAlignment="1">
      <alignment horizontal="center" vertical="center"/>
    </xf>
    <xf numFmtId="173" fontId="17" fillId="0" borderId="1" xfId="7" applyNumberFormat="1" applyFont="1" applyBorder="1" applyAlignment="1">
      <alignment vertical="center"/>
    </xf>
    <xf numFmtId="180" fontId="13" fillId="22" borderId="1" xfId="8" applyNumberFormat="1" applyFont="1" applyFill="1" applyBorder="1" applyAlignment="1">
      <alignment horizontal="center" vertical="center"/>
    </xf>
    <xf numFmtId="9" fontId="12" fillId="0" borderId="1" xfId="22" applyNumberFormat="1" applyFont="1" applyBorder="1" applyAlignment="1">
      <alignment horizontal="center" vertical="center" wrapText="1"/>
    </xf>
    <xf numFmtId="175" fontId="11" fillId="9" borderId="1" xfId="28" applyNumberFormat="1" applyFont="1" applyFill="1" applyBorder="1" applyAlignment="1" applyProtection="1">
      <alignment horizontal="center" vertical="center" wrapText="1"/>
      <protection locked="0"/>
    </xf>
    <xf numFmtId="175" fontId="11" fillId="9" borderId="19" xfId="28" applyNumberFormat="1" applyFont="1" applyFill="1" applyBorder="1" applyAlignment="1" applyProtection="1">
      <alignment horizontal="center" vertical="center" wrapText="1"/>
      <protection locked="0"/>
    </xf>
    <xf numFmtId="0" fontId="11" fillId="9" borderId="19" xfId="28" applyNumberFormat="1" applyFont="1" applyFill="1" applyBorder="1" applyAlignment="1" applyProtection="1">
      <alignment horizontal="center" vertical="center" wrapText="1"/>
    </xf>
    <xf numFmtId="0" fontId="12" fillId="9" borderId="19" xfId="28" applyNumberFormat="1" applyFont="1" applyFill="1" applyBorder="1" applyAlignment="1" applyProtection="1">
      <alignment horizontal="center" vertical="center" wrapText="1"/>
    </xf>
    <xf numFmtId="174" fontId="11" fillId="9" borderId="19" xfId="5" applyNumberFormat="1" applyFont="1" applyFill="1" applyBorder="1" applyAlignment="1" applyProtection="1">
      <alignment vertical="center" wrapText="1"/>
    </xf>
    <xf numFmtId="175" fontId="12" fillId="0" borderId="2" xfId="22" applyNumberFormat="1" applyFont="1" applyBorder="1" applyAlignment="1">
      <alignment horizontal="center" vertical="center" wrapText="1"/>
    </xf>
    <xf numFmtId="175" fontId="12" fillId="0" borderId="21" xfId="22" applyNumberFormat="1" applyFont="1" applyBorder="1" applyAlignment="1">
      <alignment horizontal="center" vertical="center" wrapText="1"/>
    </xf>
    <xf numFmtId="175" fontId="11" fillId="9" borderId="19" xfId="30" applyNumberFormat="1" applyFont="1" applyFill="1" applyBorder="1" applyAlignment="1" applyProtection="1">
      <alignment horizontal="center" vertical="center" wrapText="1"/>
    </xf>
    <xf numFmtId="175" fontId="12" fillId="9" borderId="19" xfId="28" applyNumberFormat="1" applyFont="1" applyFill="1" applyBorder="1" applyAlignment="1" applyProtection="1">
      <alignment horizontal="center" vertical="center" wrapText="1"/>
    </xf>
    <xf numFmtId="174" fontId="11" fillId="9" borderId="19" xfId="5" applyNumberFormat="1" applyFont="1" applyFill="1" applyBorder="1" applyAlignment="1" applyProtection="1">
      <alignment horizontal="center" vertical="center" wrapText="1"/>
    </xf>
    <xf numFmtId="174" fontId="12" fillId="9" borderId="19" xfId="5" applyNumberFormat="1" applyFont="1" applyFill="1" applyBorder="1" applyAlignment="1" applyProtection="1">
      <alignment horizontal="center" vertical="center" wrapText="1"/>
    </xf>
    <xf numFmtId="175" fontId="12" fillId="0" borderId="19" xfId="22" applyNumberFormat="1" applyFont="1" applyBorder="1" applyAlignment="1">
      <alignment horizontal="center" vertical="center" wrapText="1"/>
    </xf>
    <xf numFmtId="174" fontId="12" fillId="9" borderId="19" xfId="28" applyNumberFormat="1" applyFont="1" applyFill="1" applyBorder="1" applyAlignment="1" applyProtection="1">
      <alignment horizontal="center" vertical="center" wrapText="1"/>
    </xf>
    <xf numFmtId="9" fontId="32" fillId="0" borderId="0" xfId="28" applyFont="1" applyAlignment="1">
      <alignment horizontal="center" vertical="center"/>
    </xf>
    <xf numFmtId="174" fontId="20" fillId="0" borderId="8" xfId="5" applyNumberFormat="1" applyFont="1" applyFill="1" applyBorder="1" applyAlignment="1">
      <alignment vertical="center"/>
    </xf>
    <xf numFmtId="169" fontId="32" fillId="0" borderId="1" xfId="6" applyFont="1" applyFill="1" applyBorder="1" applyAlignment="1">
      <alignment horizontal="center" vertical="center" wrapText="1"/>
    </xf>
    <xf numFmtId="9" fontId="32" fillId="0" borderId="1" xfId="28" applyFont="1" applyFill="1" applyBorder="1" applyAlignment="1">
      <alignment horizontal="center" vertical="center"/>
    </xf>
    <xf numFmtId="9" fontId="11" fillId="0" borderId="1" xfId="28" applyFont="1" applyFill="1" applyBorder="1" applyAlignment="1">
      <alignment horizontal="center" vertical="center"/>
    </xf>
    <xf numFmtId="174" fontId="20" fillId="0" borderId="4" xfId="5" applyNumberFormat="1" applyFont="1" applyFill="1" applyBorder="1" applyAlignment="1">
      <alignment vertical="center"/>
    </xf>
    <xf numFmtId="174" fontId="20" fillId="0" borderId="1" xfId="5" applyNumberFormat="1" applyFont="1" applyFill="1" applyBorder="1" applyAlignment="1">
      <alignment vertical="center"/>
    </xf>
    <xf numFmtId="174" fontId="20" fillId="0" borderId="19" xfId="5" applyNumberFormat="1" applyFont="1" applyFill="1" applyBorder="1" applyAlignment="1">
      <alignment vertical="center"/>
    </xf>
    <xf numFmtId="174" fontId="20" fillId="0" borderId="31" xfId="5" applyNumberFormat="1" applyFont="1" applyFill="1" applyBorder="1" applyAlignment="1">
      <alignment vertical="center"/>
    </xf>
    <xf numFmtId="0" fontId="20" fillId="0" borderId="9" xfId="28" applyNumberFormat="1" applyFont="1" applyBorder="1" applyAlignment="1">
      <alignment vertical="center"/>
    </xf>
    <xf numFmtId="0" fontId="17" fillId="0" borderId="1" xfId="0" applyFont="1" applyBorder="1" applyAlignment="1">
      <alignment horizontal="center" vertical="center" wrapText="1"/>
    </xf>
    <xf numFmtId="180" fontId="32" fillId="0" borderId="0" xfId="0" applyNumberFormat="1" applyFont="1" applyAlignment="1">
      <alignment vertical="center"/>
    </xf>
    <xf numFmtId="6" fontId="32" fillId="0" borderId="0" xfId="0" applyNumberFormat="1" applyFont="1" applyAlignment="1">
      <alignment vertical="center"/>
    </xf>
    <xf numFmtId="181" fontId="20" fillId="0" borderId="0" xfId="28" applyNumberFormat="1" applyFont="1" applyBorder="1" applyAlignment="1">
      <alignment vertical="center"/>
    </xf>
    <xf numFmtId="170" fontId="32" fillId="0" borderId="0" xfId="5" applyFont="1" applyAlignment="1">
      <alignment vertical="center"/>
    </xf>
    <xf numFmtId="174" fontId="32" fillId="0" borderId="32" xfId="5" applyNumberFormat="1" applyFont="1" applyBorder="1" applyAlignment="1">
      <alignment vertical="center"/>
    </xf>
    <xf numFmtId="174" fontId="32" fillId="0" borderId="4" xfId="5" applyNumberFormat="1" applyFont="1" applyBorder="1" applyAlignment="1">
      <alignment vertical="center"/>
    </xf>
    <xf numFmtId="174" fontId="32" fillId="0" borderId="1" xfId="5" applyNumberFormat="1" applyFont="1" applyFill="1" applyBorder="1" applyAlignment="1">
      <alignment vertical="center"/>
    </xf>
    <xf numFmtId="174" fontId="32" fillId="0" borderId="4" xfId="5" applyNumberFormat="1" applyFont="1" applyFill="1" applyBorder="1" applyAlignment="1">
      <alignment vertical="center"/>
    </xf>
    <xf numFmtId="9" fontId="32" fillId="0" borderId="34" xfId="28" applyFont="1" applyBorder="1" applyAlignment="1">
      <alignment vertical="center"/>
    </xf>
    <xf numFmtId="174" fontId="32" fillId="0" borderId="8" xfId="5" applyNumberFormat="1" applyFont="1" applyBorder="1" applyAlignment="1">
      <alignment vertical="center"/>
    </xf>
    <xf numFmtId="174" fontId="32" fillId="0" borderId="1" xfId="5" applyNumberFormat="1" applyFont="1" applyBorder="1" applyAlignment="1">
      <alignment vertical="center"/>
    </xf>
    <xf numFmtId="9" fontId="32" fillId="0" borderId="9" xfId="28" applyFont="1" applyBorder="1" applyAlignment="1">
      <alignment vertical="center"/>
    </xf>
    <xf numFmtId="174" fontId="32" fillId="0" borderId="31" xfId="5" applyNumberFormat="1" applyFont="1" applyBorder="1" applyAlignment="1">
      <alignment vertical="center"/>
    </xf>
    <xf numFmtId="174" fontId="32" fillId="0" borderId="19" xfId="5" applyNumberFormat="1" applyFont="1" applyBorder="1" applyAlignment="1">
      <alignment vertical="center"/>
    </xf>
    <xf numFmtId="174" fontId="32" fillId="0" borderId="19" xfId="5" applyNumberFormat="1" applyFont="1" applyFill="1" applyBorder="1" applyAlignment="1">
      <alignment vertical="center"/>
    </xf>
    <xf numFmtId="9" fontId="32" fillId="0" borderId="33" xfId="28" applyFont="1" applyBorder="1" applyAlignment="1">
      <alignment vertical="center"/>
    </xf>
    <xf numFmtId="9" fontId="0" fillId="0" borderId="0" xfId="28" applyFont="1" applyAlignment="1">
      <alignment vertical="center"/>
    </xf>
    <xf numFmtId="0" fontId="41" fillId="0" borderId="0" xfId="0" applyFont="1" applyAlignment="1">
      <alignment vertical="center"/>
    </xf>
    <xf numFmtId="174" fontId="0" fillId="0" borderId="0" xfId="0" applyNumberFormat="1" applyAlignment="1">
      <alignment vertical="center"/>
    </xf>
    <xf numFmtId="0" fontId="41" fillId="0" borderId="0" xfId="0" applyFont="1"/>
    <xf numFmtId="0" fontId="46" fillId="0" borderId="0" xfId="22" applyFont="1" applyAlignment="1">
      <alignment vertical="center" wrapText="1"/>
    </xf>
    <xf numFmtId="0" fontId="46" fillId="2" borderId="0" xfId="22" applyFont="1" applyFill="1" applyAlignment="1">
      <alignment vertical="center" wrapText="1"/>
    </xf>
    <xf numFmtId="177" fontId="41" fillId="0" borderId="0" xfId="0" applyNumberFormat="1" applyFont="1" applyAlignment="1">
      <alignment vertical="center"/>
    </xf>
    <xf numFmtId="177" fontId="41" fillId="0" borderId="0" xfId="0" applyNumberFormat="1" applyFont="1" applyAlignment="1">
      <alignment horizontal="center" vertical="center"/>
    </xf>
    <xf numFmtId="0" fontId="41" fillId="0" borderId="0" xfId="0" applyFont="1" applyAlignment="1">
      <alignment horizontal="center" vertical="center"/>
    </xf>
    <xf numFmtId="177" fontId="41" fillId="0" borderId="0" xfId="7" applyNumberFormat="1" applyFont="1" applyFill="1" applyBorder="1" applyAlignment="1">
      <alignment horizontal="center" vertical="center"/>
    </xf>
    <xf numFmtId="177" fontId="41" fillId="0" borderId="0" xfId="7" applyNumberFormat="1" applyFont="1" applyFill="1" applyBorder="1" applyAlignment="1">
      <alignment horizontal="center" vertical="center" wrapText="1"/>
    </xf>
    <xf numFmtId="0" fontId="41" fillId="0" borderId="0" xfId="0" applyFont="1" applyAlignment="1">
      <alignment horizontal="center" vertical="center" wrapText="1"/>
    </xf>
    <xf numFmtId="174" fontId="41" fillId="0" borderId="0" xfId="0" applyNumberFormat="1" applyFont="1" applyAlignment="1">
      <alignment horizontal="center" vertical="center"/>
    </xf>
    <xf numFmtId="167" fontId="41" fillId="0" borderId="0" xfId="8" applyFont="1" applyFill="1" applyAlignment="1">
      <alignment vertical="center"/>
    </xf>
    <xf numFmtId="167" fontId="41" fillId="0" borderId="0" xfId="8" applyFont="1" applyAlignment="1">
      <alignment vertical="center"/>
    </xf>
    <xf numFmtId="9" fontId="47" fillId="0" borderId="0" xfId="28" applyFont="1" applyFill="1" applyBorder="1" applyAlignment="1">
      <alignment horizontal="center" vertical="center"/>
    </xf>
    <xf numFmtId="167" fontId="47" fillId="0" borderId="0" xfId="8" applyFont="1" applyFill="1" applyAlignment="1">
      <alignment vertical="center"/>
    </xf>
    <xf numFmtId="167" fontId="47" fillId="0" borderId="0" xfId="8" applyFont="1" applyAlignment="1">
      <alignment vertical="center"/>
    </xf>
    <xf numFmtId="9" fontId="48" fillId="0" borderId="0" xfId="22" applyNumberFormat="1" applyFont="1" applyAlignment="1">
      <alignment vertical="center" wrapText="1"/>
    </xf>
    <xf numFmtId="0" fontId="47" fillId="0" borderId="0" xfId="0" applyFont="1" applyAlignment="1">
      <alignment vertical="center"/>
    </xf>
    <xf numFmtId="174" fontId="41" fillId="0" borderId="0" xfId="0" applyNumberFormat="1" applyFont="1"/>
    <xf numFmtId="0" fontId="11" fillId="0" borderId="1" xfId="28" applyNumberFormat="1" applyFont="1" applyFill="1" applyBorder="1" applyAlignment="1">
      <alignment vertical="center" wrapText="1"/>
    </xf>
    <xf numFmtId="9" fontId="11" fillId="0" borderId="1" xfId="28" applyFont="1" applyFill="1" applyBorder="1" applyAlignment="1">
      <alignment horizontal="justify" vertical="center" wrapText="1"/>
    </xf>
    <xf numFmtId="9" fontId="11" fillId="0" borderId="1" xfId="28" applyFont="1" applyFill="1" applyBorder="1" applyAlignment="1">
      <alignment vertical="center" wrapText="1"/>
    </xf>
    <xf numFmtId="9" fontId="32" fillId="0" borderId="1" xfId="0" applyNumberFormat="1" applyFont="1" applyBorder="1" applyAlignment="1">
      <alignment horizontal="center" vertical="center" wrapText="1"/>
    </xf>
    <xf numFmtId="9" fontId="32" fillId="0" borderId="1" xfId="0" applyNumberFormat="1" applyFont="1" applyBorder="1" applyAlignment="1">
      <alignment horizontal="center" vertical="center"/>
    </xf>
    <xf numFmtId="0" fontId="11" fillId="0" borderId="1" xfId="0" applyFont="1" applyBorder="1" applyAlignment="1">
      <alignment vertical="center" wrapText="1"/>
    </xf>
    <xf numFmtId="0" fontId="11" fillId="0" borderId="1" xfId="0"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vertical="center"/>
    </xf>
    <xf numFmtId="9" fontId="32" fillId="0" borderId="1" xfId="0" applyNumberFormat="1" applyFont="1" applyBorder="1" applyAlignment="1">
      <alignment vertical="center" wrapText="1"/>
    </xf>
    <xf numFmtId="0" fontId="11" fillId="0" borderId="0" xfId="0" applyFont="1" applyAlignment="1">
      <alignment vertical="center" wrapText="1"/>
    </xf>
    <xf numFmtId="174" fontId="41" fillId="24" borderId="0" xfId="0" applyNumberFormat="1" applyFont="1" applyFill="1" applyAlignment="1">
      <alignment horizontal="center" vertical="center"/>
    </xf>
    <xf numFmtId="9" fontId="32" fillId="0" borderId="1" xfId="28" applyFont="1" applyFill="1" applyBorder="1" applyAlignment="1">
      <alignment vertical="center" wrapText="1"/>
    </xf>
    <xf numFmtId="0" fontId="12" fillId="19" borderId="44" xfId="22" applyFont="1" applyFill="1" applyBorder="1" applyAlignment="1">
      <alignment horizontal="center" vertical="center" wrapText="1"/>
    </xf>
    <xf numFmtId="0" fontId="12" fillId="19" borderId="61" xfId="22" applyFont="1" applyFill="1" applyBorder="1" applyAlignment="1">
      <alignment horizontal="center" vertical="center" wrapText="1"/>
    </xf>
    <xf numFmtId="0" fontId="12" fillId="19" borderId="46" xfId="22" applyFont="1" applyFill="1" applyBorder="1" applyAlignment="1">
      <alignment horizontal="center" vertical="center" wrapText="1"/>
    </xf>
    <xf numFmtId="0" fontId="12" fillId="19" borderId="62" xfId="22" applyFont="1" applyFill="1" applyBorder="1" applyAlignment="1">
      <alignment horizontal="center" vertical="center" wrapText="1"/>
    </xf>
    <xf numFmtId="0" fontId="12" fillId="20" borderId="8" xfId="22" applyFont="1" applyFill="1" applyBorder="1" applyAlignment="1">
      <alignment horizontal="center" vertical="center" wrapText="1"/>
    </xf>
    <xf numFmtId="0" fontId="12" fillId="20" borderId="2" xfId="22" applyFont="1" applyFill="1" applyBorder="1" applyAlignment="1">
      <alignment horizontal="center" vertical="center" wrapText="1"/>
    </xf>
    <xf numFmtId="0" fontId="12" fillId="0" borderId="44" xfId="22" applyFont="1" applyBorder="1" applyAlignment="1">
      <alignment horizontal="center" vertical="center" wrapText="1"/>
    </xf>
    <xf numFmtId="0" fontId="12" fillId="0" borderId="46" xfId="22" applyFont="1" applyBorder="1" applyAlignment="1">
      <alignment horizontal="center" vertical="center" wrapText="1"/>
    </xf>
    <xf numFmtId="0" fontId="12" fillId="0" borderId="62" xfId="22" applyFont="1" applyBorder="1" applyAlignment="1">
      <alignment horizontal="center" vertical="center" wrapText="1"/>
    </xf>
    <xf numFmtId="0" fontId="12" fillId="0" borderId="31" xfId="22" applyFont="1" applyBorder="1" applyAlignment="1">
      <alignment horizontal="center" vertical="center" wrapText="1"/>
    </xf>
    <xf numFmtId="0" fontId="12" fillId="0" borderId="19" xfId="22" applyFont="1" applyBorder="1" applyAlignment="1">
      <alignment horizontal="center" vertical="center" wrapText="1"/>
    </xf>
    <xf numFmtId="0" fontId="12" fillId="0" borderId="33" xfId="22" applyFont="1" applyBorder="1" applyAlignment="1">
      <alignment horizontal="center" vertical="center" wrapText="1"/>
    </xf>
    <xf numFmtId="0" fontId="19" fillId="0" borderId="5" xfId="0" applyFont="1" applyBorder="1" applyAlignment="1">
      <alignment horizontal="left"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0" fontId="39" fillId="0" borderId="63" xfId="0" applyFont="1" applyBorder="1" applyAlignment="1">
      <alignment horizontal="left" vertical="center" wrapText="1"/>
    </xf>
    <xf numFmtId="0" fontId="39" fillId="0" borderId="19" xfId="0" applyFont="1" applyBorder="1" applyAlignment="1">
      <alignment horizontal="left" vertical="center" wrapText="1"/>
    </xf>
    <xf numFmtId="0" fontId="39" fillId="0" borderId="33" xfId="0" applyFont="1" applyBorder="1" applyAlignment="1">
      <alignment horizontal="left" vertical="center" wrapText="1"/>
    </xf>
    <xf numFmtId="0" fontId="12" fillId="20" borderId="56" xfId="22" applyFont="1" applyFill="1" applyBorder="1" applyAlignment="1">
      <alignment horizontal="left" vertical="center" wrapText="1"/>
    </xf>
    <xf numFmtId="0" fontId="12" fillId="20" borderId="11" xfId="22" applyFont="1" applyFill="1" applyBorder="1" applyAlignment="1">
      <alignment horizontal="left" vertical="center" wrapText="1"/>
    </xf>
    <xf numFmtId="0" fontId="12" fillId="20" borderId="12" xfId="22" applyFont="1" applyFill="1" applyBorder="1" applyAlignment="1">
      <alignment horizontal="left" vertical="center" wrapText="1"/>
    </xf>
    <xf numFmtId="0" fontId="12" fillId="20" borderId="13" xfId="22" applyFont="1" applyFill="1" applyBorder="1" applyAlignment="1">
      <alignment horizontal="left" vertical="center" wrapText="1"/>
    </xf>
    <xf numFmtId="0" fontId="12" fillId="20" borderId="0" xfId="22" applyFont="1" applyFill="1" applyAlignment="1">
      <alignment horizontal="left" vertical="center" wrapText="1"/>
    </xf>
    <xf numFmtId="0" fontId="12" fillId="20" borderId="14" xfId="22" applyFont="1" applyFill="1" applyBorder="1" applyAlignment="1">
      <alignment horizontal="left" vertical="center" wrapText="1"/>
    </xf>
    <xf numFmtId="0" fontId="12" fillId="20" borderId="57" xfId="22" applyFont="1" applyFill="1" applyBorder="1" applyAlignment="1">
      <alignment horizontal="left" vertical="center" wrapText="1"/>
    </xf>
    <xf numFmtId="0" fontId="12" fillId="20" borderId="15" xfId="22" applyFont="1" applyFill="1" applyBorder="1" applyAlignment="1">
      <alignment horizontal="left" vertical="center" wrapText="1"/>
    </xf>
    <xf numFmtId="0" fontId="12" fillId="20" borderId="16" xfId="22" applyFont="1" applyFill="1" applyBorder="1" applyAlignment="1">
      <alignment horizontal="left" vertical="center" wrapText="1"/>
    </xf>
    <xf numFmtId="14" fontId="37" fillId="0" borderId="56" xfId="0" applyNumberFormat="1" applyFont="1" applyBorder="1" applyAlignment="1">
      <alignment horizontal="center" vertical="center"/>
    </xf>
    <xf numFmtId="0" fontId="37" fillId="0" borderId="12" xfId="0" applyFont="1" applyBorder="1" applyAlignment="1">
      <alignment horizontal="center" vertical="center"/>
    </xf>
    <xf numFmtId="0" fontId="37" fillId="0" borderId="13" xfId="0" applyFont="1" applyBorder="1" applyAlignment="1">
      <alignment horizontal="center" vertical="center"/>
    </xf>
    <xf numFmtId="0" fontId="37" fillId="0" borderId="14" xfId="0" applyFont="1" applyBorder="1" applyAlignment="1">
      <alignment horizontal="center" vertical="center"/>
    </xf>
    <xf numFmtId="0" fontId="37" fillId="0" borderId="57" xfId="0" applyFont="1" applyBorder="1" applyAlignment="1">
      <alignment horizontal="center" vertical="center"/>
    </xf>
    <xf numFmtId="0" fontId="37" fillId="0" borderId="16" xfId="0" applyFont="1" applyBorder="1" applyAlignment="1">
      <alignment horizontal="center" vertical="center"/>
    </xf>
    <xf numFmtId="0" fontId="0" fillId="0" borderId="64" xfId="0" applyBorder="1" applyAlignment="1">
      <alignment horizontal="center" vertical="center"/>
    </xf>
    <xf numFmtId="0" fontId="0" fillId="0" borderId="49" xfId="0" applyBorder="1" applyAlignment="1">
      <alignment horizontal="center" vertical="center"/>
    </xf>
    <xf numFmtId="0" fontId="31" fillId="0" borderId="53" xfId="0" applyFont="1" applyBorder="1" applyAlignment="1">
      <alignment horizontal="center" vertical="center" wrapText="1"/>
    </xf>
    <xf numFmtId="0" fontId="31" fillId="0" borderId="26" xfId="0" applyFont="1" applyBorder="1" applyAlignment="1">
      <alignment horizontal="center" vertical="center" wrapText="1"/>
    </xf>
    <xf numFmtId="0" fontId="12" fillId="20" borderId="31" xfId="22" applyFont="1" applyFill="1" applyBorder="1" applyAlignment="1">
      <alignment horizontal="center" vertical="center" wrapText="1"/>
    </xf>
    <xf numFmtId="0" fontId="12" fillId="20" borderId="21" xfId="22" applyFont="1" applyFill="1" applyBorder="1" applyAlignment="1">
      <alignment horizontal="center" vertical="center" wrapText="1"/>
    </xf>
    <xf numFmtId="0" fontId="12" fillId="0" borderId="50" xfId="22" applyFont="1" applyBorder="1" applyAlignment="1">
      <alignment horizontal="center" vertical="center" wrapText="1"/>
    </xf>
    <xf numFmtId="0" fontId="12" fillId="0" borderId="52" xfId="22" applyFont="1" applyBorder="1" applyAlignment="1">
      <alignment horizontal="center" vertical="center" wrapText="1"/>
    </xf>
    <xf numFmtId="0" fontId="12" fillId="0" borderId="51" xfId="22" applyFont="1" applyBorder="1" applyAlignment="1">
      <alignment horizontal="center" vertical="center" wrapText="1"/>
    </xf>
    <xf numFmtId="0" fontId="31" fillId="0" borderId="64" xfId="0" applyFont="1" applyBorder="1" applyAlignment="1">
      <alignment horizontal="center" vertical="center" wrapText="1"/>
    </xf>
    <xf numFmtId="0" fontId="31" fillId="0" borderId="49" xfId="0" applyFont="1" applyBorder="1" applyAlignment="1">
      <alignment horizontal="center" vertical="center" wrapText="1"/>
    </xf>
    <xf numFmtId="0" fontId="12" fillId="20" borderId="50" xfId="22" applyFont="1" applyFill="1" applyBorder="1" applyAlignment="1">
      <alignment horizontal="center" vertical="center" wrapText="1"/>
    </xf>
    <xf numFmtId="0" fontId="12" fillId="20" borderId="52" xfId="22" applyFont="1" applyFill="1" applyBorder="1" applyAlignment="1">
      <alignment horizontal="center" vertical="center" wrapText="1"/>
    </xf>
    <xf numFmtId="0" fontId="12" fillId="20" borderId="51" xfId="22" applyFont="1" applyFill="1" applyBorder="1" applyAlignment="1">
      <alignment horizontal="center" vertical="center" wrapText="1"/>
    </xf>
    <xf numFmtId="0" fontId="12" fillId="20" borderId="13" xfId="22" applyFont="1" applyFill="1" applyBorder="1" applyAlignment="1">
      <alignment horizontal="center" vertical="center" wrapText="1"/>
    </xf>
    <xf numFmtId="0" fontId="12" fillId="20" borderId="0" xfId="22" applyFont="1" applyFill="1" applyAlignment="1">
      <alignment horizontal="center" vertical="center" wrapText="1"/>
    </xf>
    <xf numFmtId="0" fontId="12" fillId="20" borderId="14" xfId="22" applyFont="1" applyFill="1" applyBorder="1" applyAlignment="1">
      <alignment horizontal="center" vertical="center" wrapText="1"/>
    </xf>
    <xf numFmtId="0" fontId="11" fillId="0" borderId="56" xfId="22" applyFont="1" applyBorder="1" applyAlignment="1">
      <alignment horizontal="center" vertical="center" wrapText="1"/>
    </xf>
    <xf numFmtId="0" fontId="11" fillId="0" borderId="13" xfId="22" applyFont="1" applyBorder="1" applyAlignment="1">
      <alignment horizontal="center" vertical="center" wrapText="1"/>
    </xf>
    <xf numFmtId="0" fontId="11" fillId="0" borderId="57" xfId="22" applyFont="1" applyBorder="1" applyAlignment="1">
      <alignment horizontal="center" vertical="center" wrapText="1"/>
    </xf>
    <xf numFmtId="0" fontId="12" fillId="0" borderId="27" xfId="22" applyFont="1" applyBorder="1" applyAlignment="1">
      <alignment horizontal="center" vertical="center"/>
    </xf>
    <xf numFmtId="0" fontId="12" fillId="0" borderId="28" xfId="22" applyFont="1" applyBorder="1" applyAlignment="1">
      <alignment horizontal="center" vertical="center"/>
    </xf>
    <xf numFmtId="0" fontId="12" fillId="0" borderId="29" xfId="22" applyFont="1" applyBorder="1" applyAlignment="1">
      <alignment horizontal="center" vertical="center"/>
    </xf>
    <xf numFmtId="0" fontId="19" fillId="0" borderId="61" xfId="0" applyFont="1" applyBorder="1" applyAlignment="1">
      <alignment horizontal="left" vertical="center" wrapText="1"/>
    </xf>
    <xf numFmtId="0" fontId="19" fillId="0" borderId="46" xfId="0" applyFont="1" applyBorder="1" applyAlignment="1">
      <alignment horizontal="left" vertical="center" wrapText="1"/>
    </xf>
    <xf numFmtId="0" fontId="19" fillId="0" borderId="62" xfId="0" applyFont="1" applyBorder="1" applyAlignment="1">
      <alignment horizontal="left" vertical="center" wrapText="1"/>
    </xf>
    <xf numFmtId="0" fontId="12" fillId="20" borderId="30" xfId="22" applyFont="1" applyFill="1" applyBorder="1" applyAlignment="1">
      <alignment horizontal="center" vertical="center" wrapText="1"/>
    </xf>
    <xf numFmtId="0" fontId="12" fillId="20" borderId="6" xfId="22" applyFont="1" applyFill="1" applyBorder="1" applyAlignment="1">
      <alignment horizontal="center" vertical="center" wrapText="1"/>
    </xf>
    <xf numFmtId="0" fontId="12" fillId="20" borderId="36" xfId="22" applyFont="1" applyFill="1" applyBorder="1" applyAlignment="1">
      <alignment horizontal="center" vertical="center" wrapText="1"/>
    </xf>
    <xf numFmtId="0" fontId="12" fillId="20" borderId="23" xfId="22" applyFont="1" applyFill="1" applyBorder="1" applyAlignment="1">
      <alignment horizontal="center" vertical="center" wrapText="1"/>
    </xf>
    <xf numFmtId="0" fontId="12" fillId="20" borderId="20" xfId="22" applyFont="1" applyFill="1" applyBorder="1" applyAlignment="1">
      <alignment horizontal="center" vertical="center" wrapText="1"/>
    </xf>
    <xf numFmtId="0" fontId="12" fillId="20" borderId="25" xfId="22" applyFont="1" applyFill="1" applyBorder="1" applyAlignment="1">
      <alignment horizontal="center" vertical="center" wrapText="1"/>
    </xf>
    <xf numFmtId="0" fontId="12" fillId="20" borderId="43" xfId="22" applyFont="1" applyFill="1" applyBorder="1" applyAlignment="1">
      <alignment horizontal="center" vertical="center" wrapText="1"/>
    </xf>
    <xf numFmtId="0" fontId="12" fillId="20" borderId="5" xfId="22" applyFont="1" applyFill="1" applyBorder="1" applyAlignment="1">
      <alignment horizontal="center" vertical="center" wrapText="1"/>
    </xf>
    <xf numFmtId="0" fontId="12" fillId="20" borderId="1" xfId="22" applyFont="1" applyFill="1" applyBorder="1" applyAlignment="1">
      <alignment horizontal="center" vertical="center" wrapText="1"/>
    </xf>
    <xf numFmtId="0" fontId="12" fillId="20" borderId="9" xfId="22" applyFont="1" applyFill="1" applyBorder="1" applyAlignment="1">
      <alignment horizontal="center" vertical="center" wrapText="1"/>
    </xf>
    <xf numFmtId="0" fontId="0" fillId="0" borderId="53" xfId="0" applyBorder="1" applyAlignment="1">
      <alignment horizontal="center" vertical="center"/>
    </xf>
    <xf numFmtId="0" fontId="0" fillId="0" borderId="26" xfId="0" applyBorder="1" applyAlignment="1">
      <alignment horizontal="center" vertical="center"/>
    </xf>
    <xf numFmtId="0" fontId="31" fillId="0" borderId="54" xfId="0" applyFont="1" applyBorder="1" applyAlignment="1">
      <alignment horizontal="center" vertical="center" wrapText="1"/>
    </xf>
    <xf numFmtId="0" fontId="31" fillId="0" borderId="55" xfId="0" applyFont="1" applyBorder="1" applyAlignment="1">
      <alignment horizontal="center" vertical="center" wrapText="1"/>
    </xf>
    <xf numFmtId="0" fontId="0" fillId="0" borderId="54" xfId="0" applyBorder="1" applyAlignment="1">
      <alignment horizontal="center" vertical="center"/>
    </xf>
    <xf numFmtId="0" fontId="0" fillId="0" borderId="55" xfId="0" applyBorder="1" applyAlignment="1">
      <alignment horizontal="center" vertical="center"/>
    </xf>
    <xf numFmtId="0" fontId="12" fillId="20" borderId="50" xfId="22" applyFont="1" applyFill="1" applyBorder="1" applyAlignment="1">
      <alignment horizontal="left" vertical="center" wrapText="1"/>
    </xf>
    <xf numFmtId="0" fontId="12" fillId="20" borderId="51" xfId="22" applyFont="1" applyFill="1" applyBorder="1" applyAlignment="1">
      <alignment horizontal="left" vertical="center" wrapText="1"/>
    </xf>
    <xf numFmtId="0" fontId="38" fillId="0" borderId="58" xfId="0" applyFont="1" applyBorder="1" applyAlignment="1">
      <alignment horizontal="center" vertical="center"/>
    </xf>
    <xf numFmtId="0" fontId="38" fillId="0" borderId="59" xfId="0" applyFont="1" applyBorder="1" applyAlignment="1">
      <alignment horizontal="center" vertical="center"/>
    </xf>
    <xf numFmtId="0" fontId="38" fillId="0" borderId="60" xfId="0" applyFont="1" applyBorder="1" applyAlignment="1">
      <alignment horizontal="center" vertical="center"/>
    </xf>
    <xf numFmtId="0" fontId="12" fillId="0" borderId="56" xfId="22" applyFont="1" applyBorder="1" applyAlignment="1">
      <alignment horizontal="center" vertical="center" wrapText="1"/>
    </xf>
    <xf numFmtId="0" fontId="12" fillId="0" borderId="11" xfId="22" applyFont="1" applyBorder="1" applyAlignment="1">
      <alignment horizontal="center" vertical="center" wrapText="1"/>
    </xf>
    <xf numFmtId="0" fontId="12" fillId="0" borderId="12" xfId="22" applyFont="1" applyBorder="1" applyAlignment="1">
      <alignment horizontal="center" vertical="center" wrapText="1"/>
    </xf>
    <xf numFmtId="0" fontId="12" fillId="0" borderId="13" xfId="22" applyFont="1" applyBorder="1" applyAlignment="1">
      <alignment horizontal="center" vertical="center" wrapText="1"/>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0" borderId="57" xfId="22" applyFont="1" applyBorder="1" applyAlignment="1">
      <alignment horizontal="center" vertical="center" wrapText="1"/>
    </xf>
    <xf numFmtId="0" fontId="12" fillId="0" borderId="15" xfId="22" applyFont="1" applyBorder="1" applyAlignment="1">
      <alignment horizontal="center" vertical="center" wrapText="1"/>
    </xf>
    <xf numFmtId="0" fontId="12" fillId="0" borderId="16" xfId="22" applyFont="1" applyBorder="1" applyAlignment="1">
      <alignment horizontal="center" vertical="center" wrapText="1"/>
    </xf>
    <xf numFmtId="0" fontId="15" fillId="0" borderId="50" xfId="22" applyFont="1" applyBorder="1" applyAlignment="1">
      <alignment horizontal="center" vertical="center" wrapText="1"/>
    </xf>
    <xf numFmtId="0" fontId="15" fillId="0" borderId="52" xfId="22" applyFont="1" applyBorder="1" applyAlignment="1">
      <alignment horizontal="center" vertical="center" wrapText="1"/>
    </xf>
    <xf numFmtId="0" fontId="15" fillId="0" borderId="51" xfId="22" applyFont="1" applyBorder="1" applyAlignment="1">
      <alignment horizontal="center" vertical="center" wrapText="1"/>
    </xf>
    <xf numFmtId="0" fontId="12" fillId="0" borderId="27" xfId="22" applyFont="1" applyBorder="1" applyAlignment="1">
      <alignment horizontal="center" vertical="center" wrapText="1"/>
    </xf>
    <xf numFmtId="0" fontId="12" fillId="0" borderId="28" xfId="22" applyFont="1" applyBorder="1" applyAlignment="1">
      <alignment horizontal="center" vertical="center" wrapText="1"/>
    </xf>
    <xf numFmtId="0" fontId="12" fillId="0" borderId="29" xfId="22" applyFont="1" applyBorder="1" applyAlignment="1">
      <alignment horizontal="center" vertical="center" wrapText="1"/>
    </xf>
    <xf numFmtId="0" fontId="11" fillId="0" borderId="50" xfId="22" applyFont="1" applyBorder="1" applyAlignment="1">
      <alignment horizontal="center" vertical="center" wrapText="1"/>
    </xf>
    <xf numFmtId="0" fontId="11" fillId="0" borderId="52" xfId="22" applyFont="1" applyBorder="1" applyAlignment="1">
      <alignment horizontal="center" vertical="center" wrapText="1"/>
    </xf>
    <xf numFmtId="0" fontId="11" fillId="0" borderId="51" xfId="22" applyFont="1" applyBorder="1" applyAlignment="1">
      <alignment horizontal="center" vertical="center" wrapText="1"/>
    </xf>
    <xf numFmtId="0" fontId="12" fillId="20" borderId="44" xfId="22" applyFont="1" applyFill="1" applyBorder="1" applyAlignment="1">
      <alignment horizontal="center" vertical="center" wrapText="1"/>
    </xf>
    <xf numFmtId="0" fontId="12" fillId="20" borderId="47" xfId="22" applyFont="1" applyFill="1" applyBorder="1" applyAlignment="1">
      <alignment horizontal="center" vertical="center" wrapText="1"/>
    </xf>
    <xf numFmtId="9" fontId="12" fillId="0" borderId="50" xfId="22" applyNumberFormat="1" applyFont="1" applyBorder="1" applyAlignment="1">
      <alignment horizontal="center" vertical="center" wrapText="1"/>
    </xf>
    <xf numFmtId="9" fontId="12" fillId="0" borderId="51" xfId="22" applyNumberFormat="1" applyFont="1" applyBorder="1" applyAlignment="1">
      <alignment horizontal="center" vertical="center" wrapText="1"/>
    </xf>
    <xf numFmtId="0" fontId="12" fillId="20" borderId="57" xfId="22" applyFont="1" applyFill="1" applyBorder="1" applyAlignment="1">
      <alignment horizontal="center" vertical="center" wrapText="1"/>
    </xf>
    <xf numFmtId="0" fontId="12" fillId="20" borderId="15" xfId="22" applyFont="1" applyFill="1" applyBorder="1" applyAlignment="1">
      <alignment horizontal="center" vertical="center" wrapText="1"/>
    </xf>
    <xf numFmtId="0" fontId="12" fillId="20" borderId="16" xfId="22" applyFont="1" applyFill="1" applyBorder="1" applyAlignment="1">
      <alignment horizontal="center" vertical="center" wrapText="1"/>
    </xf>
    <xf numFmtId="174" fontId="12" fillId="0" borderId="50" xfId="5" applyNumberFormat="1" applyFont="1" applyFill="1" applyBorder="1" applyAlignment="1" applyProtection="1">
      <alignment horizontal="center" vertical="center" wrapText="1"/>
    </xf>
    <xf numFmtId="174" fontId="12" fillId="0" borderId="51" xfId="5" applyNumberFormat="1" applyFont="1" applyFill="1" applyBorder="1" applyAlignment="1" applyProtection="1">
      <alignment horizontal="center" vertical="center" wrapText="1"/>
    </xf>
    <xf numFmtId="0" fontId="33" fillId="0" borderId="1" xfId="22" applyFont="1" applyBorder="1" applyAlignment="1">
      <alignment horizontal="left" vertical="center" wrapText="1"/>
    </xf>
    <xf numFmtId="0" fontId="33" fillId="0" borderId="9" xfId="22" applyFont="1" applyBorder="1" applyAlignment="1">
      <alignment horizontal="left" vertical="center" wrapText="1"/>
    </xf>
    <xf numFmtId="0" fontId="11" fillId="20" borderId="1" xfId="22" applyFont="1" applyFill="1" applyBorder="1" applyAlignment="1">
      <alignment horizontal="center" vertical="center" wrapText="1"/>
    </xf>
    <xf numFmtId="0" fontId="12" fillId="19" borderId="15" xfId="22" applyFont="1" applyFill="1" applyBorder="1" applyAlignment="1">
      <alignment horizontal="left" vertical="center" wrapText="1"/>
    </xf>
    <xf numFmtId="0" fontId="12" fillId="20" borderId="45" xfId="22" applyFont="1" applyFill="1" applyBorder="1" applyAlignment="1">
      <alignment horizontal="center" vertical="center" wrapText="1"/>
    </xf>
    <xf numFmtId="0" fontId="12" fillId="20" borderId="4" xfId="22" applyFont="1" applyFill="1" applyBorder="1" applyAlignment="1">
      <alignment horizontal="center" vertical="center" wrapText="1"/>
    </xf>
    <xf numFmtId="0" fontId="12" fillId="20" borderId="46" xfId="22" applyFont="1" applyFill="1" applyBorder="1" applyAlignment="1">
      <alignment horizontal="center" vertical="center" wrapText="1"/>
    </xf>
    <xf numFmtId="0" fontId="12" fillId="20" borderId="48" xfId="22" applyFont="1" applyFill="1" applyBorder="1" applyAlignment="1">
      <alignment horizontal="center" vertical="center" wrapText="1"/>
    </xf>
    <xf numFmtId="0" fontId="12" fillId="20" borderId="49" xfId="22" applyFont="1" applyFill="1" applyBorder="1" applyAlignment="1">
      <alignment horizontal="center" vertical="center" wrapText="1"/>
    </xf>
    <xf numFmtId="0" fontId="12" fillId="20" borderId="26" xfId="22" applyFont="1" applyFill="1" applyBorder="1" applyAlignment="1">
      <alignment horizontal="center" vertical="center" wrapText="1"/>
    </xf>
    <xf numFmtId="0" fontId="12" fillId="0" borderId="18" xfId="22" applyFont="1" applyBorder="1" applyAlignment="1">
      <alignment horizontal="left" vertical="center" wrapText="1"/>
    </xf>
    <xf numFmtId="0" fontId="12" fillId="0" borderId="41" xfId="22" applyFont="1" applyBorder="1" applyAlignment="1">
      <alignment horizontal="left" vertical="center" wrapText="1"/>
    </xf>
    <xf numFmtId="9" fontId="12" fillId="0" borderId="10" xfId="22" applyNumberFormat="1" applyFont="1" applyBorder="1" applyAlignment="1">
      <alignment horizontal="center" vertical="center" wrapText="1"/>
    </xf>
    <xf numFmtId="0" fontId="12" fillId="0" borderId="42" xfId="22" applyFont="1" applyBorder="1" applyAlignment="1">
      <alignment horizontal="center" vertical="center" wrapText="1"/>
    </xf>
    <xf numFmtId="9" fontId="33" fillId="0" borderId="38" xfId="30" applyFont="1" applyFill="1" applyBorder="1" applyAlignment="1" applyProtection="1">
      <alignment vertical="center" wrapText="1"/>
    </xf>
    <xf numFmtId="9" fontId="33" fillId="0" borderId="0" xfId="30" applyFont="1" applyFill="1" applyBorder="1" applyAlignment="1" applyProtection="1">
      <alignment vertical="center" wrapText="1"/>
    </xf>
    <xf numFmtId="9" fontId="33" fillId="0" borderId="24" xfId="30" applyFont="1" applyFill="1" applyBorder="1" applyAlignment="1" applyProtection="1">
      <alignment vertical="center" wrapText="1"/>
    </xf>
    <xf numFmtId="9" fontId="33" fillId="0" borderId="39" xfId="30" applyFont="1" applyFill="1" applyBorder="1" applyAlignment="1" applyProtection="1">
      <alignment vertical="center" wrapText="1"/>
    </xf>
    <xf numFmtId="9" fontId="33" fillId="0" borderId="15" xfId="30" applyFont="1" applyFill="1" applyBorder="1" applyAlignment="1" applyProtection="1">
      <alignment vertical="center" wrapText="1"/>
    </xf>
    <xf numFmtId="9" fontId="33" fillId="0" borderId="40" xfId="30" applyFont="1" applyFill="1" applyBorder="1" applyAlignment="1" applyProtection="1">
      <alignment vertical="center" wrapText="1"/>
    </xf>
    <xf numFmtId="9" fontId="11" fillId="0" borderId="36" xfId="30" applyFont="1" applyFill="1" applyBorder="1" applyAlignment="1" applyProtection="1">
      <alignment vertical="center" wrapText="1"/>
    </xf>
    <xf numFmtId="9" fontId="11" fillId="0" borderId="22" xfId="30" applyFont="1" applyFill="1" applyBorder="1" applyAlignment="1" applyProtection="1">
      <alignment vertical="center" wrapText="1"/>
    </xf>
    <xf numFmtId="9" fontId="11" fillId="0" borderId="23" xfId="30" applyFont="1" applyFill="1" applyBorder="1" applyAlignment="1" applyProtection="1">
      <alignment vertical="center" wrapText="1"/>
    </xf>
    <xf numFmtId="9" fontId="11" fillId="0" borderId="39" xfId="30" applyFont="1" applyFill="1" applyBorder="1" applyAlignment="1" applyProtection="1">
      <alignment vertical="center" wrapText="1"/>
    </xf>
    <xf numFmtId="9" fontId="11" fillId="0" borderId="15" xfId="30" applyFont="1" applyFill="1" applyBorder="1" applyAlignment="1" applyProtection="1">
      <alignment vertical="center" wrapText="1"/>
    </xf>
    <xf numFmtId="9" fontId="11" fillId="0" borderId="40" xfId="30" applyFont="1" applyFill="1" applyBorder="1" applyAlignment="1" applyProtection="1">
      <alignment vertical="center" wrapText="1"/>
    </xf>
    <xf numFmtId="9" fontId="11" fillId="0" borderId="0" xfId="30" applyFont="1" applyFill="1" applyBorder="1" applyAlignment="1" applyProtection="1">
      <alignment vertical="center" wrapText="1"/>
    </xf>
    <xf numFmtId="9" fontId="11" fillId="0" borderId="14" xfId="30" applyFont="1" applyFill="1" applyBorder="1" applyAlignment="1" applyProtection="1">
      <alignment vertical="center" wrapText="1"/>
    </xf>
    <xf numFmtId="9" fontId="11" fillId="0" borderId="16" xfId="30" applyFont="1" applyFill="1" applyBorder="1" applyAlignment="1" applyProtection="1">
      <alignment vertical="center" wrapText="1"/>
    </xf>
    <xf numFmtId="3" fontId="12" fillId="0" borderId="36" xfId="22" applyNumberFormat="1" applyFont="1" applyBorder="1" applyAlignment="1">
      <alignment horizontal="center" vertical="center" wrapText="1"/>
    </xf>
    <xf numFmtId="3" fontId="12" fillId="0" borderId="23" xfId="22" applyNumberFormat="1" applyFont="1" applyBorder="1" applyAlignment="1">
      <alignment horizontal="center" vertical="center" wrapText="1"/>
    </xf>
    <xf numFmtId="2" fontId="11" fillId="0" borderId="18" xfId="22" applyNumberFormat="1" applyFont="1" applyBorder="1" applyAlignment="1">
      <alignment horizontal="left" vertical="center" wrapText="1"/>
    </xf>
    <xf numFmtId="2" fontId="11" fillId="0" borderId="41" xfId="22" applyNumberFormat="1" applyFont="1" applyBorder="1" applyAlignment="1">
      <alignment horizontal="left" vertical="center" wrapText="1"/>
    </xf>
    <xf numFmtId="9" fontId="11" fillId="0" borderId="10" xfId="28" applyFont="1" applyFill="1" applyBorder="1" applyAlignment="1" applyProtection="1">
      <alignment horizontal="center" vertical="center" wrapText="1"/>
    </xf>
    <xf numFmtId="9" fontId="11" fillId="0" borderId="42" xfId="28" applyFont="1" applyFill="1" applyBorder="1" applyAlignment="1" applyProtection="1">
      <alignment horizontal="center" vertical="center" wrapText="1"/>
    </xf>
    <xf numFmtId="9" fontId="11" fillId="0" borderId="36" xfId="22" applyNumberFormat="1" applyFont="1" applyBorder="1" applyAlignment="1">
      <alignment horizontal="left" vertical="center" wrapText="1"/>
    </xf>
    <xf numFmtId="9" fontId="11" fillId="0" borderId="22" xfId="22" applyNumberFormat="1" applyFont="1" applyBorder="1" applyAlignment="1">
      <alignment horizontal="left" vertical="center" wrapText="1"/>
    </xf>
    <xf numFmtId="9" fontId="11" fillId="0" borderId="37" xfId="22" applyNumberFormat="1" applyFont="1" applyBorder="1" applyAlignment="1">
      <alignment horizontal="left" vertical="center" wrapText="1"/>
    </xf>
    <xf numFmtId="9" fontId="11" fillId="0" borderId="39" xfId="22" applyNumberFormat="1" applyFont="1" applyBorder="1" applyAlignment="1">
      <alignment horizontal="left" vertical="center" wrapText="1"/>
    </xf>
    <xf numFmtId="9" fontId="11" fillId="0" borderId="15" xfId="22" applyNumberFormat="1" applyFont="1" applyBorder="1" applyAlignment="1">
      <alignment horizontal="left" vertical="center" wrapText="1"/>
    </xf>
    <xf numFmtId="9" fontId="11" fillId="0" borderId="16" xfId="22" applyNumberFormat="1" applyFont="1" applyBorder="1" applyAlignment="1">
      <alignment horizontal="left" vertical="center" wrapText="1"/>
    </xf>
    <xf numFmtId="2" fontId="11" fillId="0" borderId="32" xfId="22" applyNumberFormat="1" applyFont="1" applyBorder="1" applyAlignment="1">
      <alignment horizontal="left" vertical="center" wrapText="1"/>
    </xf>
    <xf numFmtId="2" fontId="11" fillId="0" borderId="8" xfId="22" applyNumberFormat="1" applyFont="1" applyBorder="1" applyAlignment="1">
      <alignment horizontal="left" vertical="center" wrapText="1"/>
    </xf>
    <xf numFmtId="9" fontId="11" fillId="0" borderId="35" xfId="28" applyFont="1" applyFill="1" applyBorder="1" applyAlignment="1" applyProtection="1">
      <alignment horizontal="center" vertical="center" wrapText="1"/>
    </xf>
    <xf numFmtId="9" fontId="11" fillId="0" borderId="4" xfId="28" applyFont="1" applyFill="1" applyBorder="1" applyAlignment="1" applyProtection="1">
      <alignment horizontal="center" vertical="center" wrapText="1"/>
    </xf>
    <xf numFmtId="9" fontId="11" fillId="0" borderId="38" xfId="22" applyNumberFormat="1" applyFont="1" applyBorder="1" applyAlignment="1">
      <alignment horizontal="left" vertical="center" wrapText="1"/>
    </xf>
    <xf numFmtId="9" fontId="11" fillId="0" borderId="0" xfId="22" applyNumberFormat="1" applyFont="1" applyAlignment="1">
      <alignment horizontal="left" vertical="center" wrapText="1"/>
    </xf>
    <xf numFmtId="9" fontId="11" fillId="0" borderId="14" xfId="22" applyNumberFormat="1" applyFont="1" applyBorder="1" applyAlignment="1">
      <alignment horizontal="left" vertical="center" wrapText="1"/>
    </xf>
    <xf numFmtId="2" fontId="11" fillId="0" borderId="18" xfId="22" applyNumberFormat="1" applyFont="1" applyBorder="1" applyAlignment="1">
      <alignment horizontal="center" vertical="center" wrapText="1"/>
    </xf>
    <xf numFmtId="2" fontId="11" fillId="0" borderId="32" xfId="22" applyNumberFormat="1" applyFont="1" applyBorder="1" applyAlignment="1">
      <alignment horizontal="center" vertical="center" wrapText="1"/>
    </xf>
    <xf numFmtId="2" fontId="11" fillId="0" borderId="35" xfId="22" applyNumberFormat="1" applyFont="1" applyBorder="1" applyAlignment="1">
      <alignment horizontal="center" vertical="center" wrapText="1"/>
    </xf>
    <xf numFmtId="2" fontId="11" fillId="0" borderId="4" xfId="22" applyNumberFormat="1" applyFont="1" applyBorder="1" applyAlignment="1">
      <alignment horizontal="center" vertical="center" wrapText="1"/>
    </xf>
    <xf numFmtId="2" fontId="11" fillId="0" borderId="10" xfId="22" applyNumberFormat="1" applyFont="1" applyBorder="1" applyAlignment="1">
      <alignment horizontal="center" vertical="center" wrapText="1"/>
    </xf>
    <xf numFmtId="2" fontId="11" fillId="0" borderId="32" xfId="22" applyNumberFormat="1" applyFont="1" applyBorder="1" applyAlignment="1">
      <alignment vertical="center" wrapText="1"/>
    </xf>
    <xf numFmtId="2" fontId="11" fillId="0" borderId="8" xfId="22" applyNumberFormat="1" applyFont="1" applyBorder="1" applyAlignment="1">
      <alignment vertical="center" wrapText="1"/>
    </xf>
    <xf numFmtId="0" fontId="12" fillId="0" borderId="18" xfId="22" applyFont="1" applyBorder="1" applyAlignment="1">
      <alignment horizontal="center" vertical="center" wrapText="1"/>
    </xf>
    <xf numFmtId="0" fontId="12" fillId="0" borderId="41" xfId="22" applyFont="1" applyBorder="1" applyAlignment="1">
      <alignment horizontal="center" vertical="center" wrapText="1"/>
    </xf>
    <xf numFmtId="9" fontId="33" fillId="0" borderId="36" xfId="30" applyFont="1" applyFill="1" applyBorder="1" applyAlignment="1" applyProtection="1">
      <alignment horizontal="center" vertical="center" wrapText="1"/>
    </xf>
    <xf numFmtId="9" fontId="33" fillId="0" borderId="22" xfId="30" applyFont="1" applyFill="1" applyBorder="1" applyAlignment="1" applyProtection="1">
      <alignment horizontal="center" vertical="center" wrapText="1"/>
    </xf>
    <xf numFmtId="9" fontId="33" fillId="0" borderId="23" xfId="30" applyFont="1" applyFill="1" applyBorder="1" applyAlignment="1" applyProtection="1">
      <alignment horizontal="center" vertical="center" wrapText="1"/>
    </xf>
    <xf numFmtId="9" fontId="33" fillId="0" borderId="39" xfId="30" applyFont="1" applyFill="1" applyBorder="1" applyAlignment="1" applyProtection="1">
      <alignment horizontal="center" vertical="center" wrapText="1"/>
    </xf>
    <xf numFmtId="9" fontId="33" fillId="0" borderId="15" xfId="30" applyFont="1" applyFill="1" applyBorder="1" applyAlignment="1" applyProtection="1">
      <alignment horizontal="center" vertical="center" wrapText="1"/>
    </xf>
    <xf numFmtId="9" fontId="33" fillId="0" borderId="40" xfId="30" applyFont="1" applyFill="1" applyBorder="1" applyAlignment="1" applyProtection="1">
      <alignment horizontal="center" vertical="center" wrapText="1"/>
    </xf>
    <xf numFmtId="0" fontId="12" fillId="20" borderId="3"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0" borderId="2" xfId="22" applyFont="1" applyBorder="1" applyAlignment="1">
      <alignment horizontal="center" vertical="center" wrapText="1"/>
    </xf>
    <xf numFmtId="0" fontId="12" fillId="0" borderId="43" xfId="22" applyFont="1" applyBorder="1" applyAlignment="1">
      <alignment horizontal="center" vertical="center" wrapText="1"/>
    </xf>
    <xf numFmtId="0" fontId="12" fillId="0" borderId="5" xfId="22" applyFont="1" applyBorder="1" applyAlignment="1">
      <alignment horizontal="center" vertical="center" wrapText="1"/>
    </xf>
    <xf numFmtId="173" fontId="12" fillId="19" borderId="2" xfId="17" applyNumberFormat="1" applyFont="1" applyFill="1" applyBorder="1" applyAlignment="1" applyProtection="1">
      <alignment horizontal="center" vertical="center" wrapText="1"/>
    </xf>
    <xf numFmtId="173" fontId="12" fillId="19" borderId="5" xfId="17" applyNumberFormat="1" applyFont="1" applyFill="1" applyBorder="1" applyAlignment="1" applyProtection="1">
      <alignment horizontal="center" vertical="center" wrapText="1"/>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6" xfId="22" applyFont="1" applyBorder="1" applyAlignment="1">
      <alignment horizontal="center" vertical="center" wrapText="1"/>
    </xf>
    <xf numFmtId="2" fontId="11" fillId="0" borderId="42" xfId="22" applyNumberFormat="1" applyFont="1" applyBorder="1" applyAlignment="1">
      <alignment horizontal="center" vertical="center" wrapText="1"/>
    </xf>
    <xf numFmtId="9" fontId="33" fillId="0" borderId="36" xfId="22" applyNumberFormat="1" applyFont="1" applyBorder="1" applyAlignment="1">
      <alignment horizontal="center" vertical="center" wrapText="1"/>
    </xf>
    <xf numFmtId="9" fontId="33" fillId="0" borderId="22" xfId="22" applyNumberFormat="1" applyFont="1" applyBorder="1" applyAlignment="1">
      <alignment horizontal="center" vertical="center" wrapText="1"/>
    </xf>
    <xf numFmtId="9" fontId="33" fillId="0" borderId="37" xfId="22" applyNumberFormat="1" applyFont="1" applyBorder="1" applyAlignment="1">
      <alignment horizontal="center" vertical="center" wrapText="1"/>
    </xf>
    <xf numFmtId="9" fontId="33" fillId="0" borderId="39" xfId="22" applyNumberFormat="1" applyFont="1" applyBorder="1" applyAlignment="1">
      <alignment horizontal="center" vertical="center" wrapText="1"/>
    </xf>
    <xf numFmtId="9" fontId="33" fillId="0" borderId="15" xfId="22" applyNumberFormat="1" applyFont="1" applyBorder="1" applyAlignment="1">
      <alignment horizontal="center" vertical="center" wrapText="1"/>
    </xf>
    <xf numFmtId="9" fontId="33" fillId="0" borderId="16" xfId="22" applyNumberFormat="1" applyFont="1" applyBorder="1" applyAlignment="1">
      <alignment horizontal="center" vertical="center" wrapText="1"/>
    </xf>
    <xf numFmtId="9" fontId="33" fillId="0" borderId="38" xfId="22" applyNumberFormat="1" applyFont="1" applyBorder="1" applyAlignment="1">
      <alignment horizontal="center" vertical="center" wrapText="1"/>
    </xf>
    <xf numFmtId="9" fontId="33" fillId="0" borderId="0" xfId="22" applyNumberFormat="1" applyFont="1" applyAlignment="1">
      <alignment horizontal="center" vertical="center" wrapText="1"/>
    </xf>
    <xf numFmtId="9" fontId="33" fillId="0" borderId="14" xfId="22" applyNumberFormat="1" applyFont="1" applyBorder="1" applyAlignment="1">
      <alignment horizontal="center" vertical="center" wrapText="1"/>
    </xf>
    <xf numFmtId="173" fontId="12" fillId="19" borderId="21" xfId="17" applyNumberFormat="1" applyFont="1" applyFill="1" applyBorder="1" applyAlignment="1" applyProtection="1">
      <alignment horizontal="center" vertical="center" wrapText="1"/>
    </xf>
    <xf numFmtId="173" fontId="12" fillId="19" borderId="65" xfId="17" applyNumberFormat="1" applyFont="1" applyFill="1" applyBorder="1" applyAlignment="1" applyProtection="1">
      <alignment horizontal="center" vertical="center" wrapText="1"/>
    </xf>
    <xf numFmtId="173" fontId="12" fillId="19" borderId="63" xfId="17" applyNumberFormat="1" applyFont="1" applyFill="1" applyBorder="1" applyAlignment="1" applyProtection="1">
      <alignment horizontal="center" vertical="center" wrapText="1"/>
    </xf>
    <xf numFmtId="2" fontId="11" fillId="0" borderId="18" xfId="22" applyNumberFormat="1" applyFont="1" applyBorder="1" applyAlignment="1">
      <alignment vertical="center" wrapText="1"/>
    </xf>
    <xf numFmtId="0" fontId="0" fillId="0" borderId="41" xfId="0" applyBorder="1" applyAlignment="1">
      <alignment vertical="center" wrapText="1"/>
    </xf>
    <xf numFmtId="0" fontId="12" fillId="2" borderId="13" xfId="22" applyFont="1" applyFill="1" applyBorder="1" applyAlignment="1">
      <alignment horizontal="center" vertical="center" wrapText="1"/>
    </xf>
    <xf numFmtId="0" fontId="12" fillId="19" borderId="0" xfId="22" applyFont="1" applyFill="1" applyAlignment="1">
      <alignment horizontal="center" vertical="center" wrapText="1"/>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173" fontId="12" fillId="19" borderId="2" xfId="17" applyNumberFormat="1" applyFont="1" applyFill="1" applyBorder="1" applyAlignment="1" applyProtection="1">
      <alignment horizontal="center" vertical="center"/>
    </xf>
    <xf numFmtId="173" fontId="12" fillId="19" borderId="5" xfId="17" applyNumberFormat="1" applyFont="1" applyFill="1" applyBorder="1" applyAlignment="1" applyProtection="1">
      <alignment horizontal="center" vertical="center"/>
    </xf>
    <xf numFmtId="0" fontId="12" fillId="20" borderId="7" xfId="22" applyFont="1" applyFill="1" applyBorder="1" applyAlignment="1">
      <alignment horizontal="center" vertical="center" wrapText="1"/>
    </xf>
    <xf numFmtId="0" fontId="12" fillId="0" borderId="13" xfId="22" applyFont="1" applyBorder="1" applyAlignment="1">
      <alignment horizontal="center" vertical="center"/>
    </xf>
    <xf numFmtId="0" fontId="12" fillId="0" borderId="0" xfId="22" applyFont="1" applyAlignment="1">
      <alignment horizontal="center" vertical="center"/>
    </xf>
    <xf numFmtId="0" fontId="12" fillId="0" borderId="14" xfId="22" applyFont="1" applyBorder="1" applyAlignment="1">
      <alignment horizontal="center" vertical="center"/>
    </xf>
    <xf numFmtId="9" fontId="33" fillId="0" borderId="36" xfId="22" applyNumberFormat="1" applyFont="1" applyBorder="1" applyAlignment="1">
      <alignment horizontal="left" vertical="center" wrapText="1"/>
    </xf>
    <xf numFmtId="9" fontId="33" fillId="0" borderId="22" xfId="22" applyNumberFormat="1" applyFont="1" applyBorder="1" applyAlignment="1">
      <alignment horizontal="left" vertical="center" wrapText="1"/>
    </xf>
    <xf numFmtId="9" fontId="33" fillId="0" borderId="37" xfId="22" applyNumberFormat="1" applyFont="1" applyBorder="1" applyAlignment="1">
      <alignment horizontal="left" vertical="center" wrapText="1"/>
    </xf>
    <xf numFmtId="9" fontId="33" fillId="0" borderId="38" xfId="22" applyNumberFormat="1" applyFont="1" applyBorder="1" applyAlignment="1">
      <alignment horizontal="left" vertical="center" wrapText="1"/>
    </xf>
    <xf numFmtId="9" fontId="33" fillId="0" borderId="0" xfId="22" applyNumberFormat="1" applyFont="1" applyAlignment="1">
      <alignment horizontal="left" vertical="center" wrapText="1"/>
    </xf>
    <xf numFmtId="9" fontId="33" fillId="0" borderId="14" xfId="22" applyNumberFormat="1" applyFont="1" applyBorder="1" applyAlignment="1">
      <alignment horizontal="left" vertical="center" wrapText="1"/>
    </xf>
    <xf numFmtId="0" fontId="37" fillId="0" borderId="58" xfId="0" applyFont="1" applyBorder="1" applyAlignment="1">
      <alignment horizontal="center" vertical="center"/>
    </xf>
    <xf numFmtId="0" fontId="37" fillId="0" borderId="60" xfId="0" applyFont="1" applyBorder="1" applyAlignment="1">
      <alignment horizontal="center" vertical="center"/>
    </xf>
    <xf numFmtId="0" fontId="11" fillId="0" borderId="58" xfId="22" applyFont="1" applyBorder="1" applyAlignment="1">
      <alignment horizontal="center" vertical="center" wrapText="1"/>
    </xf>
    <xf numFmtId="0" fontId="11" fillId="0" borderId="59" xfId="22" applyFont="1" applyBorder="1" applyAlignment="1">
      <alignment horizontal="center" vertical="center" wrapText="1"/>
    </xf>
    <xf numFmtId="0" fontId="11" fillId="0" borderId="60" xfId="22" applyFont="1" applyBorder="1" applyAlignment="1">
      <alignment horizontal="center" vertical="center" wrapText="1"/>
    </xf>
    <xf numFmtId="0" fontId="12" fillId="24" borderId="5" xfId="0" applyFont="1" applyFill="1" applyBorder="1" applyAlignment="1">
      <alignment horizontal="left" vertical="center" wrapText="1"/>
    </xf>
    <xf numFmtId="0" fontId="12" fillId="24" borderId="1" xfId="0" applyFont="1" applyFill="1" applyBorder="1" applyAlignment="1">
      <alignment horizontal="left" vertical="center" wrapText="1"/>
    </xf>
    <xf numFmtId="0" fontId="12" fillId="24" borderId="9" xfId="0" applyFont="1" applyFill="1" applyBorder="1" applyAlignment="1">
      <alignment horizontal="left" vertical="center" wrapText="1"/>
    </xf>
    <xf numFmtId="0" fontId="34" fillId="0" borderId="63" xfId="0" applyFont="1" applyBorder="1" applyAlignment="1">
      <alignment horizontal="left" vertical="center" wrapText="1"/>
    </xf>
    <xf numFmtId="0" fontId="34" fillId="0" borderId="19" xfId="0" applyFont="1" applyBorder="1" applyAlignment="1">
      <alignment horizontal="left" vertical="center" wrapText="1"/>
    </xf>
    <xf numFmtId="0" fontId="34" fillId="0" borderId="33" xfId="0" applyFont="1" applyBorder="1" applyAlignment="1">
      <alignment horizontal="left" vertical="center" wrapText="1"/>
    </xf>
    <xf numFmtId="0" fontId="12" fillId="20" borderId="56" xfId="22" applyFont="1" applyFill="1" applyBorder="1" applyAlignment="1">
      <alignment horizontal="center" vertical="center" wrapText="1"/>
    </xf>
    <xf numFmtId="0" fontId="12" fillId="20" borderId="11" xfId="22" applyFont="1" applyFill="1" applyBorder="1" applyAlignment="1">
      <alignment horizontal="center" vertical="center" wrapText="1"/>
    </xf>
    <xf numFmtId="0" fontId="12" fillId="20" borderId="12" xfId="22" applyFont="1" applyFill="1" applyBorder="1" applyAlignment="1">
      <alignment horizontal="center" vertical="center" wrapText="1"/>
    </xf>
    <xf numFmtId="0" fontId="12" fillId="0" borderId="61" xfId="0" applyFont="1" applyBorder="1" applyAlignment="1">
      <alignment horizontal="left" vertical="center" wrapText="1"/>
    </xf>
    <xf numFmtId="0" fontId="12" fillId="0" borderId="46" xfId="0" applyFont="1" applyBorder="1" applyAlignment="1">
      <alignment horizontal="left" vertical="center" wrapText="1"/>
    </xf>
    <xf numFmtId="0" fontId="12" fillId="0" borderId="62" xfId="0" applyFont="1" applyBorder="1" applyAlignment="1">
      <alignment horizontal="left" vertical="center" wrapText="1"/>
    </xf>
    <xf numFmtId="0" fontId="12" fillId="0" borderId="56" xfId="22" applyFont="1" applyBorder="1" applyAlignment="1">
      <alignment horizontal="center" vertical="center"/>
    </xf>
    <xf numFmtId="0" fontId="12" fillId="0" borderId="11" xfId="22" applyFont="1" applyBorder="1" applyAlignment="1">
      <alignment horizontal="center" vertical="center"/>
    </xf>
    <xf numFmtId="0" fontId="12" fillId="0" borderId="12" xfId="22" applyFont="1" applyBorder="1" applyAlignment="1">
      <alignment horizontal="center" vertical="center"/>
    </xf>
    <xf numFmtId="0" fontId="37" fillId="0" borderId="56" xfId="0" applyFont="1" applyBorder="1" applyAlignment="1">
      <alignment horizontal="center" vertical="center"/>
    </xf>
    <xf numFmtId="9" fontId="33" fillId="0" borderId="37" xfId="30" applyFont="1" applyFill="1" applyBorder="1" applyAlignment="1" applyProtection="1">
      <alignment horizontal="center" vertical="center" wrapText="1"/>
    </xf>
    <xf numFmtId="9" fontId="33" fillId="0" borderId="16" xfId="30" applyFont="1" applyFill="1" applyBorder="1" applyAlignment="1" applyProtection="1">
      <alignment horizontal="center" vertical="center" wrapText="1"/>
    </xf>
    <xf numFmtId="0" fontId="12" fillId="19" borderId="6" xfId="22" applyFont="1" applyFill="1" applyBorder="1" applyAlignment="1">
      <alignment horizontal="center" vertical="center" wrapText="1"/>
    </xf>
    <xf numFmtId="0" fontId="12" fillId="19" borderId="3" xfId="22" applyFont="1" applyFill="1" applyBorder="1" applyAlignment="1">
      <alignment horizontal="center" vertical="center" wrapText="1"/>
    </xf>
    <xf numFmtId="0" fontId="12" fillId="19" borderId="25" xfId="22" applyFont="1" applyFill="1" applyBorder="1" applyAlignment="1">
      <alignment horizontal="center" vertical="center" wrapText="1"/>
    </xf>
    <xf numFmtId="0" fontId="12" fillId="19" borderId="20" xfId="22" applyFont="1" applyFill="1" applyBorder="1" applyAlignment="1">
      <alignment horizontal="center" vertical="center" wrapText="1"/>
    </xf>
    <xf numFmtId="0" fontId="12" fillId="19" borderId="7" xfId="22" applyFont="1" applyFill="1" applyBorder="1" applyAlignment="1">
      <alignment horizontal="center" vertical="center" wrapText="1"/>
    </xf>
    <xf numFmtId="173" fontId="12" fillId="19" borderId="54" xfId="17" applyNumberFormat="1" applyFont="1" applyFill="1" applyBorder="1" applyAlignment="1" applyProtection="1">
      <alignment horizontal="center" vertical="center" wrapText="1"/>
    </xf>
    <xf numFmtId="0" fontId="12" fillId="19" borderId="53" xfId="22" applyFont="1" applyFill="1" applyBorder="1" applyAlignment="1">
      <alignment horizontal="center" vertical="center" wrapText="1"/>
    </xf>
    <xf numFmtId="0" fontId="12" fillId="19" borderId="43" xfId="22" applyFont="1" applyFill="1" applyBorder="1" applyAlignment="1">
      <alignment horizontal="center" vertical="center" wrapText="1"/>
    </xf>
    <xf numFmtId="173" fontId="12" fillId="0" borderId="2" xfId="17" applyNumberFormat="1" applyFont="1" applyFill="1" applyBorder="1" applyAlignment="1" applyProtection="1">
      <alignment horizontal="center" vertical="center" wrapText="1"/>
    </xf>
    <xf numFmtId="173" fontId="12" fillId="0" borderId="26" xfId="17" applyNumberFormat="1" applyFont="1" applyFill="1" applyBorder="1" applyAlignment="1" applyProtection="1">
      <alignment horizontal="center" vertical="center" wrapText="1"/>
    </xf>
    <xf numFmtId="9" fontId="12" fillId="0" borderId="50" xfId="28" applyFont="1" applyFill="1" applyBorder="1" applyAlignment="1" applyProtection="1">
      <alignment horizontal="center" vertical="center" wrapText="1"/>
    </xf>
    <xf numFmtId="9" fontId="12" fillId="0" borderId="51" xfId="28" applyFont="1" applyFill="1" applyBorder="1" applyAlignment="1" applyProtection="1">
      <alignment horizontal="center" vertical="center" wrapText="1"/>
    </xf>
    <xf numFmtId="9" fontId="11" fillId="0" borderId="36" xfId="30" applyFont="1" applyFill="1" applyBorder="1" applyAlignment="1" applyProtection="1">
      <alignment horizontal="left" vertical="center" wrapText="1"/>
    </xf>
    <xf numFmtId="9" fontId="11" fillId="0" borderId="22" xfId="30" applyFont="1" applyFill="1" applyBorder="1" applyAlignment="1" applyProtection="1">
      <alignment horizontal="left" vertical="center" wrapText="1"/>
    </xf>
    <xf numFmtId="9" fontId="11" fillId="0" borderId="23" xfId="30" applyFont="1" applyFill="1" applyBorder="1" applyAlignment="1" applyProtection="1">
      <alignment horizontal="left" vertical="center" wrapText="1"/>
    </xf>
    <xf numFmtId="9" fontId="11" fillId="0" borderId="39" xfId="30" applyFont="1" applyFill="1" applyBorder="1" applyAlignment="1" applyProtection="1">
      <alignment horizontal="left" vertical="center" wrapText="1"/>
    </xf>
    <xf numFmtId="9" fontId="11" fillId="0" borderId="15" xfId="30" applyFont="1" applyFill="1" applyBorder="1" applyAlignment="1" applyProtection="1">
      <alignment horizontal="left" vertical="center" wrapText="1"/>
    </xf>
    <xf numFmtId="9" fontId="11" fillId="0" borderId="40" xfId="30" applyFont="1" applyFill="1" applyBorder="1" applyAlignment="1" applyProtection="1">
      <alignment horizontal="left" vertical="center" wrapText="1"/>
    </xf>
    <xf numFmtId="9" fontId="11" fillId="0" borderId="38" xfId="30" applyFont="1" applyFill="1" applyBorder="1" applyAlignment="1" applyProtection="1">
      <alignment horizontal="left" vertical="center" wrapText="1"/>
    </xf>
    <xf numFmtId="9" fontId="11" fillId="0" borderId="0" xfId="30" applyFont="1" applyFill="1" applyBorder="1" applyAlignment="1" applyProtection="1">
      <alignment horizontal="left" vertical="center" wrapText="1"/>
    </xf>
    <xf numFmtId="9" fontId="11" fillId="0" borderId="24" xfId="30" applyFont="1" applyFill="1" applyBorder="1" applyAlignment="1" applyProtection="1">
      <alignment horizontal="left" vertical="center" wrapText="1"/>
    </xf>
    <xf numFmtId="9" fontId="11" fillId="0" borderId="37" xfId="30" applyFont="1" applyFill="1" applyBorder="1" applyAlignment="1" applyProtection="1">
      <alignment horizontal="left" vertical="center" wrapText="1"/>
    </xf>
    <xf numFmtId="9" fontId="11" fillId="0" borderId="16" xfId="30" applyFont="1" applyFill="1" applyBorder="1" applyAlignment="1" applyProtection="1">
      <alignment horizontal="left" vertical="center" wrapText="1"/>
    </xf>
    <xf numFmtId="2" fontId="11" fillId="0" borderId="31" xfId="22" applyNumberFormat="1" applyFont="1" applyBorder="1" applyAlignment="1">
      <alignment vertical="center" wrapText="1"/>
    </xf>
    <xf numFmtId="0" fontId="12" fillId="0" borderId="47" xfId="22" applyFont="1" applyBorder="1" applyAlignment="1">
      <alignment horizontal="center" vertical="center" wrapText="1"/>
    </xf>
    <xf numFmtId="0" fontId="12" fillId="0" borderId="48" xfId="22" applyFont="1" applyBorder="1" applyAlignment="1">
      <alignment horizontal="center" vertical="center" wrapText="1"/>
    </xf>
    <xf numFmtId="0" fontId="12" fillId="0" borderId="49" xfId="22" applyFont="1" applyBorder="1" applyAlignment="1">
      <alignment horizontal="center" vertical="center" wrapText="1"/>
    </xf>
    <xf numFmtId="9" fontId="11" fillId="0" borderId="38" xfId="30" applyFont="1" applyFill="1" applyBorder="1" applyAlignment="1" applyProtection="1">
      <alignment horizontal="left" vertical="center"/>
    </xf>
    <xf numFmtId="9" fontId="11" fillId="0" borderId="0" xfId="30" applyFont="1" applyFill="1" applyBorder="1" applyAlignment="1" applyProtection="1">
      <alignment horizontal="left" vertical="center"/>
    </xf>
    <xf numFmtId="9" fontId="11" fillId="0" borderId="24" xfId="30" applyFont="1" applyFill="1" applyBorder="1" applyAlignment="1" applyProtection="1">
      <alignment horizontal="left" vertical="center"/>
    </xf>
    <xf numFmtId="9" fontId="11" fillId="0" borderId="39" xfId="30" applyFont="1" applyFill="1" applyBorder="1" applyAlignment="1" applyProtection="1">
      <alignment horizontal="left" vertical="center"/>
    </xf>
    <xf numFmtId="9" fontId="11" fillId="0" borderId="15" xfId="30" applyFont="1" applyFill="1" applyBorder="1" applyAlignment="1" applyProtection="1">
      <alignment horizontal="left" vertical="center"/>
    </xf>
    <xf numFmtId="9" fontId="11" fillId="0" borderId="40" xfId="30" applyFont="1" applyFill="1" applyBorder="1" applyAlignment="1" applyProtection="1">
      <alignment horizontal="left" vertical="center"/>
    </xf>
    <xf numFmtId="9" fontId="11" fillId="0" borderId="36" xfId="22" applyNumberFormat="1" applyFont="1" applyBorder="1" applyAlignment="1">
      <alignment vertical="center" wrapText="1"/>
    </xf>
    <xf numFmtId="9" fontId="11" fillId="0" borderId="22" xfId="22" applyNumberFormat="1" applyFont="1" applyBorder="1" applyAlignment="1">
      <alignment vertical="center" wrapText="1"/>
    </xf>
    <xf numFmtId="9" fontId="11" fillId="0" borderId="37" xfId="22" applyNumberFormat="1" applyFont="1" applyBorder="1" applyAlignment="1">
      <alignment vertical="center" wrapText="1"/>
    </xf>
    <xf numFmtId="9" fontId="11" fillId="0" borderId="39" xfId="22" applyNumberFormat="1" applyFont="1" applyBorder="1" applyAlignment="1">
      <alignment vertical="center" wrapText="1"/>
    </xf>
    <xf numFmtId="9" fontId="11" fillId="0" borderId="15" xfId="22" applyNumberFormat="1" applyFont="1" applyBorder="1" applyAlignment="1">
      <alignment vertical="center" wrapText="1"/>
    </xf>
    <xf numFmtId="9" fontId="11" fillId="0" borderId="16" xfId="22" applyNumberFormat="1" applyFont="1" applyBorder="1" applyAlignment="1">
      <alignment vertical="center" wrapText="1"/>
    </xf>
    <xf numFmtId="9" fontId="11" fillId="0" borderId="38" xfId="22" applyNumberFormat="1" applyFont="1" applyBorder="1" applyAlignment="1">
      <alignment vertical="center" wrapText="1"/>
    </xf>
    <xf numFmtId="9" fontId="11" fillId="0" borderId="0" xfId="22" applyNumberFormat="1" applyFont="1" applyAlignment="1">
      <alignment vertical="center" wrapText="1"/>
    </xf>
    <xf numFmtId="9" fontId="11" fillId="0" borderId="14" xfId="22" applyNumberFormat="1" applyFont="1" applyBorder="1" applyAlignment="1">
      <alignment vertical="center" wrapText="1"/>
    </xf>
    <xf numFmtId="0" fontId="27" fillId="0" borderId="41" xfId="0" applyFont="1" applyBorder="1" applyAlignment="1">
      <alignment vertical="center" wrapText="1"/>
    </xf>
    <xf numFmtId="9" fontId="32" fillId="0" borderId="36" xfId="22" applyNumberFormat="1" applyFont="1" applyBorder="1" applyAlignment="1">
      <alignment horizontal="left" vertical="center" wrapText="1"/>
    </xf>
    <xf numFmtId="9" fontId="32" fillId="0" borderId="22" xfId="22" applyNumberFormat="1" applyFont="1" applyBorder="1" applyAlignment="1">
      <alignment horizontal="left" vertical="center" wrapText="1"/>
    </xf>
    <xf numFmtId="9" fontId="32" fillId="0" borderId="37" xfId="22" applyNumberFormat="1" applyFont="1" applyBorder="1" applyAlignment="1">
      <alignment horizontal="left" vertical="center" wrapText="1"/>
    </xf>
    <xf numFmtId="9" fontId="32" fillId="0" borderId="38" xfId="22" applyNumberFormat="1" applyFont="1" applyBorder="1" applyAlignment="1">
      <alignment horizontal="left" vertical="center" wrapText="1"/>
    </xf>
    <xf numFmtId="9" fontId="32" fillId="0" borderId="0" xfId="22" applyNumberFormat="1" applyFont="1" applyAlignment="1">
      <alignment horizontal="left" vertical="center" wrapText="1"/>
    </xf>
    <xf numFmtId="9" fontId="32" fillId="0" borderId="14" xfId="22" applyNumberFormat="1" applyFont="1" applyBorder="1" applyAlignment="1">
      <alignment horizontal="left" vertical="center" wrapText="1"/>
    </xf>
    <xf numFmtId="9" fontId="11" fillId="0" borderId="1" xfId="30" applyFont="1" applyFill="1" applyBorder="1" applyAlignment="1" applyProtection="1">
      <alignment horizontal="left" vertical="center" wrapText="1"/>
    </xf>
    <xf numFmtId="0" fontId="11" fillId="0" borderId="2" xfId="22" applyFont="1" applyBorder="1" applyAlignment="1">
      <alignment horizontal="left" vertical="center" wrapText="1"/>
    </xf>
    <xf numFmtId="0" fontId="11" fillId="0" borderId="43" xfId="22" applyFont="1" applyBorder="1" applyAlignment="1">
      <alignment horizontal="left" vertical="center" wrapText="1"/>
    </xf>
    <xf numFmtId="0" fontId="11" fillId="0" borderId="26" xfId="22" applyFont="1" applyBorder="1" applyAlignment="1">
      <alignment horizontal="left" vertical="center" wrapText="1"/>
    </xf>
    <xf numFmtId="0" fontId="0" fillId="0" borderId="41" xfId="0" applyBorder="1" applyAlignment="1">
      <alignment horizontal="left" vertical="center" wrapText="1"/>
    </xf>
    <xf numFmtId="0" fontId="11" fillId="40" borderId="2" xfId="0" applyFont="1" applyFill="1" applyBorder="1" applyAlignment="1">
      <alignment horizontal="left" vertical="center" wrapText="1"/>
    </xf>
    <xf numFmtId="0" fontId="11" fillId="40" borderId="43" xfId="0" applyFont="1" applyFill="1" applyBorder="1" applyAlignment="1">
      <alignment horizontal="left" vertical="center" wrapText="1"/>
    </xf>
    <xf numFmtId="0" fontId="11" fillId="40" borderId="26" xfId="0" applyFont="1" applyFill="1" applyBorder="1" applyAlignment="1">
      <alignment horizontal="left" vertical="center" wrapText="1"/>
    </xf>
    <xf numFmtId="0" fontId="11" fillId="20" borderId="47" xfId="22" applyFont="1" applyFill="1" applyBorder="1" applyAlignment="1">
      <alignment horizontal="center" vertical="center" wrapText="1"/>
    </xf>
    <xf numFmtId="0" fontId="11" fillId="20" borderId="48" xfId="22" applyFont="1" applyFill="1" applyBorder="1" applyAlignment="1">
      <alignment horizontal="center" vertical="center" wrapText="1"/>
    </xf>
    <xf numFmtId="0" fontId="11" fillId="20" borderId="49" xfId="22" applyFont="1" applyFill="1" applyBorder="1" applyAlignment="1">
      <alignment horizontal="center" vertical="center" wrapText="1"/>
    </xf>
    <xf numFmtId="0" fontId="11" fillId="20" borderId="2" xfId="22" applyFont="1" applyFill="1" applyBorder="1" applyAlignment="1">
      <alignment horizontal="center" vertical="center" wrapText="1"/>
    </xf>
    <xf numFmtId="0" fontId="11" fillId="20" borderId="43" xfId="22" applyFont="1" applyFill="1" applyBorder="1" applyAlignment="1">
      <alignment horizontal="center" vertical="center" wrapText="1"/>
    </xf>
    <xf numFmtId="0" fontId="11" fillId="20" borderId="26" xfId="22" applyFont="1" applyFill="1" applyBorder="1" applyAlignment="1">
      <alignment horizontal="center" vertical="center" wrapText="1"/>
    </xf>
    <xf numFmtId="9" fontId="32" fillId="0" borderId="36" xfId="30" applyFont="1" applyFill="1" applyBorder="1" applyAlignment="1" applyProtection="1">
      <alignment horizontal="left" vertical="center" wrapText="1"/>
    </xf>
    <xf numFmtId="9" fontId="32" fillId="0" borderId="22" xfId="30" applyFont="1" applyFill="1" applyBorder="1" applyAlignment="1" applyProtection="1">
      <alignment horizontal="left" vertical="center" wrapText="1"/>
    </xf>
    <xf numFmtId="9" fontId="32" fillId="0" borderId="23" xfId="30" applyFont="1" applyFill="1" applyBorder="1" applyAlignment="1" applyProtection="1">
      <alignment horizontal="left" vertical="center" wrapText="1"/>
    </xf>
    <xf numFmtId="9" fontId="32" fillId="0" borderId="39" xfId="30" applyFont="1" applyFill="1" applyBorder="1" applyAlignment="1" applyProtection="1">
      <alignment horizontal="left" vertical="center" wrapText="1"/>
    </xf>
    <xf numFmtId="9" fontId="32" fillId="0" borderId="15" xfId="30" applyFont="1" applyFill="1" applyBorder="1" applyAlignment="1" applyProtection="1">
      <alignment horizontal="left" vertical="center" wrapText="1"/>
    </xf>
    <xf numFmtId="9" fontId="32" fillId="0" borderId="40" xfId="30" applyFont="1" applyFill="1" applyBorder="1" applyAlignment="1" applyProtection="1">
      <alignment horizontal="left" vertical="center" wrapText="1"/>
    </xf>
    <xf numFmtId="0" fontId="11" fillId="0" borderId="38" xfId="0" applyFont="1" applyBorder="1" applyAlignment="1">
      <alignment vertical="center" wrapText="1"/>
    </xf>
    <xf numFmtId="0" fontId="11" fillId="0" borderId="0" xfId="0" applyFont="1" applyAlignment="1">
      <alignment vertical="center" wrapText="1"/>
    </xf>
    <xf numFmtId="0" fontId="11" fillId="0" borderId="36" xfId="0" applyFont="1" applyBorder="1" applyAlignment="1">
      <alignment vertical="center" wrapText="1"/>
    </xf>
    <xf numFmtId="0" fontId="11" fillId="0" borderId="22" xfId="0" applyFont="1" applyBorder="1" applyAlignment="1">
      <alignment vertical="center" wrapText="1"/>
    </xf>
    <xf numFmtId="0" fontId="11" fillId="0" borderId="78" xfId="0" applyFont="1" applyBorder="1" applyAlignment="1">
      <alignment vertical="center" wrapText="1"/>
    </xf>
    <xf numFmtId="0" fontId="11" fillId="0" borderId="79" xfId="0" applyFont="1" applyBorder="1" applyAlignment="1">
      <alignment vertical="center" wrapText="1"/>
    </xf>
    <xf numFmtId="9" fontId="11" fillId="0" borderId="20" xfId="22" applyNumberFormat="1" applyFont="1" applyBorder="1" applyAlignment="1">
      <alignment vertical="center" wrapText="1"/>
    </xf>
    <xf numFmtId="9" fontId="11" fillId="0" borderId="3" xfId="22" applyNumberFormat="1" applyFont="1" applyBorder="1" applyAlignment="1">
      <alignment vertical="center" wrapText="1"/>
    </xf>
    <xf numFmtId="9" fontId="11" fillId="0" borderId="7" xfId="22" applyNumberFormat="1" applyFont="1" applyBorder="1" applyAlignment="1">
      <alignment vertical="center" wrapText="1"/>
    </xf>
    <xf numFmtId="0" fontId="34" fillId="9" borderId="10" xfId="0" applyFont="1" applyFill="1" applyBorder="1" applyAlignment="1">
      <alignment horizontal="center" vertical="center" wrapText="1"/>
    </xf>
    <xf numFmtId="0" fontId="34" fillId="9" borderId="35" xfId="0" applyFont="1" applyFill="1" applyBorder="1" applyAlignment="1">
      <alignment horizontal="center" vertical="center" wrapText="1"/>
    </xf>
    <xf numFmtId="0" fontId="34" fillId="9" borderId="4" xfId="0" applyFont="1" applyFill="1" applyBorder="1" applyAlignment="1">
      <alignment horizontal="center" vertical="center" wrapText="1"/>
    </xf>
    <xf numFmtId="0" fontId="34" fillId="9" borderId="36" xfId="0" applyFont="1" applyFill="1" applyBorder="1" applyAlignment="1">
      <alignment horizontal="center" vertical="center"/>
    </xf>
    <xf numFmtId="0" fontId="34" fillId="9" borderId="22" xfId="0" applyFont="1" applyFill="1" applyBorder="1" applyAlignment="1">
      <alignment horizontal="center" vertical="center"/>
    </xf>
    <xf numFmtId="0" fontId="34" fillId="17" borderId="22" xfId="0" applyFont="1" applyFill="1" applyBorder="1" applyAlignment="1">
      <alignment horizontal="center" vertical="center"/>
    </xf>
    <xf numFmtId="0" fontId="34" fillId="9" borderId="23" xfId="0" applyFont="1" applyFill="1" applyBorder="1" applyAlignment="1">
      <alignment horizontal="center" vertical="center"/>
    </xf>
    <xf numFmtId="0" fontId="34" fillId="9" borderId="38" xfId="0" applyFont="1" applyFill="1" applyBorder="1" applyAlignment="1">
      <alignment horizontal="center" vertical="center"/>
    </xf>
    <xf numFmtId="0" fontId="34" fillId="9" borderId="0" xfId="0" applyFont="1" applyFill="1" applyAlignment="1">
      <alignment horizontal="center" vertical="center"/>
    </xf>
    <xf numFmtId="0" fontId="34" fillId="17" borderId="0" xfId="0" applyFont="1" applyFill="1" applyAlignment="1">
      <alignment horizontal="center" vertical="center"/>
    </xf>
    <xf numFmtId="0" fontId="34" fillId="9" borderId="24" xfId="0" applyFont="1" applyFill="1" applyBorder="1" applyAlignment="1">
      <alignment horizontal="center" vertical="center"/>
    </xf>
    <xf numFmtId="0" fontId="34" fillId="9" borderId="20" xfId="0" applyFont="1" applyFill="1" applyBorder="1" applyAlignment="1">
      <alignment horizontal="center" vertical="center"/>
    </xf>
    <xf numFmtId="0" fontId="34" fillId="9" borderId="3" xfId="0" applyFont="1" applyFill="1" applyBorder="1" applyAlignment="1">
      <alignment horizontal="center" vertical="center"/>
    </xf>
    <xf numFmtId="0" fontId="34" fillId="17" borderId="3" xfId="0" applyFont="1" applyFill="1" applyBorder="1" applyAlignment="1">
      <alignment horizontal="center" vertical="center"/>
    </xf>
    <xf numFmtId="0" fontId="34" fillId="9" borderId="25" xfId="0" applyFont="1" applyFill="1" applyBorder="1" applyAlignment="1">
      <alignment horizontal="center" vertical="center"/>
    </xf>
    <xf numFmtId="0" fontId="12" fillId="19" borderId="1" xfId="22" applyFont="1" applyFill="1" applyBorder="1" applyAlignment="1">
      <alignment horizontal="left" vertical="center" wrapText="1"/>
    </xf>
    <xf numFmtId="0" fontId="34" fillId="9" borderId="2" xfId="0" applyFont="1" applyFill="1" applyBorder="1" applyAlignment="1">
      <alignment horizontal="center" vertical="center" wrapText="1"/>
    </xf>
    <xf numFmtId="0" fontId="34" fillId="9" borderId="5" xfId="0" applyFont="1" applyFill="1" applyBorder="1" applyAlignment="1">
      <alignment horizontal="center" vertical="center" wrapText="1"/>
    </xf>
    <xf numFmtId="0" fontId="34" fillId="9" borderId="2" xfId="0" applyFont="1" applyFill="1" applyBorder="1" applyAlignment="1">
      <alignment horizontal="center" vertical="center"/>
    </xf>
    <xf numFmtId="0" fontId="34" fillId="9" borderId="43" xfId="0" applyFont="1" applyFill="1" applyBorder="1" applyAlignment="1">
      <alignment horizontal="center" vertical="center"/>
    </xf>
    <xf numFmtId="0" fontId="34" fillId="17" borderId="43" xfId="0" applyFont="1" applyFill="1" applyBorder="1" applyAlignment="1">
      <alignment horizontal="center" vertical="center"/>
    </xf>
    <xf numFmtId="0" fontId="34" fillId="9" borderId="5" xfId="0" applyFont="1" applyFill="1" applyBorder="1" applyAlignment="1">
      <alignment horizontal="center" vertical="center"/>
    </xf>
    <xf numFmtId="0" fontId="34" fillId="9" borderId="1" xfId="0" applyFont="1" applyFill="1" applyBorder="1" applyAlignment="1">
      <alignment horizontal="center" vertical="center"/>
    </xf>
    <xf numFmtId="14" fontId="40" fillId="0" borderId="1" xfId="0" applyNumberFormat="1" applyFont="1" applyBorder="1" applyAlignment="1">
      <alignment horizontal="center" vertical="center"/>
    </xf>
    <xf numFmtId="0" fontId="40" fillId="0" borderId="1" xfId="0" applyFont="1" applyBorder="1" applyAlignment="1">
      <alignment horizontal="center" vertical="center"/>
    </xf>
    <xf numFmtId="0" fontId="34" fillId="0" borderId="1" xfId="0" applyFont="1" applyBorder="1" applyAlignment="1">
      <alignment horizontal="center" vertical="center" wrapText="1"/>
    </xf>
    <xf numFmtId="0" fontId="34" fillId="23" borderId="1" xfId="22" applyFont="1" applyFill="1" applyBorder="1" applyAlignment="1">
      <alignment horizontal="center" vertical="center" wrapText="1"/>
    </xf>
    <xf numFmtId="0" fontId="34" fillId="9" borderId="43" xfId="0" applyFont="1" applyFill="1" applyBorder="1" applyAlignment="1">
      <alignment horizontal="center" vertical="center" wrapText="1"/>
    </xf>
    <xf numFmtId="0" fontId="34" fillId="9" borderId="2" xfId="0" applyFont="1" applyFill="1" applyBorder="1" applyAlignment="1">
      <alignment horizontal="left" vertical="center"/>
    </xf>
    <xf numFmtId="0" fontId="34" fillId="9" borderId="43" xfId="0" applyFont="1" applyFill="1" applyBorder="1" applyAlignment="1">
      <alignment horizontal="left" vertical="center"/>
    </xf>
    <xf numFmtId="0" fontId="34" fillId="9" borderId="5" xfId="0" applyFont="1" applyFill="1" applyBorder="1" applyAlignment="1">
      <alignment horizontal="left" vertical="center"/>
    </xf>
    <xf numFmtId="0" fontId="32" fillId="0" borderId="20" xfId="0" applyFont="1" applyBorder="1" applyAlignment="1">
      <alignment horizontal="center" vertical="center"/>
    </xf>
    <xf numFmtId="0" fontId="32" fillId="0" borderId="3" xfId="0" applyFont="1" applyBorder="1" applyAlignment="1">
      <alignment horizontal="center" vertical="center"/>
    </xf>
    <xf numFmtId="0" fontId="32" fillId="0" borderId="43" xfId="0" applyFont="1" applyBorder="1" applyAlignment="1">
      <alignment horizontal="center" vertical="center"/>
    </xf>
    <xf numFmtId="0" fontId="32" fillId="0" borderId="5" xfId="0" applyFont="1" applyBorder="1" applyAlignment="1">
      <alignment horizontal="center" vertical="center"/>
    </xf>
    <xf numFmtId="0" fontId="34" fillId="9" borderId="20" xfId="0" applyFont="1" applyFill="1" applyBorder="1" applyAlignment="1">
      <alignment horizontal="left" vertical="center"/>
    </xf>
    <xf numFmtId="0" fontId="34" fillId="9" borderId="3" xfId="0" applyFont="1" applyFill="1" applyBorder="1" applyAlignment="1">
      <alignment horizontal="left" vertical="center"/>
    </xf>
    <xf numFmtId="0" fontId="34" fillId="9" borderId="25" xfId="0" applyFont="1" applyFill="1" applyBorder="1" applyAlignment="1">
      <alignment horizontal="left" vertical="center"/>
    </xf>
    <xf numFmtId="0" fontId="32" fillId="0" borderId="2" xfId="0" applyFont="1" applyBorder="1" applyAlignment="1">
      <alignment horizontal="center" vertical="center"/>
    </xf>
    <xf numFmtId="0" fontId="34" fillId="0" borderId="20" xfId="0" applyFont="1" applyBorder="1" applyAlignment="1">
      <alignment horizontal="center" vertical="center"/>
    </xf>
    <xf numFmtId="0" fontId="34" fillId="0" borderId="3" xfId="0" applyFont="1" applyBorder="1" applyAlignment="1">
      <alignment horizontal="center" vertical="center"/>
    </xf>
    <xf numFmtId="0" fontId="34" fillId="0" borderId="25" xfId="0" applyFont="1" applyBorder="1" applyAlignment="1">
      <alignment horizontal="center" vertical="center"/>
    </xf>
    <xf numFmtId="0" fontId="34" fillId="0" borderId="2" xfId="0" applyFont="1" applyBorder="1" applyAlignment="1">
      <alignment horizontal="center" vertical="center"/>
    </xf>
    <xf numFmtId="0" fontId="34" fillId="0" borderId="43" xfId="0" applyFont="1" applyBorder="1" applyAlignment="1">
      <alignment horizontal="center" vertical="center"/>
    </xf>
    <xf numFmtId="0" fontId="34" fillId="0" borderId="5" xfId="0" applyFont="1" applyBorder="1" applyAlignment="1">
      <alignment horizontal="center" vertical="center"/>
    </xf>
    <xf numFmtId="0" fontId="34" fillId="0" borderId="36" xfId="0" applyFont="1" applyBorder="1" applyAlignment="1">
      <alignment horizontal="center" vertical="center"/>
    </xf>
    <xf numFmtId="0" fontId="34" fillId="0" borderId="22" xfId="0" applyFont="1" applyBorder="1" applyAlignment="1">
      <alignment horizontal="center" vertical="center"/>
    </xf>
    <xf numFmtId="0" fontId="34" fillId="0" borderId="23" xfId="0" applyFont="1" applyBorder="1" applyAlignment="1">
      <alignment horizontal="center" vertical="center"/>
    </xf>
    <xf numFmtId="0" fontId="12" fillId="23" borderId="1" xfId="22"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34" fillId="0" borderId="1" xfId="0" applyFont="1" applyBorder="1" applyAlignment="1">
      <alignment horizontal="left" vertical="center" wrapText="1"/>
    </xf>
    <xf numFmtId="0" fontId="12" fillId="9" borderId="2"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43" xfId="0" applyFont="1" applyFill="1" applyBorder="1" applyAlignment="1">
      <alignment horizontal="center" vertical="center" wrapText="1"/>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3" fillId="19" borderId="4" xfId="0" applyFont="1" applyFill="1" applyBorder="1" applyAlignment="1">
      <alignment horizontal="center" vertical="center"/>
    </xf>
    <xf numFmtId="0" fontId="13" fillId="19" borderId="1" xfId="0" applyFont="1" applyFill="1" applyBorder="1" applyAlignment="1">
      <alignment horizontal="center" vertical="center"/>
    </xf>
    <xf numFmtId="0" fontId="12" fillId="9" borderId="1" xfId="0" applyFont="1" applyFill="1" applyBorder="1" applyAlignment="1">
      <alignment horizontal="center" vertical="center"/>
    </xf>
    <xf numFmtId="0" fontId="12" fillId="9" borderId="2" xfId="0" applyFont="1" applyFill="1" applyBorder="1" applyAlignment="1">
      <alignment horizontal="left" vertical="center" wrapText="1"/>
    </xf>
    <xf numFmtId="0" fontId="12" fillId="9" borderId="43" xfId="0" applyFont="1" applyFill="1" applyBorder="1" applyAlignment="1">
      <alignment horizontal="left" vertical="center" wrapText="1"/>
    </xf>
    <xf numFmtId="0" fontId="12" fillId="9" borderId="5" xfId="0" applyFont="1" applyFill="1" applyBorder="1" applyAlignment="1">
      <alignment horizontal="left" vertical="center" wrapText="1"/>
    </xf>
    <xf numFmtId="0" fontId="34" fillId="0" borderId="36" xfId="0" applyFont="1" applyBorder="1" applyAlignment="1">
      <alignment vertical="center" wrapText="1"/>
    </xf>
    <xf numFmtId="0" fontId="34" fillId="0" borderId="22" xfId="0" applyFont="1" applyBorder="1" applyAlignment="1">
      <alignment vertical="center" wrapText="1"/>
    </xf>
    <xf numFmtId="0" fontId="34" fillId="0" borderId="23" xfId="0" applyFont="1" applyBorder="1" applyAlignment="1">
      <alignment vertical="center" wrapText="1"/>
    </xf>
    <xf numFmtId="0" fontId="34" fillId="0" borderId="1" xfId="0" applyFont="1" applyBorder="1" applyAlignment="1">
      <alignment horizontal="center" vertical="center"/>
    </xf>
    <xf numFmtId="0" fontId="12" fillId="0" borderId="1" xfId="0" applyFont="1" applyBorder="1" applyAlignment="1">
      <alignment vertical="center" wrapText="1"/>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34" fillId="21" borderId="2" xfId="0" applyFont="1" applyFill="1" applyBorder="1" applyAlignment="1">
      <alignment horizontal="center" vertical="center"/>
    </xf>
    <xf numFmtId="0" fontId="34" fillId="21" borderId="5" xfId="0" applyFont="1" applyFill="1" applyBorder="1" applyAlignment="1">
      <alignment horizontal="center" vertical="center"/>
    </xf>
    <xf numFmtId="0" fontId="34" fillId="0" borderId="2" xfId="0" applyFont="1" applyBorder="1" applyAlignment="1">
      <alignment horizontal="left" vertical="center" wrapText="1"/>
    </xf>
    <xf numFmtId="0" fontId="34" fillId="0" borderId="5" xfId="0" applyFont="1" applyBorder="1" applyAlignment="1">
      <alignment horizontal="left" vertical="center" wrapText="1"/>
    </xf>
    <xf numFmtId="0" fontId="32" fillId="0" borderId="10" xfId="0" applyFont="1" applyBorder="1" applyAlignment="1">
      <alignment horizontal="left" vertical="center" wrapText="1"/>
    </xf>
    <xf numFmtId="0" fontId="32" fillId="0" borderId="35" xfId="0" applyFont="1" applyBorder="1" applyAlignment="1">
      <alignment horizontal="left" vertical="center" wrapText="1"/>
    </xf>
    <xf numFmtId="0" fontId="32" fillId="0" borderId="4" xfId="0" applyFont="1" applyBorder="1" applyAlignment="1">
      <alignment horizontal="left" vertical="center" wrapText="1"/>
    </xf>
    <xf numFmtId="41" fontId="32" fillId="0" borderId="36" xfId="14" applyFont="1" applyFill="1" applyBorder="1" applyAlignment="1">
      <alignment horizontal="left" vertical="center"/>
    </xf>
    <xf numFmtId="41" fontId="32" fillId="0" borderId="38" xfId="14" applyFont="1" applyFill="1" applyBorder="1" applyAlignment="1">
      <alignment horizontal="left" vertical="center"/>
    </xf>
    <xf numFmtId="41" fontId="32" fillId="0" borderId="20" xfId="14" applyFont="1" applyFill="1" applyBorder="1" applyAlignment="1">
      <alignment horizontal="left" vertical="center"/>
    </xf>
    <xf numFmtId="0" fontId="0" fillId="13" borderId="1" xfId="0" applyFill="1" applyBorder="1" applyAlignment="1">
      <alignment horizontal="center"/>
    </xf>
    <xf numFmtId="0" fontId="0" fillId="0" borderId="24" xfId="0" applyBorder="1" applyAlignment="1">
      <alignment horizontal="center"/>
    </xf>
    <xf numFmtId="0" fontId="0" fillId="18" borderId="24" xfId="0" applyFill="1"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56" xfId="0" applyBorder="1" applyAlignment="1">
      <alignment horizontal="center"/>
    </xf>
    <xf numFmtId="0" fontId="0" fillId="0" borderId="11" xfId="0" applyBorder="1" applyAlignment="1">
      <alignment horizontal="center"/>
    </xf>
    <xf numFmtId="0" fontId="0" fillId="0" borderId="12" xfId="0" applyBorder="1" applyAlignment="1">
      <alignment horizontal="center"/>
    </xf>
  </cellXfs>
  <cellStyles count="166">
    <cellStyle name="20% - Énfasis1 2" xfId="41" xr:uid="{00000000-0005-0000-0000-000000000000}"/>
    <cellStyle name="20% - Énfasis2 2" xfId="42" xr:uid="{00000000-0005-0000-0000-000001000000}"/>
    <cellStyle name="20% - Énfasis3 2" xfId="43" xr:uid="{00000000-0005-0000-0000-000002000000}"/>
    <cellStyle name="20% - Énfasis4 2" xfId="44" xr:uid="{00000000-0005-0000-0000-000003000000}"/>
    <cellStyle name="20% - Énfasis5 2" xfId="45" xr:uid="{00000000-0005-0000-0000-000004000000}"/>
    <cellStyle name="20% - Énfasis6 2" xfId="1" xr:uid="{00000000-0005-0000-0000-000005000000}"/>
    <cellStyle name="20% - Énfasis6 2 2" xfId="46" xr:uid="{00000000-0005-0000-0000-000006000000}"/>
    <cellStyle name="40% - Énfasis1 2" xfId="47" xr:uid="{00000000-0005-0000-0000-000007000000}"/>
    <cellStyle name="40% - Énfasis2 2" xfId="48" xr:uid="{00000000-0005-0000-0000-000008000000}"/>
    <cellStyle name="40% - Énfasis3 2" xfId="49" xr:uid="{00000000-0005-0000-0000-000009000000}"/>
    <cellStyle name="40% - Énfasis4 2" xfId="50" xr:uid="{00000000-0005-0000-0000-00000A000000}"/>
    <cellStyle name="40% - Énfasis5 2" xfId="51" xr:uid="{00000000-0005-0000-0000-00000B000000}"/>
    <cellStyle name="40% - Énfasis6 2" xfId="52" xr:uid="{00000000-0005-0000-0000-00000C000000}"/>
    <cellStyle name="BodyStyle" xfId="2" xr:uid="{00000000-0005-0000-0000-00000D000000}"/>
    <cellStyle name="BodyStyleBold" xfId="53" xr:uid="{00000000-0005-0000-0000-00000E000000}"/>
    <cellStyle name="BodyStyleBoldRight" xfId="54" xr:uid="{00000000-0005-0000-0000-00000F000000}"/>
    <cellStyle name="BodyStyleWithBorder" xfId="55" xr:uid="{00000000-0005-0000-0000-000010000000}"/>
    <cellStyle name="Borde de la tabla derecha" xfId="3" xr:uid="{00000000-0005-0000-0000-000011000000}"/>
    <cellStyle name="Borde de la tabla izquierda" xfId="4" xr:uid="{00000000-0005-0000-0000-000012000000}"/>
    <cellStyle name="BorderThinBlack" xfId="56" xr:uid="{00000000-0005-0000-0000-000013000000}"/>
    <cellStyle name="Comma" xfId="5" xr:uid="{00000000-0005-0000-0000-000014000000}"/>
    <cellStyle name="Comma [0]" xfId="6" xr:uid="{00000000-0005-0000-0000-000015000000}"/>
    <cellStyle name="Currency" xfId="7" xr:uid="{00000000-0005-0000-0000-000016000000}"/>
    <cellStyle name="Currency [0]" xfId="8" xr:uid="{00000000-0005-0000-0000-000017000000}"/>
    <cellStyle name="DateStyle" xfId="57" xr:uid="{00000000-0005-0000-0000-000018000000}"/>
    <cellStyle name="DateTimeStyle" xfId="58" xr:uid="{00000000-0005-0000-0000-000019000000}"/>
    <cellStyle name="Decimal" xfId="59" xr:uid="{00000000-0005-0000-0000-00001A000000}"/>
    <cellStyle name="DecimalWithBorder" xfId="60" xr:uid="{00000000-0005-0000-0000-00001B000000}"/>
    <cellStyle name="Encabezado 1 2" xfId="9" xr:uid="{00000000-0005-0000-0000-00001C000000}"/>
    <cellStyle name="Encabezado 2" xfId="10" xr:uid="{00000000-0005-0000-0000-00001D000000}"/>
    <cellStyle name="Énfasis6 2" xfId="11" xr:uid="{00000000-0005-0000-0000-00001E000000}"/>
    <cellStyle name="EuroCurrency" xfId="61" xr:uid="{00000000-0005-0000-0000-00001F000000}"/>
    <cellStyle name="EuroCurrencyWithBorder" xfId="62" xr:uid="{00000000-0005-0000-0000-000020000000}"/>
    <cellStyle name="Fecha" xfId="12" xr:uid="{00000000-0005-0000-0000-000021000000}"/>
    <cellStyle name="HeaderStyle" xfId="13" xr:uid="{00000000-0005-0000-0000-000022000000}"/>
    <cellStyle name="HeaderSubTop" xfId="63" xr:uid="{00000000-0005-0000-0000-000023000000}"/>
    <cellStyle name="HeaderSubTopNoBold" xfId="64" xr:uid="{00000000-0005-0000-0000-000024000000}"/>
    <cellStyle name="HeaderTopBuyer" xfId="65" xr:uid="{00000000-0005-0000-0000-000025000000}"/>
    <cellStyle name="HeaderTopStyle" xfId="66" xr:uid="{00000000-0005-0000-0000-000026000000}"/>
    <cellStyle name="HeaderTopStyleAlignRight" xfId="67" xr:uid="{00000000-0005-0000-0000-000027000000}"/>
    <cellStyle name="Hyperlink" xfId="133" xr:uid="{00000000-0005-0000-0000-000028000000}"/>
    <cellStyle name="MainTitle" xfId="68" xr:uid="{00000000-0005-0000-0000-000029000000}"/>
    <cellStyle name="Millares [0] 2" xfId="14" xr:uid="{00000000-0005-0000-0000-00002C000000}"/>
    <cellStyle name="Millares [0] 2 2" xfId="121" xr:uid="{00000000-0005-0000-0000-00002D000000}"/>
    <cellStyle name="Millares [0] 2 3" xfId="165" xr:uid="{D725476D-A73F-4EC4-A839-51D395284B26}"/>
    <cellStyle name="Millares [0] 3" xfId="105" xr:uid="{00000000-0005-0000-0000-00002E000000}"/>
    <cellStyle name="Millares [0] 3 2" xfId="124" xr:uid="{00000000-0005-0000-0000-00002F000000}"/>
    <cellStyle name="Millares [0] 4" xfId="116" xr:uid="{00000000-0005-0000-0000-000030000000}"/>
    <cellStyle name="Millares [0] 5" xfId="150" xr:uid="{00000000-0005-0000-0000-000031000000}"/>
    <cellStyle name="Millares [0] 6" xfId="159" xr:uid="{00000000-0005-0000-0000-000032000000}"/>
    <cellStyle name="Millares [0] 7" xfId="148" xr:uid="{00000000-0005-0000-0000-000033000000}"/>
    <cellStyle name="Millares 10" xfId="131" xr:uid="{00000000-0005-0000-0000-000034000000}"/>
    <cellStyle name="Millares 11" xfId="122" xr:uid="{00000000-0005-0000-0000-000035000000}"/>
    <cellStyle name="Millares 12" xfId="140" xr:uid="{00000000-0005-0000-0000-000036000000}"/>
    <cellStyle name="Millares 13" xfId="144" xr:uid="{00000000-0005-0000-0000-000037000000}"/>
    <cellStyle name="Millares 14" xfId="134" xr:uid="{00000000-0005-0000-0000-000038000000}"/>
    <cellStyle name="Millares 15" xfId="145" xr:uid="{00000000-0005-0000-0000-000039000000}"/>
    <cellStyle name="Millares 16" xfId="139" xr:uid="{00000000-0005-0000-0000-00003A000000}"/>
    <cellStyle name="Millares 17" xfId="119" xr:uid="{00000000-0005-0000-0000-00003B000000}"/>
    <cellStyle name="Millares 18" xfId="143" xr:uid="{00000000-0005-0000-0000-00003C000000}"/>
    <cellStyle name="Millares 19" xfId="123" xr:uid="{00000000-0005-0000-0000-00003D000000}"/>
    <cellStyle name="Millares 2" xfId="15" xr:uid="{00000000-0005-0000-0000-00003E000000}"/>
    <cellStyle name="Millares 2 2" xfId="120" xr:uid="{00000000-0005-0000-0000-00003F000000}"/>
    <cellStyle name="Millares 2 3" xfId="70" xr:uid="{00000000-0005-0000-0000-000040000000}"/>
    <cellStyle name="Millares 20" xfId="146" xr:uid="{00000000-0005-0000-0000-000041000000}"/>
    <cellStyle name="Millares 21" xfId="141" xr:uid="{00000000-0005-0000-0000-000042000000}"/>
    <cellStyle name="Millares 22" xfId="35" xr:uid="{00000000-0005-0000-0000-000043000000}"/>
    <cellStyle name="Millares 23" xfId="69" xr:uid="{00000000-0005-0000-0000-000044000000}"/>
    <cellStyle name="Millares 24" xfId="162" xr:uid="{00000000-0005-0000-0000-000045000000}"/>
    <cellStyle name="Millares 25" xfId="164" xr:uid="{00000000-0005-0000-0000-000046000000}"/>
    <cellStyle name="Millares 3" xfId="71" xr:uid="{00000000-0005-0000-0000-000047000000}"/>
    <cellStyle name="Millares 3 2" xfId="130" xr:uid="{00000000-0005-0000-0000-000048000000}"/>
    <cellStyle name="Millares 4" xfId="72" xr:uid="{00000000-0005-0000-0000-000049000000}"/>
    <cellStyle name="Millares 4 2" xfId="136" xr:uid="{00000000-0005-0000-0000-00004A000000}"/>
    <cellStyle name="Millares 44" xfId="103" xr:uid="{00000000-0005-0000-0000-00004B000000}"/>
    <cellStyle name="Millares 46" xfId="104" xr:uid="{00000000-0005-0000-0000-00004C000000}"/>
    <cellStyle name="Millares 5" xfId="73" xr:uid="{00000000-0005-0000-0000-00004D000000}"/>
    <cellStyle name="Millares 6" xfId="74" xr:uid="{00000000-0005-0000-0000-00004E000000}"/>
    <cellStyle name="Millares 7" xfId="115" xr:uid="{00000000-0005-0000-0000-00004F000000}"/>
    <cellStyle name="Millares 8" xfId="128" xr:uid="{00000000-0005-0000-0000-000050000000}"/>
    <cellStyle name="Millares 9" xfId="142" xr:uid="{00000000-0005-0000-0000-000051000000}"/>
    <cellStyle name="Moneda [0] 2" xfId="75" xr:uid="{00000000-0005-0000-0000-000054000000}"/>
    <cellStyle name="Moneda [0] 2 2" xfId="132" xr:uid="{00000000-0005-0000-0000-000055000000}"/>
    <cellStyle name="Moneda [0] 3" xfId="100" xr:uid="{00000000-0005-0000-0000-000056000000}"/>
    <cellStyle name="Moneda [0] 4" xfId="117" xr:uid="{00000000-0005-0000-0000-000057000000}"/>
    <cellStyle name="Moneda 130" xfId="16" xr:uid="{00000000-0005-0000-0000-000058000000}"/>
    <cellStyle name="Moneda 2" xfId="17" xr:uid="{00000000-0005-0000-0000-000059000000}"/>
    <cellStyle name="Moneda 2 2" xfId="18" xr:uid="{00000000-0005-0000-0000-00005A000000}"/>
    <cellStyle name="Moneda 2 2 2" xfId="129" xr:uid="{00000000-0005-0000-0000-00005B000000}"/>
    <cellStyle name="Moneda 2 3" xfId="77" xr:uid="{00000000-0005-0000-0000-00005C000000}"/>
    <cellStyle name="Moneda 2 4" xfId="76" xr:uid="{00000000-0005-0000-0000-00005D000000}"/>
    <cellStyle name="Moneda 23" xfId="19" xr:uid="{00000000-0005-0000-0000-00005E000000}"/>
    <cellStyle name="Moneda 3" xfId="20" xr:uid="{00000000-0005-0000-0000-00005F000000}"/>
    <cellStyle name="Moneda 4" xfId="36" xr:uid="{00000000-0005-0000-0000-000060000000}"/>
    <cellStyle name="Moneda 5" xfId="38" xr:uid="{00000000-0005-0000-0000-000061000000}"/>
    <cellStyle name="Moneda 6" xfId="161" xr:uid="{00000000-0005-0000-0000-000062000000}"/>
    <cellStyle name="Moneda 7" xfId="163" xr:uid="{00000000-0005-0000-0000-000063000000}"/>
    <cellStyle name="Neutral 2" xfId="21" xr:uid="{00000000-0005-0000-0000-000064000000}"/>
    <cellStyle name="Normal" xfId="0" builtinId="0"/>
    <cellStyle name="Normal 10" xfId="78" xr:uid="{00000000-0005-0000-0000-000066000000}"/>
    <cellStyle name="Normal 10 2" xfId="112" xr:uid="{00000000-0005-0000-0000-000067000000}"/>
    <cellStyle name="Normal 11" xfId="79" xr:uid="{00000000-0005-0000-0000-000068000000}"/>
    <cellStyle name="Normal 12" xfId="80" xr:uid="{00000000-0005-0000-0000-000069000000}"/>
    <cellStyle name="Normal 12 2" xfId="107" xr:uid="{00000000-0005-0000-0000-00006A000000}"/>
    <cellStyle name="Normal 13" xfId="81" xr:uid="{00000000-0005-0000-0000-00006B000000}"/>
    <cellStyle name="Normal 14" xfId="102" xr:uid="{00000000-0005-0000-0000-00006C000000}"/>
    <cellStyle name="Normal 14 2" xfId="108" xr:uid="{00000000-0005-0000-0000-00006D000000}"/>
    <cellStyle name="Normal 15" xfId="109" xr:uid="{00000000-0005-0000-0000-00006E000000}"/>
    <cellStyle name="Normal 15 2" xfId="135" xr:uid="{00000000-0005-0000-0000-00006F000000}"/>
    <cellStyle name="Normal 16" xfId="110" xr:uid="{00000000-0005-0000-0000-000070000000}"/>
    <cellStyle name="Normal 16 2" xfId="137" xr:uid="{00000000-0005-0000-0000-000071000000}"/>
    <cellStyle name="Normal 17" xfId="138" xr:uid="{00000000-0005-0000-0000-000072000000}"/>
    <cellStyle name="Normal 18" xfId="111" xr:uid="{00000000-0005-0000-0000-000073000000}"/>
    <cellStyle name="Normal 19" xfId="113" xr:uid="{00000000-0005-0000-0000-000074000000}"/>
    <cellStyle name="Normal 2" xfId="22" xr:uid="{00000000-0005-0000-0000-000075000000}"/>
    <cellStyle name="Normal 2 2" xfId="23" xr:uid="{00000000-0005-0000-0000-000076000000}"/>
    <cellStyle name="Normal 2 2 2" xfId="152" xr:uid="{00000000-0005-0000-0000-000077000000}"/>
    <cellStyle name="Normal 2 2 3" xfId="83" xr:uid="{00000000-0005-0000-0000-000078000000}"/>
    <cellStyle name="Normal 2 3" xfId="24" xr:uid="{00000000-0005-0000-0000-000079000000}"/>
    <cellStyle name="Normal 2 3 2" xfId="84" xr:uid="{00000000-0005-0000-0000-00007A000000}"/>
    <cellStyle name="Normal 2 4" xfId="40" xr:uid="{00000000-0005-0000-0000-00007B000000}"/>
    <cellStyle name="Normal 2 5" xfId="101" xr:uid="{00000000-0005-0000-0000-00007C000000}"/>
    <cellStyle name="Normal 2 6" xfId="82" xr:uid="{00000000-0005-0000-0000-00007D000000}"/>
    <cellStyle name="Normal 20" xfId="114" xr:uid="{00000000-0005-0000-0000-00007E000000}"/>
    <cellStyle name="Normal 20 2" xfId="147" xr:uid="{00000000-0005-0000-0000-00007F000000}"/>
    <cellStyle name="Normal 21" xfId="149" xr:uid="{00000000-0005-0000-0000-000080000000}"/>
    <cellStyle name="Normal 22" xfId="151" xr:uid="{00000000-0005-0000-0000-000081000000}"/>
    <cellStyle name="Normal 23" xfId="153" xr:uid="{00000000-0005-0000-0000-000082000000}"/>
    <cellStyle name="Normal 24" xfId="156" xr:uid="{00000000-0005-0000-0000-000083000000}"/>
    <cellStyle name="Normal 25" xfId="157" xr:uid="{00000000-0005-0000-0000-000084000000}"/>
    <cellStyle name="Normal 26" xfId="160" xr:uid="{00000000-0005-0000-0000-000085000000}"/>
    <cellStyle name="Normal 27" xfId="34" xr:uid="{00000000-0005-0000-0000-000086000000}"/>
    <cellStyle name="Normal 3" xfId="25" xr:uid="{00000000-0005-0000-0000-000087000000}"/>
    <cellStyle name="Normal 3 2" xfId="26" xr:uid="{00000000-0005-0000-0000-000088000000}"/>
    <cellStyle name="Normal 3 2 2" xfId="125" xr:uid="{00000000-0005-0000-0000-000089000000}"/>
    <cellStyle name="Normal 3 3" xfId="85" xr:uid="{00000000-0005-0000-0000-00008A000000}"/>
    <cellStyle name="Normal 4" xfId="86" xr:uid="{00000000-0005-0000-0000-00008B000000}"/>
    <cellStyle name="Normal 4 2" xfId="126" xr:uid="{00000000-0005-0000-0000-00008C000000}"/>
    <cellStyle name="Normal 4 3" xfId="154" xr:uid="{00000000-0005-0000-0000-00008D000000}"/>
    <cellStyle name="Normal 5" xfId="87" xr:uid="{00000000-0005-0000-0000-00008E000000}"/>
    <cellStyle name="Normal 5 2" xfId="106" xr:uid="{00000000-0005-0000-0000-00008F000000}"/>
    <cellStyle name="Normal 6" xfId="88" xr:uid="{00000000-0005-0000-0000-000090000000}"/>
    <cellStyle name="Normal 6 2" xfId="27" xr:uid="{00000000-0005-0000-0000-000091000000}"/>
    <cellStyle name="Normal 6 3" xfId="155" xr:uid="{00000000-0005-0000-0000-000092000000}"/>
    <cellStyle name="Normal 7" xfId="89" xr:uid="{00000000-0005-0000-0000-000093000000}"/>
    <cellStyle name="Normal 7 2" xfId="127" xr:uid="{00000000-0005-0000-0000-000094000000}"/>
    <cellStyle name="Normal 8" xfId="90" xr:uid="{00000000-0005-0000-0000-000095000000}"/>
    <cellStyle name="Normal 9" xfId="91" xr:uid="{00000000-0005-0000-0000-000096000000}"/>
    <cellStyle name="Normal 9 2" xfId="158" xr:uid="{00000000-0005-0000-0000-000097000000}"/>
    <cellStyle name="Notas 2" xfId="92" xr:uid="{00000000-0005-0000-0000-000098000000}"/>
    <cellStyle name="Notas 3" xfId="93" xr:uid="{00000000-0005-0000-0000-000099000000}"/>
    <cellStyle name="Numeric" xfId="94" xr:uid="{00000000-0005-0000-0000-00009A000000}"/>
    <cellStyle name="NumericWithBorder" xfId="95" xr:uid="{00000000-0005-0000-0000-00009B000000}"/>
    <cellStyle name="Percent" xfId="28" xr:uid="{00000000-0005-0000-0000-00009C000000}"/>
    <cellStyle name="Porcentaje 2" xfId="29" xr:uid="{00000000-0005-0000-0000-00009E000000}"/>
    <cellStyle name="Porcentaje 2 2" xfId="97" xr:uid="{00000000-0005-0000-0000-00009F000000}"/>
    <cellStyle name="Porcentaje 2 3" xfId="39" xr:uid="{00000000-0005-0000-0000-0000A0000000}"/>
    <cellStyle name="Porcentaje 2 4" xfId="96" xr:uid="{00000000-0005-0000-0000-0000A1000000}"/>
    <cellStyle name="Porcentaje 3" xfId="98" xr:uid="{00000000-0005-0000-0000-0000A2000000}"/>
    <cellStyle name="Porcentaje 4" xfId="99" xr:uid="{00000000-0005-0000-0000-0000A3000000}"/>
    <cellStyle name="Porcentaje 5" xfId="118" xr:uid="{00000000-0005-0000-0000-0000A4000000}"/>
    <cellStyle name="Porcentaje 6" xfId="37" xr:uid="{00000000-0005-0000-0000-0000A5000000}"/>
    <cellStyle name="Porcentual 2" xfId="30" xr:uid="{00000000-0005-0000-0000-0000A6000000}"/>
    <cellStyle name="Texto de inicio" xfId="31" xr:uid="{00000000-0005-0000-0000-0000A7000000}"/>
    <cellStyle name="Texto de la columna A" xfId="32" xr:uid="{00000000-0005-0000-0000-0000A8000000}"/>
    <cellStyle name="Título 4" xfId="33" xr:uid="{00000000-0005-0000-0000-0000A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92869" name="Picture 47">
          <a:extLst>
            <a:ext uri="{FF2B5EF4-FFF2-40B4-BE49-F238E27FC236}">
              <a16:creationId xmlns:a16="http://schemas.microsoft.com/office/drawing/2014/main" id="{00F5EBA7-F5EC-E5A9-8E07-FFCB1A29E5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100857" name="Picture 47">
          <a:extLst>
            <a:ext uri="{FF2B5EF4-FFF2-40B4-BE49-F238E27FC236}">
              <a16:creationId xmlns:a16="http://schemas.microsoft.com/office/drawing/2014/main" id="{28A1ABED-3CB2-39AE-8093-34CFA56568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101638" name="Picture 47">
          <a:extLst>
            <a:ext uri="{FF2B5EF4-FFF2-40B4-BE49-F238E27FC236}">
              <a16:creationId xmlns:a16="http://schemas.microsoft.com/office/drawing/2014/main" id="{2568BBF4-A4B3-30A1-8F7B-B545E6DAEF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93692" name="Picture 47">
          <a:extLst>
            <a:ext uri="{FF2B5EF4-FFF2-40B4-BE49-F238E27FC236}">
              <a16:creationId xmlns:a16="http://schemas.microsoft.com/office/drawing/2014/main" id="{94201F8C-54EE-72BE-02B4-33D76889B2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94712" name="Picture 47">
          <a:extLst>
            <a:ext uri="{FF2B5EF4-FFF2-40B4-BE49-F238E27FC236}">
              <a16:creationId xmlns:a16="http://schemas.microsoft.com/office/drawing/2014/main" id="{AF6E9887-ACAE-7184-EA13-23AD1CB7D8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95743" name="Picture 47">
          <a:extLst>
            <a:ext uri="{FF2B5EF4-FFF2-40B4-BE49-F238E27FC236}">
              <a16:creationId xmlns:a16="http://schemas.microsoft.com/office/drawing/2014/main" id="{51C7C842-4716-7EDA-B470-38BDF740A7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96762" name="Picture 47">
          <a:extLst>
            <a:ext uri="{FF2B5EF4-FFF2-40B4-BE49-F238E27FC236}">
              <a16:creationId xmlns:a16="http://schemas.microsoft.com/office/drawing/2014/main" id="{C1B39E8F-D9F6-60B2-21BC-B5CCE074A9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97785" name="Picture 47">
          <a:extLst>
            <a:ext uri="{FF2B5EF4-FFF2-40B4-BE49-F238E27FC236}">
              <a16:creationId xmlns:a16="http://schemas.microsoft.com/office/drawing/2014/main" id="{8DF82718-81D6-FD8B-B79E-EC50EE5CB3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98811" name="Picture 47">
          <a:extLst>
            <a:ext uri="{FF2B5EF4-FFF2-40B4-BE49-F238E27FC236}">
              <a16:creationId xmlns:a16="http://schemas.microsoft.com/office/drawing/2014/main" id="{B54D5C5F-222E-0C85-B43E-6F6136A503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0</xdr:col>
      <xdr:colOff>819150</xdr:colOff>
      <xdr:row>3</xdr:row>
      <xdr:rowOff>66675</xdr:rowOff>
    </xdr:to>
    <xdr:pic>
      <xdr:nvPicPr>
        <xdr:cNvPr id="99834" name="Picture 47">
          <a:extLst>
            <a:ext uri="{FF2B5EF4-FFF2-40B4-BE49-F238E27FC236}">
              <a16:creationId xmlns:a16="http://schemas.microsoft.com/office/drawing/2014/main" id="{9DBC0B76-0F92-11D8-475E-7AF97B0474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523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P43"/>
  <sheetViews>
    <sheetView showGridLines="0" topLeftCell="Q33" zoomScale="60" zoomScaleNormal="60" workbookViewId="0">
      <selection activeCell="Q42" sqref="Q42:AD43"/>
    </sheetView>
  </sheetViews>
  <sheetFormatPr baseColWidth="10" defaultColWidth="10.77734375" defaultRowHeight="14.4" x14ac:dyDescent="0.3"/>
  <cols>
    <col min="1" max="1" width="38.44140625" style="50" customWidth="1"/>
    <col min="2" max="2" width="15.44140625" style="50" customWidth="1"/>
    <col min="3" max="30" width="20.77734375" style="50" customWidth="1"/>
    <col min="31" max="31" width="19.44140625" style="253" customWidth="1"/>
    <col min="32" max="32" width="24.5546875" style="251" customWidth="1"/>
    <col min="33" max="33" width="22.77734375" style="251" customWidth="1"/>
    <col min="34" max="34" width="31.77734375" style="251" customWidth="1"/>
    <col min="35" max="35" width="8.44140625" style="251" customWidth="1"/>
    <col min="36" max="36" width="18.44140625" style="251" bestFit="1" customWidth="1"/>
    <col min="37" max="37" width="5.77734375" style="50" customWidth="1"/>
    <col min="38" max="38" width="18.44140625" style="50" bestFit="1" customWidth="1"/>
    <col min="39" max="39" width="4.77734375" style="50" customWidth="1"/>
    <col min="40" max="40" width="23" style="50" bestFit="1" customWidth="1"/>
    <col min="41" max="41" width="10.77734375" style="50"/>
    <col min="42" max="42" width="18.44140625" style="50" bestFit="1" customWidth="1"/>
    <col min="43" max="43" width="16.21875" style="50" customWidth="1"/>
    <col min="44" max="16384" width="10.77734375" style="50"/>
  </cols>
  <sheetData>
    <row r="1" spans="1:30" ht="32.25" customHeight="1" thickBot="1" x14ac:dyDescent="0.35">
      <c r="A1" s="335"/>
      <c r="B1" s="338" t="s">
        <v>0</v>
      </c>
      <c r="C1" s="339"/>
      <c r="D1" s="339"/>
      <c r="E1" s="339"/>
      <c r="F1" s="339"/>
      <c r="G1" s="339"/>
      <c r="H1" s="339"/>
      <c r="I1" s="339"/>
      <c r="J1" s="339"/>
      <c r="K1" s="339"/>
      <c r="L1" s="339"/>
      <c r="M1" s="339"/>
      <c r="N1" s="339"/>
      <c r="O1" s="339"/>
      <c r="P1" s="339"/>
      <c r="Q1" s="339"/>
      <c r="R1" s="339"/>
      <c r="S1" s="339"/>
      <c r="T1" s="339"/>
      <c r="U1" s="339"/>
      <c r="V1" s="339"/>
      <c r="W1" s="339"/>
      <c r="X1" s="339"/>
      <c r="Y1" s="339"/>
      <c r="Z1" s="339"/>
      <c r="AA1" s="340"/>
      <c r="AB1" s="341" t="s">
        <v>1</v>
      </c>
      <c r="AC1" s="342"/>
      <c r="AD1" s="343"/>
    </row>
    <row r="2" spans="1:30" ht="30.75" customHeight="1" thickBot="1" x14ac:dyDescent="0.35">
      <c r="A2" s="336"/>
      <c r="B2" s="338" t="s">
        <v>2</v>
      </c>
      <c r="C2" s="339"/>
      <c r="D2" s="339"/>
      <c r="E2" s="339"/>
      <c r="F2" s="339"/>
      <c r="G2" s="339"/>
      <c r="H2" s="339"/>
      <c r="I2" s="339"/>
      <c r="J2" s="339"/>
      <c r="K2" s="339"/>
      <c r="L2" s="339"/>
      <c r="M2" s="339"/>
      <c r="N2" s="339"/>
      <c r="O2" s="339"/>
      <c r="P2" s="339"/>
      <c r="Q2" s="339"/>
      <c r="R2" s="339"/>
      <c r="S2" s="339"/>
      <c r="T2" s="339"/>
      <c r="U2" s="339"/>
      <c r="V2" s="339"/>
      <c r="W2" s="339"/>
      <c r="X2" s="339"/>
      <c r="Y2" s="339"/>
      <c r="Z2" s="339"/>
      <c r="AA2" s="340"/>
      <c r="AB2" s="297" t="s">
        <v>3</v>
      </c>
      <c r="AC2" s="298"/>
      <c r="AD2" s="299"/>
    </row>
    <row r="3" spans="1:30" ht="24" customHeight="1" x14ac:dyDescent="0.3">
      <c r="A3" s="336"/>
      <c r="B3" s="291" t="s">
        <v>4</v>
      </c>
      <c r="C3" s="292"/>
      <c r="D3" s="292"/>
      <c r="E3" s="292"/>
      <c r="F3" s="292"/>
      <c r="G3" s="292"/>
      <c r="H3" s="292"/>
      <c r="I3" s="292"/>
      <c r="J3" s="292"/>
      <c r="K3" s="292"/>
      <c r="L3" s="292"/>
      <c r="M3" s="292"/>
      <c r="N3" s="292"/>
      <c r="O3" s="292"/>
      <c r="P3" s="292"/>
      <c r="Q3" s="292"/>
      <c r="R3" s="292"/>
      <c r="S3" s="292"/>
      <c r="T3" s="292"/>
      <c r="U3" s="292"/>
      <c r="V3" s="292"/>
      <c r="W3" s="292"/>
      <c r="X3" s="292"/>
      <c r="Y3" s="292"/>
      <c r="Z3" s="292"/>
      <c r="AA3" s="293"/>
      <c r="AB3" s="297" t="s">
        <v>5</v>
      </c>
      <c r="AC3" s="298"/>
      <c r="AD3" s="299"/>
    </row>
    <row r="4" spans="1:30" ht="22.05" customHeight="1" thickBot="1" x14ac:dyDescent="0.35">
      <c r="A4" s="337"/>
      <c r="B4" s="294"/>
      <c r="C4" s="295"/>
      <c r="D4" s="295"/>
      <c r="E4" s="295"/>
      <c r="F4" s="295"/>
      <c r="G4" s="295"/>
      <c r="H4" s="295"/>
      <c r="I4" s="295"/>
      <c r="J4" s="295"/>
      <c r="K4" s="295"/>
      <c r="L4" s="295"/>
      <c r="M4" s="295"/>
      <c r="N4" s="295"/>
      <c r="O4" s="295"/>
      <c r="P4" s="295"/>
      <c r="Q4" s="295"/>
      <c r="R4" s="295"/>
      <c r="S4" s="295"/>
      <c r="T4" s="295"/>
      <c r="U4" s="295"/>
      <c r="V4" s="295"/>
      <c r="W4" s="295"/>
      <c r="X4" s="295"/>
      <c r="Y4" s="295"/>
      <c r="Z4" s="295"/>
      <c r="AA4" s="296"/>
      <c r="AB4" s="300" t="s">
        <v>6</v>
      </c>
      <c r="AC4" s="301"/>
      <c r="AD4" s="302"/>
    </row>
    <row r="5" spans="1:30" ht="9" customHeight="1" thickBot="1" x14ac:dyDescent="0.35">
      <c r="A5" s="51"/>
      <c r="B5" s="200"/>
      <c r="C5" s="20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
      <c r="A7" s="303" t="s">
        <v>7</v>
      </c>
      <c r="B7" s="305"/>
      <c r="C7" s="362" t="s">
        <v>40</v>
      </c>
      <c r="D7" s="303" t="s">
        <v>9</v>
      </c>
      <c r="E7" s="304"/>
      <c r="F7" s="304"/>
      <c r="G7" s="304"/>
      <c r="H7" s="305"/>
      <c r="I7" s="312">
        <v>45302</v>
      </c>
      <c r="J7" s="313"/>
      <c r="K7" s="303" t="s">
        <v>10</v>
      </c>
      <c r="L7" s="305"/>
      <c r="M7" s="327" t="s">
        <v>11</v>
      </c>
      <c r="N7" s="328"/>
      <c r="O7" s="318"/>
      <c r="P7" s="319"/>
      <c r="Q7" s="54"/>
      <c r="R7" s="54"/>
      <c r="S7" s="54"/>
      <c r="T7" s="54"/>
      <c r="U7" s="54"/>
      <c r="V7" s="54"/>
      <c r="W7" s="54"/>
      <c r="X7" s="54"/>
      <c r="Y7" s="54"/>
      <c r="Z7" s="55"/>
      <c r="AA7" s="54"/>
      <c r="AB7" s="54"/>
      <c r="AC7" s="60"/>
      <c r="AD7" s="61"/>
    </row>
    <row r="8" spans="1:30" x14ac:dyDescent="0.3">
      <c r="A8" s="306"/>
      <c r="B8" s="308"/>
      <c r="C8" s="363"/>
      <c r="D8" s="306"/>
      <c r="E8" s="307"/>
      <c r="F8" s="307"/>
      <c r="G8" s="307"/>
      <c r="H8" s="308"/>
      <c r="I8" s="314"/>
      <c r="J8" s="315"/>
      <c r="K8" s="306"/>
      <c r="L8" s="308"/>
      <c r="M8" s="320" t="s">
        <v>12</v>
      </c>
      <c r="N8" s="321"/>
      <c r="O8" s="354"/>
      <c r="P8" s="355"/>
      <c r="Q8" s="54"/>
      <c r="R8" s="54"/>
      <c r="S8" s="54"/>
      <c r="T8" s="54"/>
      <c r="U8" s="54"/>
      <c r="V8" s="54"/>
      <c r="W8" s="54"/>
      <c r="X8" s="54"/>
      <c r="Y8" s="54"/>
      <c r="Z8" s="55"/>
      <c r="AA8" s="54"/>
      <c r="AB8" s="54"/>
      <c r="AC8" s="60"/>
      <c r="AD8" s="61"/>
    </row>
    <row r="9" spans="1:30" ht="15" thickBot="1" x14ac:dyDescent="0.35">
      <c r="A9" s="309"/>
      <c r="B9" s="311"/>
      <c r="C9" s="364"/>
      <c r="D9" s="309"/>
      <c r="E9" s="310"/>
      <c r="F9" s="310"/>
      <c r="G9" s="310"/>
      <c r="H9" s="311"/>
      <c r="I9" s="316"/>
      <c r="J9" s="317"/>
      <c r="K9" s="309"/>
      <c r="L9" s="311"/>
      <c r="M9" s="356" t="s">
        <v>13</v>
      </c>
      <c r="N9" s="357"/>
      <c r="O9" s="358" t="s">
        <v>14</v>
      </c>
      <c r="P9" s="359"/>
      <c r="Q9" s="54"/>
      <c r="R9" s="54"/>
      <c r="S9" s="54"/>
      <c r="T9" s="54"/>
      <c r="U9" s="54"/>
      <c r="V9" s="54"/>
      <c r="W9" s="54"/>
      <c r="X9" s="54"/>
      <c r="Y9" s="54"/>
      <c r="Z9" s="55"/>
      <c r="AA9" s="54"/>
      <c r="AB9" s="54"/>
      <c r="AC9" s="60"/>
      <c r="AD9" s="61"/>
    </row>
    <row r="10" spans="1:30" ht="15" customHeight="1" thickBot="1" x14ac:dyDescent="0.35">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3">
      <c r="A11" s="303" t="s">
        <v>15</v>
      </c>
      <c r="B11" s="305"/>
      <c r="C11" s="365" t="s">
        <v>16</v>
      </c>
      <c r="D11" s="366"/>
      <c r="E11" s="366"/>
      <c r="F11" s="366"/>
      <c r="G11" s="366"/>
      <c r="H11" s="366"/>
      <c r="I11" s="366"/>
      <c r="J11" s="366"/>
      <c r="K11" s="366"/>
      <c r="L11" s="366"/>
      <c r="M11" s="366"/>
      <c r="N11" s="366"/>
      <c r="O11" s="366"/>
      <c r="P11" s="366"/>
      <c r="Q11" s="366"/>
      <c r="R11" s="366"/>
      <c r="S11" s="366"/>
      <c r="T11" s="366"/>
      <c r="U11" s="366"/>
      <c r="V11" s="366"/>
      <c r="W11" s="366"/>
      <c r="X11" s="366"/>
      <c r="Y11" s="366"/>
      <c r="Z11" s="366"/>
      <c r="AA11" s="366"/>
      <c r="AB11" s="366"/>
      <c r="AC11" s="366"/>
      <c r="AD11" s="367"/>
    </row>
    <row r="12" spans="1:30" ht="15" customHeight="1" x14ac:dyDescent="0.3">
      <c r="A12" s="306"/>
      <c r="B12" s="308"/>
      <c r="C12" s="368"/>
      <c r="D12" s="369"/>
      <c r="E12" s="369"/>
      <c r="F12" s="369"/>
      <c r="G12" s="369"/>
      <c r="H12" s="369"/>
      <c r="I12" s="369"/>
      <c r="J12" s="369"/>
      <c r="K12" s="369"/>
      <c r="L12" s="369"/>
      <c r="M12" s="369"/>
      <c r="N12" s="369"/>
      <c r="O12" s="369"/>
      <c r="P12" s="369"/>
      <c r="Q12" s="369"/>
      <c r="R12" s="369"/>
      <c r="S12" s="369"/>
      <c r="T12" s="369"/>
      <c r="U12" s="369"/>
      <c r="V12" s="369"/>
      <c r="W12" s="369"/>
      <c r="X12" s="369"/>
      <c r="Y12" s="369"/>
      <c r="Z12" s="369"/>
      <c r="AA12" s="369"/>
      <c r="AB12" s="369"/>
      <c r="AC12" s="369"/>
      <c r="AD12" s="370"/>
    </row>
    <row r="13" spans="1:30" ht="15" customHeight="1" thickBot="1" x14ac:dyDescent="0.35">
      <c r="A13" s="309"/>
      <c r="B13" s="311"/>
      <c r="C13" s="371"/>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c r="AB13" s="372"/>
      <c r="AC13" s="372"/>
      <c r="AD13" s="373"/>
    </row>
    <row r="14" spans="1:30" ht="9" customHeight="1" thickBot="1" x14ac:dyDescent="0.3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5">
      <c r="A15" s="360" t="s">
        <v>17</v>
      </c>
      <c r="B15" s="361"/>
      <c r="C15" s="374" t="s">
        <v>18</v>
      </c>
      <c r="D15" s="375"/>
      <c r="E15" s="375"/>
      <c r="F15" s="375"/>
      <c r="G15" s="375"/>
      <c r="H15" s="375"/>
      <c r="I15" s="375"/>
      <c r="J15" s="375"/>
      <c r="K15" s="376"/>
      <c r="L15" s="329" t="s">
        <v>19</v>
      </c>
      <c r="M15" s="330"/>
      <c r="N15" s="330"/>
      <c r="O15" s="330"/>
      <c r="P15" s="330"/>
      <c r="Q15" s="331"/>
      <c r="R15" s="377" t="s">
        <v>20</v>
      </c>
      <c r="S15" s="378"/>
      <c r="T15" s="378"/>
      <c r="U15" s="378"/>
      <c r="V15" s="378"/>
      <c r="W15" s="378"/>
      <c r="X15" s="379"/>
      <c r="Y15" s="329" t="s">
        <v>21</v>
      </c>
      <c r="Z15" s="331"/>
      <c r="AA15" s="324" t="s">
        <v>22</v>
      </c>
      <c r="AB15" s="325"/>
      <c r="AC15" s="325"/>
      <c r="AD15" s="326"/>
    </row>
    <row r="16" spans="1:30" ht="9" customHeight="1" thickBot="1" x14ac:dyDescent="0.35">
      <c r="A16" s="59"/>
      <c r="B16" s="54"/>
      <c r="C16" s="395"/>
      <c r="D16" s="395"/>
      <c r="E16" s="395"/>
      <c r="F16" s="395"/>
      <c r="G16" s="395"/>
      <c r="H16" s="395"/>
      <c r="I16" s="395"/>
      <c r="J16" s="395"/>
      <c r="K16" s="395"/>
      <c r="L16" s="395"/>
      <c r="M16" s="395"/>
      <c r="N16" s="395"/>
      <c r="O16" s="395"/>
      <c r="P16" s="395"/>
      <c r="Q16" s="395"/>
      <c r="R16" s="395"/>
      <c r="S16" s="395"/>
      <c r="T16" s="395"/>
      <c r="U16" s="395"/>
      <c r="V16" s="395"/>
      <c r="W16" s="395"/>
      <c r="X16" s="395"/>
      <c r="Y16" s="395"/>
      <c r="Z16" s="395"/>
      <c r="AA16" s="395"/>
      <c r="AB16" s="395"/>
      <c r="AC16" s="73"/>
      <c r="AD16" s="74"/>
    </row>
    <row r="17" spans="1:42" s="76" customFormat="1" ht="37.5" customHeight="1" thickBot="1" x14ac:dyDescent="0.35">
      <c r="A17" s="360" t="s">
        <v>23</v>
      </c>
      <c r="B17" s="361"/>
      <c r="C17" s="380" t="s">
        <v>24</v>
      </c>
      <c r="D17" s="381"/>
      <c r="E17" s="381"/>
      <c r="F17" s="381"/>
      <c r="G17" s="381"/>
      <c r="H17" s="381"/>
      <c r="I17" s="381"/>
      <c r="J17" s="381"/>
      <c r="K17" s="381"/>
      <c r="L17" s="381"/>
      <c r="M17" s="381"/>
      <c r="N17" s="381"/>
      <c r="O17" s="381"/>
      <c r="P17" s="381"/>
      <c r="Q17" s="382"/>
      <c r="R17" s="329" t="s">
        <v>25</v>
      </c>
      <c r="S17" s="330"/>
      <c r="T17" s="330"/>
      <c r="U17" s="330"/>
      <c r="V17" s="331"/>
      <c r="W17" s="390">
        <v>28000</v>
      </c>
      <c r="X17" s="391"/>
      <c r="Y17" s="330" t="s">
        <v>26</v>
      </c>
      <c r="Z17" s="330"/>
      <c r="AA17" s="330"/>
      <c r="AB17" s="331"/>
      <c r="AC17" s="385">
        <v>0.1</v>
      </c>
      <c r="AD17" s="386"/>
      <c r="AE17" s="253"/>
      <c r="AF17" s="254"/>
      <c r="AG17" s="254"/>
      <c r="AH17" s="254"/>
      <c r="AI17" s="255"/>
      <c r="AJ17" s="255"/>
    </row>
    <row r="18" spans="1:42" ht="16.5" customHeight="1" thickBot="1" x14ac:dyDescent="0.3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2" ht="32.1" customHeight="1" thickBot="1" x14ac:dyDescent="0.35">
      <c r="A19" s="329" t="s">
        <v>27</v>
      </c>
      <c r="B19" s="330"/>
      <c r="C19" s="330"/>
      <c r="D19" s="330"/>
      <c r="E19" s="330"/>
      <c r="F19" s="330"/>
      <c r="G19" s="330"/>
      <c r="H19" s="330"/>
      <c r="I19" s="330"/>
      <c r="J19" s="330"/>
      <c r="K19" s="330"/>
      <c r="L19" s="330"/>
      <c r="M19" s="330"/>
      <c r="N19" s="330"/>
      <c r="O19" s="330"/>
      <c r="P19" s="330"/>
      <c r="Q19" s="330"/>
      <c r="R19" s="330"/>
      <c r="S19" s="330"/>
      <c r="T19" s="330"/>
      <c r="U19" s="330"/>
      <c r="V19" s="330"/>
      <c r="W19" s="330"/>
      <c r="X19" s="330"/>
      <c r="Y19" s="330"/>
      <c r="Z19" s="330"/>
      <c r="AA19" s="330"/>
      <c r="AB19" s="330"/>
      <c r="AC19" s="330"/>
      <c r="AD19" s="331"/>
      <c r="AF19" s="256"/>
      <c r="AG19" s="256"/>
    </row>
    <row r="20" spans="1:42" ht="32.1" customHeight="1" thickBot="1" x14ac:dyDescent="0.35">
      <c r="A20" s="82"/>
      <c r="B20" s="60"/>
      <c r="C20" s="387" t="s">
        <v>28</v>
      </c>
      <c r="D20" s="388"/>
      <c r="E20" s="388"/>
      <c r="F20" s="388"/>
      <c r="G20" s="388"/>
      <c r="H20" s="388"/>
      <c r="I20" s="388"/>
      <c r="J20" s="388"/>
      <c r="K20" s="388"/>
      <c r="L20" s="388"/>
      <c r="M20" s="388"/>
      <c r="N20" s="388"/>
      <c r="O20" s="388"/>
      <c r="P20" s="389"/>
      <c r="Q20" s="332" t="s">
        <v>29</v>
      </c>
      <c r="R20" s="333"/>
      <c r="S20" s="333"/>
      <c r="T20" s="333"/>
      <c r="U20" s="333"/>
      <c r="V20" s="333"/>
      <c r="W20" s="333"/>
      <c r="X20" s="333"/>
      <c r="Y20" s="333"/>
      <c r="Z20" s="333"/>
      <c r="AA20" s="333"/>
      <c r="AB20" s="333"/>
      <c r="AC20" s="333"/>
      <c r="AD20" s="334"/>
      <c r="AF20" s="257"/>
      <c r="AG20" s="257"/>
      <c r="AH20" s="258"/>
    </row>
    <row r="21" spans="1:42" ht="32.1" customHeight="1" thickBot="1" x14ac:dyDescent="0.35">
      <c r="A21" s="59"/>
      <c r="B21" s="54"/>
      <c r="C21" s="158" t="s">
        <v>30</v>
      </c>
      <c r="D21" s="159" t="s">
        <v>31</v>
      </c>
      <c r="E21" s="159" t="s">
        <v>32</v>
      </c>
      <c r="F21" s="159" t="s">
        <v>33</v>
      </c>
      <c r="G21" s="159" t="s">
        <v>34</v>
      </c>
      <c r="H21" s="159" t="s">
        <v>35</v>
      </c>
      <c r="I21" s="159" t="s">
        <v>36</v>
      </c>
      <c r="J21" s="159" t="s">
        <v>37</v>
      </c>
      <c r="K21" s="159" t="s">
        <v>8</v>
      </c>
      <c r="L21" s="159" t="s">
        <v>38</v>
      </c>
      <c r="M21" s="159" t="s">
        <v>39</v>
      </c>
      <c r="N21" s="159" t="s">
        <v>40</v>
      </c>
      <c r="O21" s="159" t="s">
        <v>41</v>
      </c>
      <c r="P21" s="160" t="s">
        <v>42</v>
      </c>
      <c r="Q21" s="158" t="s">
        <v>30</v>
      </c>
      <c r="R21" s="159" t="s">
        <v>31</v>
      </c>
      <c r="S21" s="159" t="s">
        <v>32</v>
      </c>
      <c r="T21" s="159" t="s">
        <v>33</v>
      </c>
      <c r="U21" s="159" t="s">
        <v>34</v>
      </c>
      <c r="V21" s="159" t="s">
        <v>35</v>
      </c>
      <c r="W21" s="159" t="s">
        <v>36</v>
      </c>
      <c r="X21" s="159" t="s">
        <v>37</v>
      </c>
      <c r="Y21" s="159" t="s">
        <v>8</v>
      </c>
      <c r="Z21" s="159" t="s">
        <v>38</v>
      </c>
      <c r="AA21" s="159" t="s">
        <v>39</v>
      </c>
      <c r="AB21" s="159" t="s">
        <v>40</v>
      </c>
      <c r="AC21" s="159" t="s">
        <v>41</v>
      </c>
      <c r="AD21" s="160" t="s">
        <v>42</v>
      </c>
      <c r="AF21" s="259"/>
      <c r="AG21" s="260" t="s">
        <v>43</v>
      </c>
      <c r="AH21" s="261" t="s">
        <v>44</v>
      </c>
    </row>
    <row r="22" spans="1:42" ht="32.1" customHeight="1" x14ac:dyDescent="0.3">
      <c r="A22" s="383" t="s">
        <v>45</v>
      </c>
      <c r="B22" s="384"/>
      <c r="C22" s="179">
        <v>2830340561</v>
      </c>
      <c r="D22" s="174">
        <v>0</v>
      </c>
      <c r="E22" s="174">
        <v>0</v>
      </c>
      <c r="F22" s="174">
        <v>0</v>
      </c>
      <c r="G22" s="174">
        <v>0</v>
      </c>
      <c r="H22" s="174">
        <v>0</v>
      </c>
      <c r="I22" s="174">
        <v>0</v>
      </c>
      <c r="J22" s="174">
        <v>0</v>
      </c>
      <c r="K22" s="174">
        <v>0</v>
      </c>
      <c r="L22" s="174">
        <v>0</v>
      </c>
      <c r="M22" s="174">
        <v>0</v>
      </c>
      <c r="N22" s="174">
        <v>0</v>
      </c>
      <c r="O22" s="228">
        <f>SUM(C22:N22)</f>
        <v>2830340561</v>
      </c>
      <c r="P22" s="180"/>
      <c r="Q22" s="179"/>
      <c r="R22" s="178"/>
      <c r="S22" s="178"/>
      <c r="T22" s="178">
        <v>7060000000</v>
      </c>
      <c r="U22" s="178">
        <v>1566535781</v>
      </c>
      <c r="V22" s="178"/>
      <c r="W22" s="178"/>
      <c r="X22" s="178"/>
      <c r="Y22" s="178"/>
      <c r="Z22" s="178"/>
      <c r="AA22" s="178"/>
      <c r="AB22" s="178"/>
      <c r="AC22" s="228">
        <f>SUM(Q22:AB22)</f>
        <v>8626535781</v>
      </c>
      <c r="AD22" s="184"/>
      <c r="AE22" s="270"/>
      <c r="AF22" s="259" t="s">
        <v>46</v>
      </c>
      <c r="AG22" s="259">
        <f>+O22+'Meta 2 SEGUIMIENTO LPD'!O22+'Meta 3 OPERAR CR'!O22+'Meta 4 ATENCION CR'!O22+'Meta 5 FORTALECER SOFIA '!O22+'Meta 6 ESTRATEGIA PREVENCION'!O22+'Meta 7 CLS'!O22+'Meta 8 PROTOCOLO TP'!O22+'Meta 9 ATENCIONES DUPLAS'!O22</f>
        <v>5839231591.1445255</v>
      </c>
      <c r="AH22" s="262">
        <f>AC22+'Meta 2 SEGUIMIENTO LPD'!AC22+'Meta 3 OPERAR CR'!AC22+'Meta 4 ATENCION CR'!AC22+'Meta 5 FORTALECER SOFIA '!AC22+'Meta 6 ESTRATEGIA PREVENCION'!AC22+'Meta 7 CLS'!AC22+'Meta 8 PROTOCOLO TP'!AC22+'Meta 9 ATENCIONES DUPLAS'!AC22</f>
        <v>30660658000.125</v>
      </c>
    </row>
    <row r="23" spans="1:42" ht="32.1" customHeight="1" x14ac:dyDescent="0.3">
      <c r="A23" s="289" t="s">
        <v>47</v>
      </c>
      <c r="B23" s="290"/>
      <c r="C23" s="175">
        <f>+C22</f>
        <v>2830340561</v>
      </c>
      <c r="D23" s="174">
        <v>0</v>
      </c>
      <c r="E23" s="174">
        <v>0</v>
      </c>
      <c r="F23" s="174">
        <v>0</v>
      </c>
      <c r="G23" s="174">
        <v>0</v>
      </c>
      <c r="H23" s="174">
        <v>0</v>
      </c>
      <c r="I23" s="174">
        <v>0</v>
      </c>
      <c r="J23" s="174">
        <v>0</v>
      </c>
      <c r="K23" s="174">
        <v>0</v>
      </c>
      <c r="L23" s="174"/>
      <c r="M23" s="174"/>
      <c r="N23" s="174"/>
      <c r="O23" s="229">
        <f>SUM(C23:N23)</f>
        <v>2830340561</v>
      </c>
      <c r="P23" s="182">
        <f>+O23/O22</f>
        <v>1</v>
      </c>
      <c r="Q23" s="175">
        <v>0</v>
      </c>
      <c r="R23" s="174">
        <v>0</v>
      </c>
      <c r="S23" s="174">
        <v>1566499115</v>
      </c>
      <c r="T23" s="174">
        <v>0</v>
      </c>
      <c r="U23" s="174">
        <v>7060036666</v>
      </c>
      <c r="V23" s="174">
        <v>0</v>
      </c>
      <c r="W23" s="174">
        <v>0</v>
      </c>
      <c r="X23" s="174">
        <v>0</v>
      </c>
      <c r="Y23" s="174">
        <v>0</v>
      </c>
      <c r="Z23" s="174">
        <v>0</v>
      </c>
      <c r="AA23" s="174">
        <v>0</v>
      </c>
      <c r="AB23" s="174">
        <v>0</v>
      </c>
      <c r="AC23" s="229">
        <f>SUM(Q23:AB23)</f>
        <v>8626535781</v>
      </c>
      <c r="AD23" s="182">
        <f>+AC23/AC22</f>
        <v>1</v>
      </c>
      <c r="AF23" s="259" t="s">
        <v>48</v>
      </c>
      <c r="AG23" s="259">
        <f>+O23+'Meta 2 SEGUIMIENTO LPD'!O23+'Meta 3 OPERAR CR'!O23+'Meta 4 ATENCION CR'!O23+'Meta 5 FORTALECER SOFIA '!O23+'Meta 6 ESTRATEGIA PREVENCION'!O23+'Meta 7 CLS'!O23+'Meta 8 PROTOCOLO TP'!O23+'Meta 9 ATENCIONES DUPLAS'!O23</f>
        <v>5839231591.1445255</v>
      </c>
      <c r="AH23" s="283">
        <f>AC23+'Meta 2 SEGUIMIENTO LPD'!AC23+'Meta 3 OPERAR CR'!AC23+'Meta 4 ATENCION CR'!AC23+'Meta 5 FORTALECER SOFIA '!AC23+'Meta 6 ESTRATEGIA PREVENCION'!AC23+'Meta 7 CLS'!AC23+'Meta 8 PROTOCOLO TP'!AC23+'Meta 9 ATENCIONES DUPLAS'!AC23</f>
        <v>30167662959</v>
      </c>
    </row>
    <row r="24" spans="1:42" ht="32.1" customHeight="1" x14ac:dyDescent="0.3">
      <c r="A24" s="289" t="s">
        <v>49</v>
      </c>
      <c r="B24" s="290"/>
      <c r="C24" s="175">
        <v>0</v>
      </c>
      <c r="D24" s="174">
        <v>1380100934</v>
      </c>
      <c r="E24" s="174">
        <v>690050467</v>
      </c>
      <c r="F24" s="174">
        <v>754810980</v>
      </c>
      <c r="G24" s="174">
        <v>0</v>
      </c>
      <c r="H24" s="174">
        <v>0</v>
      </c>
      <c r="I24" s="174">
        <v>0</v>
      </c>
      <c r="J24" s="174">
        <v>0</v>
      </c>
      <c r="K24" s="174">
        <v>5378180</v>
      </c>
      <c r="L24" s="174">
        <v>0</v>
      </c>
      <c r="M24" s="174">
        <v>0</v>
      </c>
      <c r="N24" s="174">
        <v>0</v>
      </c>
      <c r="O24" s="229">
        <f>SUM(C24:N24)</f>
        <v>2830340561</v>
      </c>
      <c r="P24" s="180"/>
      <c r="Q24" s="175"/>
      <c r="R24" s="174"/>
      <c r="S24" s="174"/>
      <c r="T24" s="174">
        <v>760000000</v>
      </c>
      <c r="U24" s="174">
        <v>895816973</v>
      </c>
      <c r="V24" s="174">
        <v>895816973</v>
      </c>
      <c r="W24" s="174">
        <v>895816973</v>
      </c>
      <c r="X24" s="174">
        <v>895816973</v>
      </c>
      <c r="Y24" s="174">
        <v>895816973</v>
      </c>
      <c r="Z24" s="174">
        <v>895816973</v>
      </c>
      <c r="AA24" s="174">
        <v>895816973</v>
      </c>
      <c r="AB24" s="174">
        <v>1595816970</v>
      </c>
      <c r="AC24" s="229">
        <f>SUM(Q24:AB24)</f>
        <v>8626535781</v>
      </c>
      <c r="AD24" s="182"/>
      <c r="AF24" s="259" t="s">
        <v>50</v>
      </c>
      <c r="AG24" s="259">
        <f>+O24+'Meta 2 SEGUIMIENTO LPD'!O24+'Meta 3 OPERAR CR'!O24+'Meta 4 ATENCION CR'!O24+'Meta 5 FORTALECER SOFIA '!O24+'Meta 6 ESTRATEGIA PREVENCION'!O24+'Meta 7 CLS'!O24+'Meta 8 PROTOCOLO TP'!O24+'Meta 9 ATENCIONES DUPLAS'!O24</f>
        <v>5839231591.1445255</v>
      </c>
      <c r="AH24" s="262">
        <f>AC24+'Meta 2 SEGUIMIENTO LPD'!AC24+'Meta 3 OPERAR CR'!AC24+'Meta 4 ATENCION CR'!AC24+'Meta 5 FORTALECER SOFIA '!AC24+'Meta 6 ESTRATEGIA PREVENCION'!AC24+'Meta 7 CLS'!AC24+'Meta 8 PROTOCOLO TP'!AC24+'Meta 9 ATENCIONES DUPLAS'!AC24</f>
        <v>30660657999.599998</v>
      </c>
    </row>
    <row r="25" spans="1:42" ht="32.1" customHeight="1" thickBot="1" x14ac:dyDescent="0.35">
      <c r="A25" s="322" t="s">
        <v>51</v>
      </c>
      <c r="B25" s="323"/>
      <c r="C25" s="176">
        <v>0</v>
      </c>
      <c r="D25" s="177">
        <v>0</v>
      </c>
      <c r="E25" s="230">
        <v>0</v>
      </c>
      <c r="F25" s="177">
        <v>0</v>
      </c>
      <c r="G25" s="177">
        <v>1380100934</v>
      </c>
      <c r="H25" s="177">
        <v>1379215276</v>
      </c>
      <c r="I25" s="177">
        <v>65646171</v>
      </c>
      <c r="J25" s="177">
        <v>0</v>
      </c>
      <c r="K25" s="177">
        <v>0</v>
      </c>
      <c r="L25" s="177"/>
      <c r="M25" s="177"/>
      <c r="N25" s="177"/>
      <c r="O25" s="230">
        <f>SUM(C25:N25)</f>
        <v>2824962381</v>
      </c>
      <c r="P25" s="181">
        <f>+O25/O24</f>
        <v>0.99809981170672268</v>
      </c>
      <c r="Q25" s="176">
        <v>0</v>
      </c>
      <c r="R25" s="177">
        <v>0</v>
      </c>
      <c r="S25" s="177">
        <v>0</v>
      </c>
      <c r="T25" s="177">
        <v>0</v>
      </c>
      <c r="U25" s="177">
        <v>0</v>
      </c>
      <c r="V25" s="177">
        <v>0</v>
      </c>
      <c r="W25" s="177">
        <v>750426472</v>
      </c>
      <c r="X25" s="177">
        <v>0</v>
      </c>
      <c r="Y25" s="177">
        <v>0</v>
      </c>
      <c r="Z25" s="177">
        <v>2465138586</v>
      </c>
      <c r="AA25" s="177">
        <v>2444427126</v>
      </c>
      <c r="AB25" s="177">
        <v>924916570</v>
      </c>
      <c r="AC25" s="230">
        <f>SUM(Q25:AB25)</f>
        <v>6584908754</v>
      </c>
      <c r="AD25" s="183">
        <f>+AC25/AC24</f>
        <v>0.7633317615749422</v>
      </c>
      <c r="AF25" s="259" t="s">
        <v>52</v>
      </c>
      <c r="AG25" s="259">
        <f>+O25+'Meta 2 SEGUIMIENTO LPD'!O25+'Meta 3 OPERAR CR'!O25+'Meta 4 ATENCION CR'!O25+'Meta 5 FORTALECER SOFIA '!O25+'Meta 6 ESTRATEGIA PREVENCION'!O25+'Meta 7 CLS'!O25+'Meta 8 PROTOCOLO TP'!O25+'Meta 9 ATENCIONES DUPLAS'!O25</f>
        <v>5833853411</v>
      </c>
      <c r="AH25" s="283">
        <f>AC25+'Meta 2 SEGUIMIENTO LPD'!AC25+'Meta 3 OPERAR CR'!AC25+'Meta 4 ATENCION CR'!AC25+'Meta 5 FORTALECER SOFIA '!AC25+'Meta 6 ESTRATEGIA PREVENCION'!AC25+'Meta 7 CLS'!AC25+'Meta 8 PROTOCOLO TP'!AC25+'Meta 9 ATENCIONES DUPLAS'!AC25</f>
        <v>24034302344.333336</v>
      </c>
    </row>
    <row r="26" spans="1:42" ht="32.1" customHeight="1" thickBot="1" x14ac:dyDescent="0.3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2" ht="34.049999999999997" customHeight="1" x14ac:dyDescent="0.3">
      <c r="A27" s="285" t="s">
        <v>53</v>
      </c>
      <c r="B27" s="286"/>
      <c r="C27" s="287"/>
      <c r="D27" s="287"/>
      <c r="E27" s="287"/>
      <c r="F27" s="287"/>
      <c r="G27" s="287"/>
      <c r="H27" s="287"/>
      <c r="I27" s="287"/>
      <c r="J27" s="287"/>
      <c r="K27" s="287"/>
      <c r="L27" s="287"/>
      <c r="M27" s="287"/>
      <c r="N27" s="287"/>
      <c r="O27" s="287"/>
      <c r="P27" s="287"/>
      <c r="Q27" s="287"/>
      <c r="R27" s="287"/>
      <c r="S27" s="287"/>
      <c r="T27" s="287"/>
      <c r="U27" s="287"/>
      <c r="V27" s="287"/>
      <c r="W27" s="287"/>
      <c r="X27" s="287"/>
      <c r="Y27" s="287"/>
      <c r="Z27" s="287"/>
      <c r="AA27" s="287"/>
      <c r="AB27" s="287"/>
      <c r="AC27" s="287"/>
      <c r="AD27" s="288"/>
    </row>
    <row r="28" spans="1:42" ht="15" customHeight="1" x14ac:dyDescent="0.3">
      <c r="A28" s="344" t="s">
        <v>54</v>
      </c>
      <c r="B28" s="346" t="s">
        <v>55</v>
      </c>
      <c r="C28" s="347"/>
      <c r="D28" s="290" t="s">
        <v>56</v>
      </c>
      <c r="E28" s="350"/>
      <c r="F28" s="350"/>
      <c r="G28" s="350"/>
      <c r="H28" s="350"/>
      <c r="I28" s="350"/>
      <c r="J28" s="350"/>
      <c r="K28" s="350"/>
      <c r="L28" s="350"/>
      <c r="M28" s="350"/>
      <c r="N28" s="350"/>
      <c r="O28" s="351"/>
      <c r="P28" s="352" t="s">
        <v>41</v>
      </c>
      <c r="Q28" s="352" t="s">
        <v>57</v>
      </c>
      <c r="R28" s="352"/>
      <c r="S28" s="352"/>
      <c r="T28" s="352"/>
      <c r="U28" s="352"/>
      <c r="V28" s="352"/>
      <c r="W28" s="352"/>
      <c r="X28" s="352"/>
      <c r="Y28" s="352"/>
      <c r="Z28" s="352"/>
      <c r="AA28" s="352"/>
      <c r="AB28" s="352"/>
      <c r="AC28" s="352"/>
      <c r="AD28" s="353"/>
    </row>
    <row r="29" spans="1:42" ht="27" customHeight="1" x14ac:dyDescent="0.3">
      <c r="A29" s="345"/>
      <c r="B29" s="348"/>
      <c r="C29" s="349"/>
      <c r="D29" s="88" t="s">
        <v>30</v>
      </c>
      <c r="E29" s="88" t="s">
        <v>31</v>
      </c>
      <c r="F29" s="88" t="s">
        <v>32</v>
      </c>
      <c r="G29" s="88" t="s">
        <v>33</v>
      </c>
      <c r="H29" s="88" t="s">
        <v>34</v>
      </c>
      <c r="I29" s="88" t="s">
        <v>35</v>
      </c>
      <c r="J29" s="88" t="s">
        <v>36</v>
      </c>
      <c r="K29" s="88" t="s">
        <v>37</v>
      </c>
      <c r="L29" s="88" t="s">
        <v>8</v>
      </c>
      <c r="M29" s="88" t="s">
        <v>38</v>
      </c>
      <c r="N29" s="88" t="s">
        <v>39</v>
      </c>
      <c r="O29" s="88" t="s">
        <v>40</v>
      </c>
      <c r="P29" s="351"/>
      <c r="Q29" s="352"/>
      <c r="R29" s="352"/>
      <c r="S29" s="352"/>
      <c r="T29" s="352"/>
      <c r="U29" s="352"/>
      <c r="V29" s="352"/>
      <c r="W29" s="352"/>
      <c r="X29" s="352"/>
      <c r="Y29" s="352"/>
      <c r="Z29" s="352"/>
      <c r="AA29" s="352"/>
      <c r="AB29" s="352"/>
      <c r="AC29" s="352"/>
      <c r="AD29" s="353"/>
    </row>
    <row r="30" spans="1:42" ht="42" customHeight="1" thickBot="1" x14ac:dyDescent="0.35">
      <c r="A30" s="85" t="s">
        <v>24</v>
      </c>
      <c r="B30" s="421"/>
      <c r="C30" s="422"/>
      <c r="D30" s="89"/>
      <c r="E30" s="89"/>
      <c r="F30" s="89"/>
      <c r="G30" s="89"/>
      <c r="H30" s="89"/>
      <c r="I30" s="89"/>
      <c r="J30" s="89"/>
      <c r="K30" s="89"/>
      <c r="L30" s="89"/>
      <c r="M30" s="89"/>
      <c r="N30" s="89"/>
      <c r="O30" s="89"/>
      <c r="P30" s="86">
        <f>SUM(D30:O30)</f>
        <v>0</v>
      </c>
      <c r="Q30" s="392"/>
      <c r="R30" s="392"/>
      <c r="S30" s="392"/>
      <c r="T30" s="392"/>
      <c r="U30" s="392"/>
      <c r="V30" s="392"/>
      <c r="W30" s="392"/>
      <c r="X30" s="392"/>
      <c r="Y30" s="392"/>
      <c r="Z30" s="392"/>
      <c r="AA30" s="392"/>
      <c r="AB30" s="392"/>
      <c r="AC30" s="392"/>
      <c r="AD30" s="393"/>
    </row>
    <row r="31" spans="1:42" ht="45" customHeight="1" x14ac:dyDescent="0.3">
      <c r="A31" s="291" t="s">
        <v>58</v>
      </c>
      <c r="B31" s="292"/>
      <c r="C31" s="292"/>
      <c r="D31" s="292"/>
      <c r="E31" s="292"/>
      <c r="F31" s="292"/>
      <c r="G31" s="292"/>
      <c r="H31" s="292"/>
      <c r="I31" s="292"/>
      <c r="J31" s="292"/>
      <c r="K31" s="292"/>
      <c r="L31" s="292"/>
      <c r="M31" s="292"/>
      <c r="N31" s="292"/>
      <c r="O31" s="292"/>
      <c r="P31" s="292"/>
      <c r="Q31" s="292"/>
      <c r="R31" s="292"/>
      <c r="S31" s="292"/>
      <c r="T31" s="292"/>
      <c r="U31" s="292"/>
      <c r="V31" s="292"/>
      <c r="W31" s="292"/>
      <c r="X31" s="292"/>
      <c r="Y31" s="292"/>
      <c r="Z31" s="292"/>
      <c r="AA31" s="292"/>
      <c r="AB31" s="292"/>
      <c r="AC31" s="292"/>
      <c r="AD31" s="293"/>
    </row>
    <row r="32" spans="1:42" ht="23.1" customHeight="1" x14ac:dyDescent="0.3">
      <c r="A32" s="289" t="s">
        <v>59</v>
      </c>
      <c r="B32" s="352" t="s">
        <v>60</v>
      </c>
      <c r="C32" s="352" t="s">
        <v>55</v>
      </c>
      <c r="D32" s="352" t="s">
        <v>61</v>
      </c>
      <c r="E32" s="352"/>
      <c r="F32" s="352"/>
      <c r="G32" s="352"/>
      <c r="H32" s="352"/>
      <c r="I32" s="352"/>
      <c r="J32" s="352"/>
      <c r="K32" s="352"/>
      <c r="L32" s="352"/>
      <c r="M32" s="352"/>
      <c r="N32" s="352"/>
      <c r="O32" s="352"/>
      <c r="P32" s="352"/>
      <c r="Q32" s="352" t="s">
        <v>62</v>
      </c>
      <c r="R32" s="352"/>
      <c r="S32" s="352"/>
      <c r="T32" s="352"/>
      <c r="U32" s="352"/>
      <c r="V32" s="352"/>
      <c r="W32" s="352"/>
      <c r="X32" s="352"/>
      <c r="Y32" s="352"/>
      <c r="Z32" s="352"/>
      <c r="AA32" s="352"/>
      <c r="AB32" s="352"/>
      <c r="AC32" s="352"/>
      <c r="AD32" s="353"/>
      <c r="AH32" s="263"/>
      <c r="AI32" s="264"/>
      <c r="AJ32" s="264"/>
      <c r="AK32" s="87"/>
      <c r="AL32" s="87"/>
      <c r="AM32" s="87"/>
      <c r="AN32" s="87"/>
      <c r="AO32" s="87"/>
      <c r="AP32" s="87"/>
    </row>
    <row r="33" spans="1:42" ht="27" customHeight="1" x14ac:dyDescent="0.3">
      <c r="A33" s="289"/>
      <c r="B33" s="352"/>
      <c r="C33" s="394"/>
      <c r="D33" s="88" t="s">
        <v>30</v>
      </c>
      <c r="E33" s="88" t="s">
        <v>31</v>
      </c>
      <c r="F33" s="88" t="s">
        <v>32</v>
      </c>
      <c r="G33" s="88" t="s">
        <v>33</v>
      </c>
      <c r="H33" s="88" t="s">
        <v>34</v>
      </c>
      <c r="I33" s="88" t="s">
        <v>35</v>
      </c>
      <c r="J33" s="88" t="s">
        <v>36</v>
      </c>
      <c r="K33" s="88" t="s">
        <v>37</v>
      </c>
      <c r="L33" s="88" t="s">
        <v>8</v>
      </c>
      <c r="M33" s="88" t="s">
        <v>38</v>
      </c>
      <c r="N33" s="88" t="s">
        <v>39</v>
      </c>
      <c r="O33" s="88" t="s">
        <v>40</v>
      </c>
      <c r="P33" s="88" t="s">
        <v>41</v>
      </c>
      <c r="Q33" s="290" t="s">
        <v>63</v>
      </c>
      <c r="R33" s="350"/>
      <c r="S33" s="350"/>
      <c r="T33" s="351"/>
      <c r="U33" s="350" t="s">
        <v>64</v>
      </c>
      <c r="V33" s="350"/>
      <c r="W33" s="350"/>
      <c r="X33" s="351"/>
      <c r="Y33" s="290" t="s">
        <v>65</v>
      </c>
      <c r="Z33" s="350"/>
      <c r="AA33" s="351"/>
      <c r="AB33" s="290" t="s">
        <v>66</v>
      </c>
      <c r="AC33" s="350"/>
      <c r="AD33" s="401"/>
      <c r="AH33" s="263"/>
      <c r="AI33" s="264"/>
      <c r="AJ33" s="264"/>
      <c r="AK33" s="87"/>
      <c r="AL33" s="87"/>
      <c r="AM33" s="87"/>
      <c r="AN33" s="87"/>
      <c r="AO33" s="87"/>
      <c r="AP33" s="87"/>
    </row>
    <row r="34" spans="1:42" ht="161.1" customHeight="1" x14ac:dyDescent="0.3">
      <c r="A34" s="402" t="s">
        <v>24</v>
      </c>
      <c r="B34" s="404">
        <v>0.1</v>
      </c>
      <c r="C34" s="90" t="s">
        <v>67</v>
      </c>
      <c r="D34" s="202">
        <v>2333</v>
      </c>
      <c r="E34" s="202">
        <v>2333</v>
      </c>
      <c r="F34" s="202">
        <v>2333</v>
      </c>
      <c r="G34" s="202">
        <v>2333</v>
      </c>
      <c r="H34" s="202">
        <v>2333</v>
      </c>
      <c r="I34" s="202">
        <v>2333</v>
      </c>
      <c r="J34" s="202">
        <v>2333</v>
      </c>
      <c r="K34" s="202">
        <v>2333</v>
      </c>
      <c r="L34" s="202">
        <v>2334</v>
      </c>
      <c r="M34" s="202">
        <v>2334</v>
      </c>
      <c r="N34" s="202">
        <v>2334</v>
      </c>
      <c r="O34" s="202">
        <v>2334</v>
      </c>
      <c r="P34" s="202">
        <f>SUM(D34:O34)</f>
        <v>28000</v>
      </c>
      <c r="Q34" s="406" t="s">
        <v>648</v>
      </c>
      <c r="R34" s="407"/>
      <c r="S34" s="407"/>
      <c r="T34" s="408"/>
      <c r="U34" s="406" t="s">
        <v>649</v>
      </c>
      <c r="V34" s="407"/>
      <c r="W34" s="407"/>
      <c r="X34" s="408"/>
      <c r="Y34" s="412" t="s">
        <v>68</v>
      </c>
      <c r="Z34" s="413"/>
      <c r="AA34" s="414"/>
      <c r="AB34" s="418" t="s">
        <v>69</v>
      </c>
      <c r="AC34" s="418"/>
      <c r="AD34" s="419"/>
      <c r="AH34" s="263"/>
      <c r="AI34" s="264"/>
      <c r="AJ34" s="264"/>
      <c r="AK34" s="87"/>
      <c r="AL34" s="87"/>
      <c r="AM34" s="87"/>
      <c r="AN34" s="87"/>
      <c r="AO34" s="87"/>
      <c r="AP34" s="87"/>
    </row>
    <row r="35" spans="1:42" ht="161.1" customHeight="1" thickBot="1" x14ac:dyDescent="0.35">
      <c r="A35" s="403"/>
      <c r="B35" s="405"/>
      <c r="C35" s="91" t="s">
        <v>70</v>
      </c>
      <c r="D35" s="214">
        <v>2598</v>
      </c>
      <c r="E35" s="214">
        <v>2901</v>
      </c>
      <c r="F35" s="214">
        <v>3087</v>
      </c>
      <c r="G35" s="214">
        <v>2780</v>
      </c>
      <c r="H35" s="214">
        <v>3311</v>
      </c>
      <c r="I35" s="214">
        <v>3212</v>
      </c>
      <c r="J35" s="214">
        <v>3101</v>
      </c>
      <c r="K35" s="214">
        <v>3367</v>
      </c>
      <c r="L35" s="214">
        <v>3320</v>
      </c>
      <c r="M35" s="214">
        <v>3631</v>
      </c>
      <c r="N35" s="214">
        <v>3358</v>
      </c>
      <c r="O35" s="214">
        <v>3148</v>
      </c>
      <c r="P35" s="220">
        <f>SUM(D35:O35)</f>
        <v>37814</v>
      </c>
      <c r="Q35" s="409"/>
      <c r="R35" s="410"/>
      <c r="S35" s="410"/>
      <c r="T35" s="411"/>
      <c r="U35" s="409"/>
      <c r="V35" s="410"/>
      <c r="W35" s="410"/>
      <c r="X35" s="411"/>
      <c r="Y35" s="415"/>
      <c r="Z35" s="416"/>
      <c r="AA35" s="417"/>
      <c r="AB35" s="416"/>
      <c r="AC35" s="416"/>
      <c r="AD35" s="420"/>
      <c r="AF35" s="265"/>
      <c r="AH35" s="263"/>
      <c r="AI35" s="264"/>
      <c r="AJ35" s="264"/>
      <c r="AK35" s="87"/>
      <c r="AL35" s="87"/>
      <c r="AM35" s="87"/>
      <c r="AN35" s="87"/>
      <c r="AO35" s="87"/>
      <c r="AP35" s="87"/>
    </row>
    <row r="36" spans="1:42" ht="26.1" customHeight="1" x14ac:dyDescent="0.3">
      <c r="A36" s="383" t="s">
        <v>71</v>
      </c>
      <c r="B36" s="396" t="s">
        <v>72</v>
      </c>
      <c r="C36" s="398" t="s">
        <v>73</v>
      </c>
      <c r="D36" s="398"/>
      <c r="E36" s="398"/>
      <c r="F36" s="398"/>
      <c r="G36" s="398"/>
      <c r="H36" s="398"/>
      <c r="I36" s="398"/>
      <c r="J36" s="398"/>
      <c r="K36" s="398"/>
      <c r="L36" s="398"/>
      <c r="M36" s="398"/>
      <c r="N36" s="398"/>
      <c r="O36" s="398"/>
      <c r="P36" s="398"/>
      <c r="Q36" s="384" t="s">
        <v>74</v>
      </c>
      <c r="R36" s="399"/>
      <c r="S36" s="399"/>
      <c r="T36" s="399"/>
      <c r="U36" s="399"/>
      <c r="V36" s="399"/>
      <c r="W36" s="399"/>
      <c r="X36" s="399"/>
      <c r="Y36" s="399"/>
      <c r="Z36" s="399"/>
      <c r="AA36" s="399"/>
      <c r="AB36" s="399"/>
      <c r="AC36" s="399"/>
      <c r="AD36" s="400"/>
      <c r="AH36" s="263"/>
      <c r="AI36" s="264"/>
      <c r="AJ36" s="264"/>
      <c r="AK36" s="87"/>
      <c r="AL36" s="87"/>
      <c r="AM36" s="87"/>
      <c r="AN36" s="87"/>
      <c r="AO36" s="87"/>
      <c r="AP36" s="87"/>
    </row>
    <row r="37" spans="1:42" ht="26.1" customHeight="1" x14ac:dyDescent="0.3">
      <c r="A37" s="289"/>
      <c r="B37" s="397"/>
      <c r="C37" s="88" t="s">
        <v>75</v>
      </c>
      <c r="D37" s="88" t="s">
        <v>76</v>
      </c>
      <c r="E37" s="88" t="s">
        <v>77</v>
      </c>
      <c r="F37" s="88" t="s">
        <v>78</v>
      </c>
      <c r="G37" s="88" t="s">
        <v>79</v>
      </c>
      <c r="H37" s="88" t="s">
        <v>80</v>
      </c>
      <c r="I37" s="88" t="s">
        <v>81</v>
      </c>
      <c r="J37" s="88" t="s">
        <v>82</v>
      </c>
      <c r="K37" s="88" t="s">
        <v>83</v>
      </c>
      <c r="L37" s="88" t="s">
        <v>84</v>
      </c>
      <c r="M37" s="88" t="s">
        <v>85</v>
      </c>
      <c r="N37" s="88" t="s">
        <v>86</v>
      </c>
      <c r="O37" s="88" t="s">
        <v>87</v>
      </c>
      <c r="P37" s="88" t="s">
        <v>88</v>
      </c>
      <c r="Q37" s="290" t="s">
        <v>89</v>
      </c>
      <c r="R37" s="350"/>
      <c r="S37" s="350"/>
      <c r="T37" s="350"/>
      <c r="U37" s="350"/>
      <c r="V37" s="350"/>
      <c r="W37" s="350"/>
      <c r="X37" s="350"/>
      <c r="Y37" s="350"/>
      <c r="Z37" s="350"/>
      <c r="AA37" s="350"/>
      <c r="AB37" s="350"/>
      <c r="AC37" s="350"/>
      <c r="AD37" s="401"/>
      <c r="AH37" s="266"/>
      <c r="AI37" s="267"/>
      <c r="AJ37" s="267"/>
      <c r="AK37" s="94"/>
      <c r="AL37" s="94"/>
      <c r="AM37" s="94"/>
      <c r="AN37" s="94"/>
      <c r="AO37" s="94"/>
      <c r="AP37" s="94"/>
    </row>
    <row r="38" spans="1:42" ht="75.599999999999994" customHeight="1" x14ac:dyDescent="0.3">
      <c r="A38" s="433" t="s">
        <v>90</v>
      </c>
      <c r="B38" s="435">
        <v>0.03</v>
      </c>
      <c r="C38" s="90" t="s">
        <v>67</v>
      </c>
      <c r="D38" s="203">
        <v>8.3299999999999999E-2</v>
      </c>
      <c r="E38" s="203">
        <v>8.3299999999999999E-2</v>
      </c>
      <c r="F38" s="203">
        <v>8.3299999999999999E-2</v>
      </c>
      <c r="G38" s="203">
        <v>8.3299999999999999E-2</v>
      </c>
      <c r="H38" s="203">
        <v>8.3299999999999999E-2</v>
      </c>
      <c r="I38" s="203">
        <v>8.3299999999999999E-2</v>
      </c>
      <c r="J38" s="203">
        <v>8.3299999999999999E-2</v>
      </c>
      <c r="K38" s="203">
        <v>8.3299999999999999E-2</v>
      </c>
      <c r="L38" s="203">
        <v>8.3400000000000002E-2</v>
      </c>
      <c r="M38" s="203">
        <v>8.3400000000000002E-2</v>
      </c>
      <c r="N38" s="203">
        <v>8.3400000000000002E-2</v>
      </c>
      <c r="O38" s="203">
        <v>8.3400000000000002E-2</v>
      </c>
      <c r="P38" s="96">
        <f t="shared" ref="P38:P43" si="0">SUM(D38:O38)</f>
        <v>1</v>
      </c>
      <c r="Q38" s="427" t="s">
        <v>639</v>
      </c>
      <c r="R38" s="428"/>
      <c r="S38" s="428"/>
      <c r="T38" s="428"/>
      <c r="U38" s="428"/>
      <c r="V38" s="428"/>
      <c r="W38" s="428"/>
      <c r="X38" s="428"/>
      <c r="Y38" s="428"/>
      <c r="Z38" s="428"/>
      <c r="AA38" s="428"/>
      <c r="AB38" s="428"/>
      <c r="AC38" s="428"/>
      <c r="AD38" s="429"/>
      <c r="AF38" s="268"/>
      <c r="AH38" s="269"/>
      <c r="AI38" s="269"/>
      <c r="AJ38" s="269"/>
      <c r="AK38" s="98"/>
      <c r="AL38" s="98"/>
      <c r="AM38" s="98"/>
      <c r="AN38" s="98"/>
      <c r="AO38" s="98"/>
      <c r="AP38" s="98"/>
    </row>
    <row r="39" spans="1:42" ht="75.599999999999994" customHeight="1" x14ac:dyDescent="0.3">
      <c r="A39" s="434"/>
      <c r="B39" s="436"/>
      <c r="C39" s="99" t="s">
        <v>70</v>
      </c>
      <c r="D39" s="210">
        <v>8.3299999999999999E-2</v>
      </c>
      <c r="E39" s="210">
        <v>8.3299999999999999E-2</v>
      </c>
      <c r="F39" s="210">
        <v>8.3299999999999999E-2</v>
      </c>
      <c r="G39" s="210">
        <v>8.3299999999999999E-2</v>
      </c>
      <c r="H39" s="210">
        <v>8.3299999999999999E-2</v>
      </c>
      <c r="I39" s="210">
        <v>8.3299999999999999E-2</v>
      </c>
      <c r="J39" s="210">
        <v>8.3299999999999999E-2</v>
      </c>
      <c r="K39" s="210">
        <v>8.3299999999999999E-2</v>
      </c>
      <c r="L39" s="210">
        <v>8.3400000000000002E-2</v>
      </c>
      <c r="M39" s="210">
        <v>8.3400000000000002E-2</v>
      </c>
      <c r="N39" s="210">
        <v>8.3400000000000002E-2</v>
      </c>
      <c r="O39" s="210">
        <v>8.3400000000000002E-2</v>
      </c>
      <c r="P39" s="215">
        <f t="shared" si="0"/>
        <v>1</v>
      </c>
      <c r="Q39" s="437"/>
      <c r="R39" s="438"/>
      <c r="S39" s="438"/>
      <c r="T39" s="438"/>
      <c r="U39" s="438"/>
      <c r="V39" s="438"/>
      <c r="W39" s="438"/>
      <c r="X39" s="438"/>
      <c r="Y39" s="438"/>
      <c r="Z39" s="438"/>
      <c r="AA39" s="438"/>
      <c r="AB39" s="438"/>
      <c r="AC39" s="438"/>
      <c r="AD39" s="439"/>
      <c r="AF39" s="268"/>
    </row>
    <row r="40" spans="1:42" ht="84" customHeight="1" x14ac:dyDescent="0.3">
      <c r="A40" s="423" t="s">
        <v>91</v>
      </c>
      <c r="B40" s="425">
        <v>0.04</v>
      </c>
      <c r="C40" s="102" t="s">
        <v>67</v>
      </c>
      <c r="D40" s="203">
        <v>8.3299999999999999E-2</v>
      </c>
      <c r="E40" s="203">
        <v>8.3299999999999999E-2</v>
      </c>
      <c r="F40" s="203">
        <v>8.3299999999999999E-2</v>
      </c>
      <c r="G40" s="203">
        <v>8.3299999999999999E-2</v>
      </c>
      <c r="H40" s="203">
        <v>8.3299999999999999E-2</v>
      </c>
      <c r="I40" s="203">
        <v>8.3299999999999999E-2</v>
      </c>
      <c r="J40" s="203">
        <v>8.3299999999999999E-2</v>
      </c>
      <c r="K40" s="203">
        <v>8.3299999999999999E-2</v>
      </c>
      <c r="L40" s="203">
        <v>8.3400000000000002E-2</v>
      </c>
      <c r="M40" s="203">
        <v>8.3400000000000002E-2</v>
      </c>
      <c r="N40" s="203">
        <v>8.3400000000000002E-2</v>
      </c>
      <c r="O40" s="203">
        <v>8.3400000000000002E-2</v>
      </c>
      <c r="P40" s="101">
        <f t="shared" si="0"/>
        <v>1</v>
      </c>
      <c r="Q40" s="427" t="s">
        <v>640</v>
      </c>
      <c r="R40" s="428"/>
      <c r="S40" s="428"/>
      <c r="T40" s="428"/>
      <c r="U40" s="428"/>
      <c r="V40" s="428"/>
      <c r="W40" s="428"/>
      <c r="X40" s="428"/>
      <c r="Y40" s="428"/>
      <c r="Z40" s="428"/>
      <c r="AA40" s="428"/>
      <c r="AB40" s="428"/>
      <c r="AC40" s="428"/>
      <c r="AD40" s="429"/>
      <c r="AF40" s="268"/>
    </row>
    <row r="41" spans="1:42" ht="84" customHeight="1" x14ac:dyDescent="0.3">
      <c r="A41" s="433"/>
      <c r="B41" s="436"/>
      <c r="C41" s="99" t="s">
        <v>70</v>
      </c>
      <c r="D41" s="210">
        <v>8.3299999999999999E-2</v>
      </c>
      <c r="E41" s="210">
        <v>8.3299999999999999E-2</v>
      </c>
      <c r="F41" s="210">
        <v>8.3299999999999999E-2</v>
      </c>
      <c r="G41" s="210">
        <v>8.3299999999999999E-2</v>
      </c>
      <c r="H41" s="210">
        <v>8.3299999999999999E-2</v>
      </c>
      <c r="I41" s="210">
        <v>8.3299999999999999E-2</v>
      </c>
      <c r="J41" s="210">
        <v>8.3299999999999999E-2</v>
      </c>
      <c r="K41" s="210">
        <v>8.3299999999999999E-2</v>
      </c>
      <c r="L41" s="210">
        <v>8.3400000000000002E-2</v>
      </c>
      <c r="M41" s="210">
        <v>8.3400000000000002E-2</v>
      </c>
      <c r="N41" s="210">
        <v>8.3400000000000002E-2</v>
      </c>
      <c r="O41" s="210">
        <v>8.3400000000000002E-2</v>
      </c>
      <c r="P41" s="215">
        <f t="shared" si="0"/>
        <v>1</v>
      </c>
      <c r="Q41" s="437"/>
      <c r="R41" s="438"/>
      <c r="S41" s="438"/>
      <c r="T41" s="438"/>
      <c r="U41" s="438"/>
      <c r="V41" s="438"/>
      <c r="W41" s="438"/>
      <c r="X41" s="438"/>
      <c r="Y41" s="438"/>
      <c r="Z41" s="438"/>
      <c r="AA41" s="438"/>
      <c r="AB41" s="438"/>
      <c r="AC41" s="438"/>
      <c r="AD41" s="439"/>
      <c r="AF41" s="268"/>
    </row>
    <row r="42" spans="1:42" ht="93" customHeight="1" x14ac:dyDescent="0.3">
      <c r="A42" s="423" t="s">
        <v>92</v>
      </c>
      <c r="B42" s="425">
        <v>0.03</v>
      </c>
      <c r="C42" s="102" t="s">
        <v>67</v>
      </c>
      <c r="D42" s="205">
        <v>8.3299999999999999E-2</v>
      </c>
      <c r="E42" s="205">
        <v>8.3299999999999999E-2</v>
      </c>
      <c r="F42" s="205">
        <v>8.3299999999999999E-2</v>
      </c>
      <c r="G42" s="205">
        <v>8.3299999999999999E-2</v>
      </c>
      <c r="H42" s="205">
        <v>8.3299999999999999E-2</v>
      </c>
      <c r="I42" s="205">
        <v>8.3299999999999999E-2</v>
      </c>
      <c r="J42" s="205">
        <v>8.3299999999999999E-2</v>
      </c>
      <c r="K42" s="205">
        <v>8.3299999999999999E-2</v>
      </c>
      <c r="L42" s="205">
        <v>8.3400000000000002E-2</v>
      </c>
      <c r="M42" s="205">
        <v>8.3400000000000002E-2</v>
      </c>
      <c r="N42" s="205">
        <v>8.3400000000000002E-2</v>
      </c>
      <c r="O42" s="205">
        <v>8.3400000000000002E-2</v>
      </c>
      <c r="P42" s="209">
        <f t="shared" si="0"/>
        <v>1</v>
      </c>
      <c r="Q42" s="427" t="s">
        <v>632</v>
      </c>
      <c r="R42" s="428"/>
      <c r="S42" s="428"/>
      <c r="T42" s="428"/>
      <c r="U42" s="428"/>
      <c r="V42" s="428"/>
      <c r="W42" s="428"/>
      <c r="X42" s="428"/>
      <c r="Y42" s="428"/>
      <c r="Z42" s="428"/>
      <c r="AA42" s="428"/>
      <c r="AB42" s="428"/>
      <c r="AC42" s="428"/>
      <c r="AD42" s="429"/>
      <c r="AF42" s="268"/>
    </row>
    <row r="43" spans="1:42" ht="93" customHeight="1" thickBot="1" x14ac:dyDescent="0.35">
      <c r="A43" s="424"/>
      <c r="B43" s="426"/>
      <c r="C43" s="91" t="s">
        <v>70</v>
      </c>
      <c r="D43" s="211">
        <v>8.3299999999999999E-2</v>
      </c>
      <c r="E43" s="211">
        <v>8.3299999999999999E-2</v>
      </c>
      <c r="F43" s="211">
        <v>8.3299999999999999E-2</v>
      </c>
      <c r="G43" s="211">
        <v>8.3299999999999999E-2</v>
      </c>
      <c r="H43" s="211">
        <v>8.3299999999999999E-2</v>
      </c>
      <c r="I43" s="211">
        <v>8.3299999999999999E-2</v>
      </c>
      <c r="J43" s="211">
        <v>8.3299999999999999E-2</v>
      </c>
      <c r="K43" s="211">
        <v>8.3299999999999999E-2</v>
      </c>
      <c r="L43" s="211">
        <v>8.3400000000000002E-2</v>
      </c>
      <c r="M43" s="211">
        <v>8.3400000000000002E-2</v>
      </c>
      <c r="N43" s="211">
        <v>8.3400000000000002E-2</v>
      </c>
      <c r="O43" s="211">
        <v>8.3400000000000002E-2</v>
      </c>
      <c r="P43" s="221">
        <f t="shared" si="0"/>
        <v>1</v>
      </c>
      <c r="Q43" s="430"/>
      <c r="R43" s="431"/>
      <c r="S43" s="431"/>
      <c r="T43" s="431"/>
      <c r="U43" s="431"/>
      <c r="V43" s="431"/>
      <c r="W43" s="431"/>
      <c r="X43" s="431"/>
      <c r="Y43" s="431"/>
      <c r="Z43" s="431"/>
      <c r="AA43" s="431"/>
      <c r="AB43" s="431"/>
      <c r="AC43" s="431"/>
      <c r="AD43" s="432"/>
      <c r="AF43" s="268"/>
    </row>
  </sheetData>
  <mergeCells count="79">
    <mergeCell ref="A42:A43"/>
    <mergeCell ref="B42:B43"/>
    <mergeCell ref="Q42:AD43"/>
    <mergeCell ref="A38:A39"/>
    <mergeCell ref="B38:B39"/>
    <mergeCell ref="Q38:AD39"/>
    <mergeCell ref="A40:A41"/>
    <mergeCell ref="B40:B41"/>
    <mergeCell ref="Q40:AD41"/>
    <mergeCell ref="C16:AB16"/>
    <mergeCell ref="A36:A37"/>
    <mergeCell ref="B36:B37"/>
    <mergeCell ref="C36:P36"/>
    <mergeCell ref="Q36:AD36"/>
    <mergeCell ref="Q37:AD37"/>
    <mergeCell ref="U33:X33"/>
    <mergeCell ref="Y33:AA33"/>
    <mergeCell ref="AB33:AD33"/>
    <mergeCell ref="A34:A35"/>
    <mergeCell ref="B34:B35"/>
    <mergeCell ref="U34:X35"/>
    <mergeCell ref="Q34:T35"/>
    <mergeCell ref="Y34:AA35"/>
    <mergeCell ref="AB34:AD35"/>
    <mergeCell ref="B30:C30"/>
    <mergeCell ref="Q30:AD30"/>
    <mergeCell ref="B32:B33"/>
    <mergeCell ref="C32:C33"/>
    <mergeCell ref="D32:P32"/>
    <mergeCell ref="Q32:AD32"/>
    <mergeCell ref="Q33:T33"/>
    <mergeCell ref="A31:AD31"/>
    <mergeCell ref="A32:A33"/>
    <mergeCell ref="A17:B17"/>
    <mergeCell ref="C17:Q17"/>
    <mergeCell ref="A22:B22"/>
    <mergeCell ref="AC17:AD17"/>
    <mergeCell ref="R17:V17"/>
    <mergeCell ref="C20:P20"/>
    <mergeCell ref="W17:X17"/>
    <mergeCell ref="Y17:AB17"/>
    <mergeCell ref="O8:P8"/>
    <mergeCell ref="M9:N9"/>
    <mergeCell ref="O9:P9"/>
    <mergeCell ref="L15:Q15"/>
    <mergeCell ref="A15:B15"/>
    <mergeCell ref="A7:B9"/>
    <mergeCell ref="C7:C9"/>
    <mergeCell ref="C11:AD13"/>
    <mergeCell ref="C15:K15"/>
    <mergeCell ref="A11:B13"/>
    <mergeCell ref="R15:X15"/>
    <mergeCell ref="Y15:Z15"/>
    <mergeCell ref="A28:A29"/>
    <mergeCell ref="B28:C29"/>
    <mergeCell ref="D28:O28"/>
    <mergeCell ref="P28:P29"/>
    <mergeCell ref="Q28:AD29"/>
    <mergeCell ref="A1:A4"/>
    <mergeCell ref="B1:AA1"/>
    <mergeCell ref="AB1:AD1"/>
    <mergeCell ref="B2:AA2"/>
    <mergeCell ref="AB2:AD2"/>
    <mergeCell ref="A27:AD27"/>
    <mergeCell ref="A23:B23"/>
    <mergeCell ref="B3:AA4"/>
    <mergeCell ref="AB3:AD3"/>
    <mergeCell ref="AB4:AD4"/>
    <mergeCell ref="D7:H9"/>
    <mergeCell ref="I7:J9"/>
    <mergeCell ref="K7:L9"/>
    <mergeCell ref="O7:P7"/>
    <mergeCell ref="M8:N8"/>
    <mergeCell ref="A25:B25"/>
    <mergeCell ref="AA15:AD15"/>
    <mergeCell ref="M7:N7"/>
    <mergeCell ref="A24:B24"/>
    <mergeCell ref="A19:AD19"/>
    <mergeCell ref="Q20:AD20"/>
  </mergeCells>
  <dataValidations count="3">
    <dataValidation type="textLength" operator="lessThanOrEqual" allowBlank="1" showInputMessage="1" showErrorMessage="1" errorTitle="Máximo 2.000 caracteres" error="Máximo 2.000 caracteres" sqref="U34 Y34 AB34 Q34 Q38:AD43" xr:uid="{54A13338-76F3-4919-9D96-0758855DF80F}">
      <formula1>2000</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list" allowBlank="1" showInputMessage="1" showErrorMessage="1" sqref="C7:C9" xr:uid="{00000000-0002-0000-0000-000002000000}">
      <formula1>$C$21:$N$21</formula1>
    </dataValidation>
  </dataValidations>
  <pageMargins left="0.25" right="0.25" top="0.75" bottom="0.75" header="0.3" footer="0.3"/>
  <pageSetup scale="21" orientation="landscape"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39997558519241921"/>
    <pageSetUpPr fitToPage="1"/>
  </sheetPr>
  <dimension ref="A1:AO43"/>
  <sheetViews>
    <sheetView showGridLines="0" topLeftCell="O34" zoomScale="60" zoomScaleNormal="60" workbookViewId="0">
      <selection activeCell="Q42" sqref="Q42:AD43"/>
    </sheetView>
  </sheetViews>
  <sheetFormatPr baseColWidth="10" defaultColWidth="10.77734375" defaultRowHeight="14.4" x14ac:dyDescent="0.3"/>
  <cols>
    <col min="1" max="1" width="38.44140625" style="50" customWidth="1"/>
    <col min="2" max="2" width="15.44140625" style="50" customWidth="1"/>
    <col min="3" max="26" width="20.77734375" style="50" customWidth="1"/>
    <col min="27" max="27" width="25.77734375" style="50" customWidth="1"/>
    <col min="28" max="30" width="20.77734375" style="50" customWidth="1"/>
    <col min="31" max="31" width="6.21875" style="50" bestFit="1" customWidth="1"/>
    <col min="32" max="32" width="22.77734375" style="50" customWidth="1"/>
    <col min="33" max="33" width="18.44140625" style="50" bestFit="1" customWidth="1"/>
    <col min="34" max="34" width="8.44140625" style="50" customWidth="1"/>
    <col min="35" max="35" width="18.44140625" style="50" bestFit="1" customWidth="1"/>
    <col min="36" max="36" width="5.77734375" style="50" customWidth="1"/>
    <col min="37" max="37" width="18.44140625" style="50" bestFit="1" customWidth="1"/>
    <col min="38" max="38" width="4.77734375" style="50" customWidth="1"/>
    <col min="39" max="39" width="23" style="50" bestFit="1" customWidth="1"/>
    <col min="40" max="40" width="10.77734375" style="50"/>
    <col min="41" max="41" width="18.44140625" style="50" bestFit="1" customWidth="1"/>
    <col min="42" max="42" width="16.21875" style="50" customWidth="1"/>
    <col min="43" max="16384" width="10.77734375" style="50"/>
  </cols>
  <sheetData>
    <row r="1" spans="1:30" ht="32.25" customHeight="1" thickBot="1" x14ac:dyDescent="0.35">
      <c r="A1" s="335"/>
      <c r="B1" s="338" t="s">
        <v>0</v>
      </c>
      <c r="C1" s="339"/>
      <c r="D1" s="339"/>
      <c r="E1" s="339"/>
      <c r="F1" s="339"/>
      <c r="G1" s="339"/>
      <c r="H1" s="339"/>
      <c r="I1" s="339"/>
      <c r="J1" s="339"/>
      <c r="K1" s="339"/>
      <c r="L1" s="339"/>
      <c r="M1" s="339"/>
      <c r="N1" s="339"/>
      <c r="O1" s="339"/>
      <c r="P1" s="339"/>
      <c r="Q1" s="339"/>
      <c r="R1" s="339"/>
      <c r="S1" s="339"/>
      <c r="T1" s="339"/>
      <c r="U1" s="339"/>
      <c r="V1" s="339"/>
      <c r="W1" s="339"/>
      <c r="X1" s="339"/>
      <c r="Y1" s="339"/>
      <c r="Z1" s="339"/>
      <c r="AA1" s="340"/>
      <c r="AB1" s="341" t="s">
        <v>1</v>
      </c>
      <c r="AC1" s="342"/>
      <c r="AD1" s="343"/>
    </row>
    <row r="2" spans="1:30" ht="30.75" customHeight="1" thickBot="1" x14ac:dyDescent="0.35">
      <c r="A2" s="336"/>
      <c r="B2" s="338" t="s">
        <v>2</v>
      </c>
      <c r="C2" s="339"/>
      <c r="D2" s="339"/>
      <c r="E2" s="339"/>
      <c r="F2" s="339"/>
      <c r="G2" s="339"/>
      <c r="H2" s="339"/>
      <c r="I2" s="339"/>
      <c r="J2" s="339"/>
      <c r="K2" s="339"/>
      <c r="L2" s="339"/>
      <c r="M2" s="339"/>
      <c r="N2" s="339"/>
      <c r="O2" s="339"/>
      <c r="P2" s="339"/>
      <c r="Q2" s="339"/>
      <c r="R2" s="339"/>
      <c r="S2" s="339"/>
      <c r="T2" s="339"/>
      <c r="U2" s="339"/>
      <c r="V2" s="339"/>
      <c r="W2" s="339"/>
      <c r="X2" s="339"/>
      <c r="Y2" s="339"/>
      <c r="Z2" s="339"/>
      <c r="AA2" s="340"/>
      <c r="AB2" s="297" t="s">
        <v>3</v>
      </c>
      <c r="AC2" s="298"/>
      <c r="AD2" s="299"/>
    </row>
    <row r="3" spans="1:30" ht="24" customHeight="1" x14ac:dyDescent="0.3">
      <c r="A3" s="336"/>
      <c r="B3" s="291" t="s">
        <v>4</v>
      </c>
      <c r="C3" s="292"/>
      <c r="D3" s="292"/>
      <c r="E3" s="292"/>
      <c r="F3" s="292"/>
      <c r="G3" s="292"/>
      <c r="H3" s="292"/>
      <c r="I3" s="292"/>
      <c r="J3" s="292"/>
      <c r="K3" s="292"/>
      <c r="L3" s="292"/>
      <c r="M3" s="292"/>
      <c r="N3" s="292"/>
      <c r="O3" s="292"/>
      <c r="P3" s="292"/>
      <c r="Q3" s="292"/>
      <c r="R3" s="292"/>
      <c r="S3" s="292"/>
      <c r="T3" s="292"/>
      <c r="U3" s="292"/>
      <c r="V3" s="292"/>
      <c r="W3" s="292"/>
      <c r="X3" s="292"/>
      <c r="Y3" s="292"/>
      <c r="Z3" s="292"/>
      <c r="AA3" s="293"/>
      <c r="AB3" s="297" t="s">
        <v>5</v>
      </c>
      <c r="AC3" s="298"/>
      <c r="AD3" s="299"/>
    </row>
    <row r="4" spans="1:30" ht="22.05" customHeight="1" thickBot="1" x14ac:dyDescent="0.35">
      <c r="A4" s="337"/>
      <c r="B4" s="294"/>
      <c r="C4" s="295"/>
      <c r="D4" s="295"/>
      <c r="E4" s="295"/>
      <c r="F4" s="295"/>
      <c r="G4" s="295"/>
      <c r="H4" s="295"/>
      <c r="I4" s="295"/>
      <c r="J4" s="295"/>
      <c r="K4" s="295"/>
      <c r="L4" s="295"/>
      <c r="M4" s="295"/>
      <c r="N4" s="295"/>
      <c r="O4" s="295"/>
      <c r="P4" s="295"/>
      <c r="Q4" s="295"/>
      <c r="R4" s="295"/>
      <c r="S4" s="295"/>
      <c r="T4" s="295"/>
      <c r="U4" s="295"/>
      <c r="V4" s="295"/>
      <c r="W4" s="295"/>
      <c r="X4" s="295"/>
      <c r="Y4" s="295"/>
      <c r="Z4" s="295"/>
      <c r="AA4" s="296"/>
      <c r="AB4" s="300" t="s">
        <v>6</v>
      </c>
      <c r="AC4" s="301"/>
      <c r="AD4" s="302"/>
    </row>
    <row r="5" spans="1:30" ht="9" customHeight="1" thickBot="1" x14ac:dyDescent="0.35">
      <c r="A5" s="51"/>
      <c r="B5" s="200"/>
      <c r="C5" s="20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
      <c r="A7" s="303" t="s">
        <v>7</v>
      </c>
      <c r="B7" s="305"/>
      <c r="C7" s="362" t="s">
        <v>40</v>
      </c>
      <c r="D7" s="303" t="s">
        <v>9</v>
      </c>
      <c r="E7" s="304"/>
      <c r="F7" s="304"/>
      <c r="G7" s="304"/>
      <c r="H7" s="305"/>
      <c r="I7" s="312">
        <v>45302</v>
      </c>
      <c r="J7" s="313"/>
      <c r="K7" s="303" t="s">
        <v>10</v>
      </c>
      <c r="L7" s="305"/>
      <c r="M7" s="327" t="s">
        <v>11</v>
      </c>
      <c r="N7" s="328"/>
      <c r="O7" s="318"/>
      <c r="P7" s="319"/>
      <c r="Q7" s="54"/>
      <c r="R7" s="54"/>
      <c r="S7" s="54"/>
      <c r="T7" s="54"/>
      <c r="U7" s="54"/>
      <c r="V7" s="54"/>
      <c r="W7" s="54"/>
      <c r="X7" s="54"/>
      <c r="Y7" s="54"/>
      <c r="Z7" s="55"/>
      <c r="AA7" s="54"/>
      <c r="AB7" s="54"/>
      <c r="AC7" s="60"/>
      <c r="AD7" s="61"/>
    </row>
    <row r="8" spans="1:30" x14ac:dyDescent="0.3">
      <c r="A8" s="306"/>
      <c r="B8" s="308"/>
      <c r="C8" s="363"/>
      <c r="D8" s="306"/>
      <c r="E8" s="307"/>
      <c r="F8" s="307"/>
      <c r="G8" s="307"/>
      <c r="H8" s="308"/>
      <c r="I8" s="314"/>
      <c r="J8" s="315"/>
      <c r="K8" s="306"/>
      <c r="L8" s="308"/>
      <c r="M8" s="320" t="s">
        <v>12</v>
      </c>
      <c r="N8" s="321"/>
      <c r="O8" s="354"/>
      <c r="P8" s="355"/>
      <c r="Q8" s="54"/>
      <c r="R8" s="54"/>
      <c r="S8" s="54"/>
      <c r="T8" s="54"/>
      <c r="U8" s="54"/>
      <c r="V8" s="54"/>
      <c r="W8" s="54"/>
      <c r="X8" s="54"/>
      <c r="Y8" s="54"/>
      <c r="Z8" s="55"/>
      <c r="AA8" s="54"/>
      <c r="AB8" s="54"/>
      <c r="AC8" s="60"/>
      <c r="AD8" s="61"/>
    </row>
    <row r="9" spans="1:30" ht="15" thickBot="1" x14ac:dyDescent="0.35">
      <c r="A9" s="309"/>
      <c r="B9" s="311"/>
      <c r="C9" s="364"/>
      <c r="D9" s="309"/>
      <c r="E9" s="310"/>
      <c r="F9" s="310"/>
      <c r="G9" s="310"/>
      <c r="H9" s="311"/>
      <c r="I9" s="316"/>
      <c r="J9" s="317"/>
      <c r="K9" s="309"/>
      <c r="L9" s="311"/>
      <c r="M9" s="356" t="s">
        <v>13</v>
      </c>
      <c r="N9" s="357"/>
      <c r="O9" s="358" t="s">
        <v>14</v>
      </c>
      <c r="P9" s="359"/>
      <c r="Q9" s="54"/>
      <c r="R9" s="54"/>
      <c r="S9" s="54"/>
      <c r="T9" s="54"/>
      <c r="U9" s="54"/>
      <c r="V9" s="54"/>
      <c r="W9" s="54"/>
      <c r="X9" s="54"/>
      <c r="Y9" s="54"/>
      <c r="Z9" s="55"/>
      <c r="AA9" s="54"/>
      <c r="AB9" s="54"/>
      <c r="AC9" s="60"/>
      <c r="AD9" s="61"/>
    </row>
    <row r="10" spans="1:30" ht="15" customHeight="1" thickBot="1" x14ac:dyDescent="0.35">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3">
      <c r="A11" s="303" t="s">
        <v>15</v>
      </c>
      <c r="B11" s="305"/>
      <c r="C11" s="365" t="s">
        <v>16</v>
      </c>
      <c r="D11" s="366"/>
      <c r="E11" s="366"/>
      <c r="F11" s="366"/>
      <c r="G11" s="366"/>
      <c r="H11" s="366"/>
      <c r="I11" s="366"/>
      <c r="J11" s="366"/>
      <c r="K11" s="366"/>
      <c r="L11" s="366"/>
      <c r="M11" s="366"/>
      <c r="N11" s="366"/>
      <c r="O11" s="366"/>
      <c r="P11" s="366"/>
      <c r="Q11" s="366"/>
      <c r="R11" s="366"/>
      <c r="S11" s="366"/>
      <c r="T11" s="366"/>
      <c r="U11" s="366"/>
      <c r="V11" s="366"/>
      <c r="W11" s="366"/>
      <c r="X11" s="366"/>
      <c r="Y11" s="366"/>
      <c r="Z11" s="366"/>
      <c r="AA11" s="366"/>
      <c r="AB11" s="366"/>
      <c r="AC11" s="366"/>
      <c r="AD11" s="367"/>
    </row>
    <row r="12" spans="1:30" ht="15" customHeight="1" x14ac:dyDescent="0.3">
      <c r="A12" s="306"/>
      <c r="B12" s="308"/>
      <c r="C12" s="368"/>
      <c r="D12" s="369"/>
      <c r="E12" s="369"/>
      <c r="F12" s="369"/>
      <c r="G12" s="369"/>
      <c r="H12" s="369"/>
      <c r="I12" s="369"/>
      <c r="J12" s="369"/>
      <c r="K12" s="369"/>
      <c r="L12" s="369"/>
      <c r="M12" s="369"/>
      <c r="N12" s="369"/>
      <c r="O12" s="369"/>
      <c r="P12" s="369"/>
      <c r="Q12" s="369"/>
      <c r="R12" s="369"/>
      <c r="S12" s="369"/>
      <c r="T12" s="369"/>
      <c r="U12" s="369"/>
      <c r="V12" s="369"/>
      <c r="W12" s="369"/>
      <c r="X12" s="369"/>
      <c r="Y12" s="369"/>
      <c r="Z12" s="369"/>
      <c r="AA12" s="369"/>
      <c r="AB12" s="369"/>
      <c r="AC12" s="369"/>
      <c r="AD12" s="370"/>
    </row>
    <row r="13" spans="1:30" ht="15" customHeight="1" thickBot="1" x14ac:dyDescent="0.35">
      <c r="A13" s="309"/>
      <c r="B13" s="311"/>
      <c r="C13" s="371"/>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c r="AB13" s="372"/>
      <c r="AC13" s="372"/>
      <c r="AD13" s="373"/>
    </row>
    <row r="14" spans="1:30" ht="9" customHeight="1" thickBot="1" x14ac:dyDescent="0.3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5">
      <c r="A15" s="360" t="s">
        <v>17</v>
      </c>
      <c r="B15" s="361"/>
      <c r="C15" s="374" t="s">
        <v>18</v>
      </c>
      <c r="D15" s="375"/>
      <c r="E15" s="375"/>
      <c r="F15" s="375"/>
      <c r="G15" s="375"/>
      <c r="H15" s="375"/>
      <c r="I15" s="375"/>
      <c r="J15" s="375"/>
      <c r="K15" s="376"/>
      <c r="L15" s="329" t="s">
        <v>19</v>
      </c>
      <c r="M15" s="330"/>
      <c r="N15" s="330"/>
      <c r="O15" s="330"/>
      <c r="P15" s="330"/>
      <c r="Q15" s="331"/>
      <c r="R15" s="377" t="s">
        <v>20</v>
      </c>
      <c r="S15" s="378"/>
      <c r="T15" s="378"/>
      <c r="U15" s="378"/>
      <c r="V15" s="378"/>
      <c r="W15" s="378"/>
      <c r="X15" s="379"/>
      <c r="Y15" s="329" t="s">
        <v>21</v>
      </c>
      <c r="Z15" s="331"/>
      <c r="AA15" s="324" t="s">
        <v>22</v>
      </c>
      <c r="AB15" s="325"/>
      <c r="AC15" s="325"/>
      <c r="AD15" s="326"/>
    </row>
    <row r="16" spans="1:30" ht="9" customHeight="1" thickBot="1" x14ac:dyDescent="0.35">
      <c r="A16" s="59"/>
      <c r="B16" s="54"/>
      <c r="C16" s="395"/>
      <c r="D16" s="395"/>
      <c r="E16" s="395"/>
      <c r="F16" s="395"/>
      <c r="G16" s="395"/>
      <c r="H16" s="395"/>
      <c r="I16" s="395"/>
      <c r="J16" s="395"/>
      <c r="K16" s="395"/>
      <c r="L16" s="395"/>
      <c r="M16" s="395"/>
      <c r="N16" s="395"/>
      <c r="O16" s="395"/>
      <c r="P16" s="395"/>
      <c r="Q16" s="395"/>
      <c r="R16" s="395"/>
      <c r="S16" s="395"/>
      <c r="T16" s="395"/>
      <c r="U16" s="395"/>
      <c r="V16" s="395"/>
      <c r="W16" s="395"/>
      <c r="X16" s="395"/>
      <c r="Y16" s="395"/>
      <c r="Z16" s="395"/>
      <c r="AA16" s="395"/>
      <c r="AB16" s="395"/>
      <c r="AC16" s="73"/>
      <c r="AD16" s="74"/>
    </row>
    <row r="17" spans="1:41" s="76" customFormat="1" ht="37.5" customHeight="1" thickBot="1" x14ac:dyDescent="0.35">
      <c r="A17" s="360" t="s">
        <v>23</v>
      </c>
      <c r="B17" s="361"/>
      <c r="C17" s="380" t="s">
        <v>625</v>
      </c>
      <c r="D17" s="381"/>
      <c r="E17" s="381"/>
      <c r="F17" s="381"/>
      <c r="G17" s="381"/>
      <c r="H17" s="381"/>
      <c r="I17" s="381"/>
      <c r="J17" s="381"/>
      <c r="K17" s="381"/>
      <c r="L17" s="381"/>
      <c r="M17" s="381"/>
      <c r="N17" s="381"/>
      <c r="O17" s="381"/>
      <c r="P17" s="381"/>
      <c r="Q17" s="382"/>
      <c r="R17" s="329" t="s">
        <v>25</v>
      </c>
      <c r="S17" s="330"/>
      <c r="T17" s="330"/>
      <c r="U17" s="330"/>
      <c r="V17" s="331"/>
      <c r="W17" s="390">
        <v>3126</v>
      </c>
      <c r="X17" s="391"/>
      <c r="Y17" s="330" t="s">
        <v>26</v>
      </c>
      <c r="Z17" s="330"/>
      <c r="AA17" s="330"/>
      <c r="AB17" s="331"/>
      <c r="AC17" s="385">
        <v>0.1</v>
      </c>
      <c r="AD17" s="386"/>
    </row>
    <row r="18" spans="1:41" ht="16.5" customHeight="1" thickBot="1" x14ac:dyDescent="0.3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5">
      <c r="A19" s="329" t="s">
        <v>27</v>
      </c>
      <c r="B19" s="330"/>
      <c r="C19" s="330"/>
      <c r="D19" s="330"/>
      <c r="E19" s="330"/>
      <c r="F19" s="330"/>
      <c r="G19" s="330"/>
      <c r="H19" s="330"/>
      <c r="I19" s="330"/>
      <c r="J19" s="330"/>
      <c r="K19" s="330"/>
      <c r="L19" s="330"/>
      <c r="M19" s="330"/>
      <c r="N19" s="330"/>
      <c r="O19" s="330"/>
      <c r="P19" s="330"/>
      <c r="Q19" s="330"/>
      <c r="R19" s="330"/>
      <c r="S19" s="330"/>
      <c r="T19" s="330"/>
      <c r="U19" s="330"/>
      <c r="V19" s="330"/>
      <c r="W19" s="330"/>
      <c r="X19" s="330"/>
      <c r="Y19" s="330"/>
      <c r="Z19" s="330"/>
      <c r="AA19" s="330"/>
      <c r="AB19" s="330"/>
      <c r="AC19" s="330"/>
      <c r="AD19" s="331"/>
      <c r="AE19" s="83"/>
      <c r="AF19" s="83"/>
    </row>
    <row r="20" spans="1:41" ht="32.1" customHeight="1" thickBot="1" x14ac:dyDescent="0.35">
      <c r="A20" s="82"/>
      <c r="B20" s="60"/>
      <c r="C20" s="387" t="s">
        <v>28</v>
      </c>
      <c r="D20" s="388"/>
      <c r="E20" s="388"/>
      <c r="F20" s="388"/>
      <c r="G20" s="388"/>
      <c r="H20" s="388"/>
      <c r="I20" s="388"/>
      <c r="J20" s="388"/>
      <c r="K20" s="388"/>
      <c r="L20" s="388"/>
      <c r="M20" s="388"/>
      <c r="N20" s="388"/>
      <c r="O20" s="388"/>
      <c r="P20" s="389"/>
      <c r="Q20" s="332" t="s">
        <v>29</v>
      </c>
      <c r="R20" s="333"/>
      <c r="S20" s="333"/>
      <c r="T20" s="333"/>
      <c r="U20" s="333"/>
      <c r="V20" s="333"/>
      <c r="W20" s="333"/>
      <c r="X20" s="333"/>
      <c r="Y20" s="333"/>
      <c r="Z20" s="333"/>
      <c r="AA20" s="333"/>
      <c r="AB20" s="333"/>
      <c r="AC20" s="333"/>
      <c r="AD20" s="334"/>
      <c r="AE20" s="83"/>
      <c r="AF20" s="83"/>
    </row>
    <row r="21" spans="1:41" ht="32.1" customHeight="1" thickBot="1" x14ac:dyDescent="0.35">
      <c r="A21" s="59"/>
      <c r="B21" s="54"/>
      <c r="C21" s="158" t="s">
        <v>30</v>
      </c>
      <c r="D21" s="159" t="s">
        <v>31</v>
      </c>
      <c r="E21" s="159" t="s">
        <v>32</v>
      </c>
      <c r="F21" s="159" t="s">
        <v>33</v>
      </c>
      <c r="G21" s="159" t="s">
        <v>34</v>
      </c>
      <c r="H21" s="159" t="s">
        <v>35</v>
      </c>
      <c r="I21" s="159" t="s">
        <v>36</v>
      </c>
      <c r="J21" s="159" t="s">
        <v>37</v>
      </c>
      <c r="K21" s="159" t="s">
        <v>8</v>
      </c>
      <c r="L21" s="159" t="s">
        <v>38</v>
      </c>
      <c r="M21" s="159" t="s">
        <v>39</v>
      </c>
      <c r="N21" s="159" t="s">
        <v>40</v>
      </c>
      <c r="O21" s="159" t="s">
        <v>41</v>
      </c>
      <c r="P21" s="160" t="s">
        <v>42</v>
      </c>
      <c r="Q21" s="158" t="s">
        <v>30</v>
      </c>
      <c r="R21" s="159" t="s">
        <v>31</v>
      </c>
      <c r="S21" s="159" t="s">
        <v>32</v>
      </c>
      <c r="T21" s="159" t="s">
        <v>33</v>
      </c>
      <c r="U21" s="159" t="s">
        <v>34</v>
      </c>
      <c r="V21" s="159" t="s">
        <v>35</v>
      </c>
      <c r="W21" s="159" t="s">
        <v>36</v>
      </c>
      <c r="X21" s="159" t="s">
        <v>37</v>
      </c>
      <c r="Y21" s="159" t="s">
        <v>8</v>
      </c>
      <c r="Z21" s="159" t="s">
        <v>38</v>
      </c>
      <c r="AA21" s="159" t="s">
        <v>39</v>
      </c>
      <c r="AB21" s="159" t="s">
        <v>40</v>
      </c>
      <c r="AC21" s="159" t="s">
        <v>41</v>
      </c>
      <c r="AD21" s="160" t="s">
        <v>42</v>
      </c>
      <c r="AE21" s="3"/>
      <c r="AF21" s="3"/>
    </row>
    <row r="22" spans="1:41" ht="32.1" customHeight="1" x14ac:dyDescent="0.3">
      <c r="A22" s="383" t="s">
        <v>45</v>
      </c>
      <c r="B22" s="384"/>
      <c r="C22" s="179">
        <v>12794768</v>
      </c>
      <c r="D22" s="178">
        <v>0</v>
      </c>
      <c r="E22" s="178">
        <v>0</v>
      </c>
      <c r="F22" s="229">
        <v>-2864500</v>
      </c>
      <c r="G22" s="178">
        <v>0</v>
      </c>
      <c r="H22" s="178">
        <v>0</v>
      </c>
      <c r="I22" s="178">
        <v>0</v>
      </c>
      <c r="J22" s="178">
        <v>0</v>
      </c>
      <c r="K22" s="178">
        <v>0</v>
      </c>
      <c r="L22" s="178">
        <v>0</v>
      </c>
      <c r="M22" s="178">
        <v>0</v>
      </c>
      <c r="N22" s="178">
        <v>0</v>
      </c>
      <c r="O22" s="178">
        <f>SUM(C22:N22)</f>
        <v>9930268</v>
      </c>
      <c r="P22" s="180"/>
      <c r="Q22" s="179">
        <v>78844000</v>
      </c>
      <c r="R22" s="178">
        <v>1008304000</v>
      </c>
      <c r="S22" s="178"/>
      <c r="T22" s="178"/>
      <c r="U22" s="178">
        <v>102667102</v>
      </c>
      <c r="V22" s="178"/>
      <c r="W22" s="178"/>
      <c r="X22" s="178"/>
      <c r="Y22" s="178"/>
      <c r="Z22"/>
      <c r="AA22" s="178">
        <v>-46872668</v>
      </c>
      <c r="AB22" s="178"/>
      <c r="AC22" s="178">
        <f>SUM(Q22:AB22)</f>
        <v>1142942434</v>
      </c>
      <c r="AD22" s="184"/>
      <c r="AE22" s="3"/>
      <c r="AF22" s="3"/>
    </row>
    <row r="23" spans="1:41" ht="32.1" customHeight="1" x14ac:dyDescent="0.3">
      <c r="A23" s="289" t="s">
        <v>47</v>
      </c>
      <c r="B23" s="290"/>
      <c r="C23" s="175">
        <f>+C22</f>
        <v>12794768</v>
      </c>
      <c r="D23" s="174">
        <v>0</v>
      </c>
      <c r="E23" s="174">
        <v>0</v>
      </c>
      <c r="F23" s="229">
        <v>-2864500</v>
      </c>
      <c r="G23" s="174">
        <v>0</v>
      </c>
      <c r="H23" s="174">
        <v>0</v>
      </c>
      <c r="I23" s="174">
        <v>0</v>
      </c>
      <c r="J23" s="174">
        <v>0</v>
      </c>
      <c r="K23" s="174">
        <v>0</v>
      </c>
      <c r="L23" s="174"/>
      <c r="M23" s="174"/>
      <c r="N23" s="174"/>
      <c r="O23" s="174">
        <f>SUM(C23:N23)</f>
        <v>9930268</v>
      </c>
      <c r="P23" s="182">
        <f>+O23/O22</f>
        <v>1</v>
      </c>
      <c r="Q23" s="175">
        <v>456958000</v>
      </c>
      <c r="R23" s="174">
        <v>630190000</v>
      </c>
      <c r="S23" s="174">
        <v>-2056800</v>
      </c>
      <c r="T23" s="174">
        <v>-13749600</v>
      </c>
      <c r="U23" s="174">
        <v>0</v>
      </c>
      <c r="V23" s="174">
        <v>0</v>
      </c>
      <c r="W23" s="174">
        <v>0</v>
      </c>
      <c r="X23" s="174">
        <v>24061800</v>
      </c>
      <c r="Y23" s="174">
        <v>0</v>
      </c>
      <c r="Z23" s="229">
        <v>17759900</v>
      </c>
      <c r="AA23" s="174">
        <v>-1145800</v>
      </c>
      <c r="AB23" s="174">
        <v>27640068</v>
      </c>
      <c r="AC23" s="229">
        <f>SUM(Q23:AB23)</f>
        <v>1139657568</v>
      </c>
      <c r="AD23" s="182">
        <f>+AC23/AC22</f>
        <v>0.99712595673913007</v>
      </c>
      <c r="AE23" s="3"/>
      <c r="AF23" s="3"/>
    </row>
    <row r="24" spans="1:41" ht="32.1" customHeight="1" x14ac:dyDescent="0.3">
      <c r="A24" s="289" t="s">
        <v>49</v>
      </c>
      <c r="B24" s="290"/>
      <c r="C24" s="175">
        <v>0</v>
      </c>
      <c r="D24" s="174">
        <v>9930268</v>
      </c>
      <c r="E24" s="174">
        <v>0</v>
      </c>
      <c r="F24" s="229">
        <v>-2864500</v>
      </c>
      <c r="G24" s="174">
        <v>0</v>
      </c>
      <c r="H24" s="174">
        <v>0</v>
      </c>
      <c r="I24" s="174">
        <v>0</v>
      </c>
      <c r="J24" s="174">
        <v>0</v>
      </c>
      <c r="K24" s="174">
        <v>2864500</v>
      </c>
      <c r="L24" s="174">
        <v>0</v>
      </c>
      <c r="M24" s="174">
        <v>0</v>
      </c>
      <c r="N24" s="174">
        <v>0</v>
      </c>
      <c r="O24" s="174">
        <f>SUM(C24:N24)</f>
        <v>9930268</v>
      </c>
      <c r="P24" s="180"/>
      <c r="Q24" s="175"/>
      <c r="R24" s="174">
        <v>3428000</v>
      </c>
      <c r="S24" s="174">
        <v>98520000</v>
      </c>
      <c r="T24" s="174">
        <v>98520000</v>
      </c>
      <c r="U24" s="174">
        <v>98520000</v>
      </c>
      <c r="V24" s="174">
        <v>111353388</v>
      </c>
      <c r="W24" s="174">
        <v>111353388</v>
      </c>
      <c r="X24" s="174">
        <v>111353388</v>
      </c>
      <c r="Y24" s="174">
        <v>111353388</v>
      </c>
      <c r="Z24" s="174">
        <v>111353388</v>
      </c>
      <c r="AA24" s="174">
        <v>111353388</v>
      </c>
      <c r="AB24" s="174">
        <v>175834106</v>
      </c>
      <c r="AC24" s="174">
        <f>SUM(Q24:AB24)</f>
        <v>1142942434</v>
      </c>
      <c r="AD24" s="182"/>
      <c r="AE24" s="3"/>
      <c r="AF24" s="3"/>
    </row>
    <row r="25" spans="1:41" ht="32.1" customHeight="1" thickBot="1" x14ac:dyDescent="0.35">
      <c r="A25" s="322" t="s">
        <v>51</v>
      </c>
      <c r="B25" s="323"/>
      <c r="C25" s="176">
        <v>9930268</v>
      </c>
      <c r="D25" s="177">
        <v>0</v>
      </c>
      <c r="E25" s="177">
        <v>0</v>
      </c>
      <c r="F25" s="177">
        <v>0</v>
      </c>
      <c r="G25" s="177">
        <v>0</v>
      </c>
      <c r="H25" s="177">
        <v>0</v>
      </c>
      <c r="I25" s="177">
        <v>0</v>
      </c>
      <c r="J25" s="177">
        <v>0</v>
      </c>
      <c r="K25" s="177">
        <v>0</v>
      </c>
      <c r="L25" s="177"/>
      <c r="M25" s="177"/>
      <c r="N25" s="177"/>
      <c r="O25" s="177">
        <f>SUM(C25:N25)</f>
        <v>9930268</v>
      </c>
      <c r="P25" s="181">
        <f>+O25/O24</f>
        <v>1</v>
      </c>
      <c r="Q25" s="176">
        <v>0</v>
      </c>
      <c r="R25" s="177">
        <v>4235702</v>
      </c>
      <c r="S25" s="177">
        <v>79041400</v>
      </c>
      <c r="T25" s="177">
        <v>103867067</v>
      </c>
      <c r="U25" s="177">
        <v>98520000</v>
      </c>
      <c r="V25" s="177">
        <v>98520000</v>
      </c>
      <c r="W25" s="177">
        <v>98520000</v>
      </c>
      <c r="X25" s="177">
        <v>96006133</v>
      </c>
      <c r="Y25" s="177">
        <v>98520000</v>
      </c>
      <c r="Z25" s="177">
        <v>104249000</v>
      </c>
      <c r="AA25" s="177">
        <v>108450267</v>
      </c>
      <c r="AB25" s="177">
        <v>219574065.66666669</v>
      </c>
      <c r="AC25" s="177">
        <f>SUM(Q25:AB25)</f>
        <v>1109503634.6666667</v>
      </c>
      <c r="AD25" s="183">
        <f>+AC25/AC24</f>
        <v>0.97074323400846518</v>
      </c>
      <c r="AE25" s="3"/>
      <c r="AF25" s="3"/>
    </row>
    <row r="26" spans="1:41" ht="32.1" customHeight="1" thickBot="1" x14ac:dyDescent="0.3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4.049999999999997" customHeight="1" x14ac:dyDescent="0.3">
      <c r="A27" s="285" t="s">
        <v>53</v>
      </c>
      <c r="B27" s="286"/>
      <c r="C27" s="287"/>
      <c r="D27" s="287"/>
      <c r="E27" s="287"/>
      <c r="F27" s="287"/>
      <c r="G27" s="287"/>
      <c r="H27" s="287"/>
      <c r="I27" s="287"/>
      <c r="J27" s="287"/>
      <c r="K27" s="287"/>
      <c r="L27" s="287"/>
      <c r="M27" s="287"/>
      <c r="N27" s="287"/>
      <c r="O27" s="287"/>
      <c r="P27" s="287"/>
      <c r="Q27" s="287"/>
      <c r="R27" s="287"/>
      <c r="S27" s="287"/>
      <c r="T27" s="287"/>
      <c r="U27" s="287"/>
      <c r="V27" s="287"/>
      <c r="W27" s="287"/>
      <c r="X27" s="287"/>
      <c r="Y27" s="287"/>
      <c r="Z27" s="287"/>
      <c r="AA27" s="287"/>
      <c r="AB27" s="287"/>
      <c r="AC27" s="287"/>
      <c r="AD27" s="288"/>
    </row>
    <row r="28" spans="1:41" ht="15" customHeight="1" x14ac:dyDescent="0.3">
      <c r="A28" s="344" t="s">
        <v>54</v>
      </c>
      <c r="B28" s="346" t="s">
        <v>55</v>
      </c>
      <c r="C28" s="347"/>
      <c r="D28" s="290" t="s">
        <v>56</v>
      </c>
      <c r="E28" s="350"/>
      <c r="F28" s="350"/>
      <c r="G28" s="350"/>
      <c r="H28" s="350"/>
      <c r="I28" s="350"/>
      <c r="J28" s="350"/>
      <c r="K28" s="350"/>
      <c r="L28" s="350"/>
      <c r="M28" s="350"/>
      <c r="N28" s="350"/>
      <c r="O28" s="351"/>
      <c r="P28" s="352" t="s">
        <v>41</v>
      </c>
      <c r="Q28" s="352" t="s">
        <v>57</v>
      </c>
      <c r="R28" s="352"/>
      <c r="S28" s="352"/>
      <c r="T28" s="352"/>
      <c r="U28" s="352"/>
      <c r="V28" s="352"/>
      <c r="W28" s="352"/>
      <c r="X28" s="352"/>
      <c r="Y28" s="352"/>
      <c r="Z28" s="352"/>
      <c r="AA28" s="352"/>
      <c r="AB28" s="352"/>
      <c r="AC28" s="352"/>
      <c r="AD28" s="353"/>
    </row>
    <row r="29" spans="1:41" ht="27" customHeight="1" x14ac:dyDescent="0.3">
      <c r="A29" s="345"/>
      <c r="B29" s="348"/>
      <c r="C29" s="349"/>
      <c r="D29" s="88" t="s">
        <v>30</v>
      </c>
      <c r="E29" s="88" t="s">
        <v>31</v>
      </c>
      <c r="F29" s="88" t="s">
        <v>32</v>
      </c>
      <c r="G29" s="88" t="s">
        <v>33</v>
      </c>
      <c r="H29" s="88" t="s">
        <v>34</v>
      </c>
      <c r="I29" s="88" t="s">
        <v>35</v>
      </c>
      <c r="J29" s="88" t="s">
        <v>36</v>
      </c>
      <c r="K29" s="88" t="s">
        <v>37</v>
      </c>
      <c r="L29" s="88" t="s">
        <v>8</v>
      </c>
      <c r="M29" s="88" t="s">
        <v>38</v>
      </c>
      <c r="N29" s="88" t="s">
        <v>39</v>
      </c>
      <c r="O29" s="88" t="s">
        <v>40</v>
      </c>
      <c r="P29" s="351"/>
      <c r="Q29" s="352"/>
      <c r="R29" s="352"/>
      <c r="S29" s="352"/>
      <c r="T29" s="352"/>
      <c r="U29" s="352"/>
      <c r="V29" s="352"/>
      <c r="W29" s="352"/>
      <c r="X29" s="352"/>
      <c r="Y29" s="352"/>
      <c r="Z29" s="352"/>
      <c r="AA29" s="352"/>
      <c r="AB29" s="352"/>
      <c r="AC29" s="352"/>
      <c r="AD29" s="353"/>
    </row>
    <row r="30" spans="1:41" ht="42" customHeight="1" thickBot="1" x14ac:dyDescent="0.35">
      <c r="A30" s="85" t="s">
        <v>625</v>
      </c>
      <c r="B30" s="421"/>
      <c r="C30" s="422"/>
      <c r="D30" s="89"/>
      <c r="E30" s="89"/>
      <c r="F30" s="89"/>
      <c r="G30" s="89"/>
      <c r="H30" s="89"/>
      <c r="I30" s="89"/>
      <c r="J30" s="89"/>
      <c r="K30" s="89"/>
      <c r="L30" s="89"/>
      <c r="M30" s="89"/>
      <c r="N30" s="89"/>
      <c r="O30" s="89"/>
      <c r="P30" s="86">
        <f>SUM(D30:O30)</f>
        <v>0</v>
      </c>
      <c r="Q30" s="392"/>
      <c r="R30" s="392"/>
      <c r="S30" s="392"/>
      <c r="T30" s="392"/>
      <c r="U30" s="392"/>
      <c r="V30" s="392"/>
      <c r="W30" s="392"/>
      <c r="X30" s="392"/>
      <c r="Y30" s="392"/>
      <c r="Z30" s="392"/>
      <c r="AA30" s="392"/>
      <c r="AB30" s="392"/>
      <c r="AC30" s="392"/>
      <c r="AD30" s="393"/>
    </row>
    <row r="31" spans="1:41" ht="45" customHeight="1" x14ac:dyDescent="0.3">
      <c r="A31" s="291" t="s">
        <v>58</v>
      </c>
      <c r="B31" s="292"/>
      <c r="C31" s="292"/>
      <c r="D31" s="292"/>
      <c r="E31" s="292"/>
      <c r="F31" s="292"/>
      <c r="G31" s="292"/>
      <c r="H31" s="292"/>
      <c r="I31" s="292"/>
      <c r="J31" s="292"/>
      <c r="K31" s="292"/>
      <c r="L31" s="292"/>
      <c r="M31" s="292"/>
      <c r="N31" s="292"/>
      <c r="O31" s="292"/>
      <c r="P31" s="292"/>
      <c r="Q31" s="292"/>
      <c r="R31" s="292"/>
      <c r="S31" s="292"/>
      <c r="T31" s="292"/>
      <c r="U31" s="292"/>
      <c r="V31" s="292"/>
      <c r="W31" s="292"/>
      <c r="X31" s="292"/>
      <c r="Y31" s="292"/>
      <c r="Z31" s="292"/>
      <c r="AA31" s="292"/>
      <c r="AB31" s="292"/>
      <c r="AC31" s="292"/>
      <c r="AD31" s="293"/>
    </row>
    <row r="32" spans="1:41" ht="23.1" customHeight="1" x14ac:dyDescent="0.3">
      <c r="A32" s="289" t="s">
        <v>59</v>
      </c>
      <c r="B32" s="352" t="s">
        <v>60</v>
      </c>
      <c r="C32" s="352" t="s">
        <v>55</v>
      </c>
      <c r="D32" s="352" t="s">
        <v>61</v>
      </c>
      <c r="E32" s="352"/>
      <c r="F32" s="352"/>
      <c r="G32" s="352"/>
      <c r="H32" s="352"/>
      <c r="I32" s="352"/>
      <c r="J32" s="352"/>
      <c r="K32" s="352"/>
      <c r="L32" s="352"/>
      <c r="M32" s="352"/>
      <c r="N32" s="352"/>
      <c r="O32" s="352"/>
      <c r="P32" s="352"/>
      <c r="Q32" s="352" t="s">
        <v>62</v>
      </c>
      <c r="R32" s="352"/>
      <c r="S32" s="352"/>
      <c r="T32" s="352"/>
      <c r="U32" s="352"/>
      <c r="V32" s="352"/>
      <c r="W32" s="352"/>
      <c r="X32" s="352"/>
      <c r="Y32" s="352"/>
      <c r="Z32" s="352"/>
      <c r="AA32" s="352"/>
      <c r="AB32" s="352"/>
      <c r="AC32" s="352"/>
      <c r="AD32" s="353"/>
      <c r="AG32" s="87"/>
      <c r="AH32" s="87"/>
      <c r="AI32" s="87"/>
      <c r="AJ32" s="87"/>
      <c r="AK32" s="87"/>
      <c r="AL32" s="87"/>
      <c r="AM32" s="87"/>
      <c r="AN32" s="87"/>
      <c r="AO32" s="87"/>
    </row>
    <row r="33" spans="1:41" ht="27" customHeight="1" x14ac:dyDescent="0.3">
      <c r="A33" s="289"/>
      <c r="B33" s="352"/>
      <c r="C33" s="394"/>
      <c r="D33" s="88" t="s">
        <v>30</v>
      </c>
      <c r="E33" s="88" t="s">
        <v>31</v>
      </c>
      <c r="F33" s="88" t="s">
        <v>32</v>
      </c>
      <c r="G33" s="88" t="s">
        <v>33</v>
      </c>
      <c r="H33" s="88" t="s">
        <v>34</v>
      </c>
      <c r="I33" s="88" t="s">
        <v>35</v>
      </c>
      <c r="J33" s="88" t="s">
        <v>36</v>
      </c>
      <c r="K33" s="88" t="s">
        <v>37</v>
      </c>
      <c r="L33" s="88" t="s">
        <v>8</v>
      </c>
      <c r="M33" s="88" t="s">
        <v>38</v>
      </c>
      <c r="N33" s="88" t="s">
        <v>39</v>
      </c>
      <c r="O33" s="88" t="s">
        <v>40</v>
      </c>
      <c r="P33" s="88" t="s">
        <v>41</v>
      </c>
      <c r="Q33" s="290" t="s">
        <v>63</v>
      </c>
      <c r="R33" s="350"/>
      <c r="S33" s="350"/>
      <c r="T33" s="351"/>
      <c r="U33" s="290" t="s">
        <v>64</v>
      </c>
      <c r="V33" s="350"/>
      <c r="W33" s="350"/>
      <c r="X33" s="351"/>
      <c r="Y33" s="290" t="s">
        <v>65</v>
      </c>
      <c r="Z33" s="350"/>
      <c r="AA33" s="351"/>
      <c r="AB33" s="290" t="s">
        <v>66</v>
      </c>
      <c r="AC33" s="350"/>
      <c r="AD33" s="401"/>
      <c r="AG33" s="87"/>
      <c r="AH33" s="87"/>
      <c r="AI33" s="87"/>
      <c r="AJ33" s="87"/>
      <c r="AK33" s="87"/>
      <c r="AL33" s="87"/>
      <c r="AM33" s="87"/>
      <c r="AN33" s="87"/>
      <c r="AO33" s="87"/>
    </row>
    <row r="34" spans="1:41" ht="185.1" customHeight="1" x14ac:dyDescent="0.3">
      <c r="A34" s="402" t="s">
        <v>625</v>
      </c>
      <c r="B34" s="404">
        <v>0.1</v>
      </c>
      <c r="C34" s="90" t="s">
        <v>67</v>
      </c>
      <c r="D34" s="89">
        <v>90</v>
      </c>
      <c r="E34" s="89">
        <v>276</v>
      </c>
      <c r="F34" s="89">
        <v>276</v>
      </c>
      <c r="G34" s="89">
        <v>276</v>
      </c>
      <c r="H34" s="89">
        <v>276</v>
      </c>
      <c r="I34" s="89">
        <v>276</v>
      </c>
      <c r="J34" s="89">
        <v>276</v>
      </c>
      <c r="K34" s="89">
        <v>276</v>
      </c>
      <c r="L34" s="89">
        <v>276</v>
      </c>
      <c r="M34" s="89">
        <v>900</v>
      </c>
      <c r="N34" s="89">
        <v>451</v>
      </c>
      <c r="O34" s="89">
        <v>451</v>
      </c>
      <c r="P34" s="202">
        <f>SUM(D34:O34)</f>
        <v>4100</v>
      </c>
      <c r="Q34" s="553" t="s">
        <v>675</v>
      </c>
      <c r="R34" s="554"/>
      <c r="S34" s="554"/>
      <c r="T34" s="554"/>
      <c r="U34" s="553" t="s">
        <v>679</v>
      </c>
      <c r="V34" s="554"/>
      <c r="W34" s="554"/>
      <c r="X34" s="554"/>
      <c r="Y34" s="553" t="s">
        <v>758</v>
      </c>
      <c r="Z34" s="554"/>
      <c r="AA34" s="554"/>
      <c r="AB34" s="532" t="s">
        <v>148</v>
      </c>
      <c r="AC34" s="533"/>
      <c r="AD34" s="541"/>
      <c r="AG34" s="87"/>
      <c r="AH34" s="87"/>
      <c r="AI34" s="87"/>
      <c r="AJ34" s="87"/>
      <c r="AK34" s="87"/>
      <c r="AL34" s="87"/>
      <c r="AM34" s="87"/>
      <c r="AN34" s="87"/>
      <c r="AO34" s="87"/>
    </row>
    <row r="35" spans="1:41" ht="237" customHeight="1" thickBot="1" x14ac:dyDescent="0.35">
      <c r="A35" s="403"/>
      <c r="B35" s="405"/>
      <c r="C35" s="91" t="s">
        <v>70</v>
      </c>
      <c r="D35" s="219">
        <v>26</v>
      </c>
      <c r="E35" s="219">
        <v>314</v>
      </c>
      <c r="F35" s="219">
        <v>401</v>
      </c>
      <c r="G35" s="219">
        <v>418</v>
      </c>
      <c r="H35" s="219">
        <v>474</v>
      </c>
      <c r="I35" s="219">
        <v>416</v>
      </c>
      <c r="J35" s="219">
        <v>461</v>
      </c>
      <c r="K35" s="219">
        <v>476</v>
      </c>
      <c r="L35" s="219">
        <v>509</v>
      </c>
      <c r="M35" s="219">
        <v>533</v>
      </c>
      <c r="N35" s="219">
        <v>512</v>
      </c>
      <c r="O35" s="219">
        <v>569</v>
      </c>
      <c r="P35" s="220">
        <f>SUM(D35:O35)</f>
        <v>5109</v>
      </c>
      <c r="Q35" s="559"/>
      <c r="R35" s="560"/>
      <c r="S35" s="560"/>
      <c r="T35" s="560"/>
      <c r="U35" s="559"/>
      <c r="V35" s="560"/>
      <c r="W35" s="560"/>
      <c r="X35" s="560"/>
      <c r="Y35" s="559"/>
      <c r="Z35" s="560"/>
      <c r="AA35" s="560"/>
      <c r="AB35" s="535"/>
      <c r="AC35" s="536"/>
      <c r="AD35" s="542"/>
      <c r="AE35" s="49"/>
      <c r="AG35" s="87"/>
      <c r="AH35" s="87"/>
      <c r="AI35" s="87"/>
      <c r="AJ35" s="87"/>
      <c r="AK35" s="87"/>
      <c r="AL35" s="87"/>
      <c r="AM35" s="87"/>
      <c r="AN35" s="87"/>
      <c r="AO35" s="87"/>
    </row>
    <row r="36" spans="1:41" ht="26.1" customHeight="1" x14ac:dyDescent="0.3">
      <c r="A36" s="383" t="s">
        <v>71</v>
      </c>
      <c r="B36" s="396" t="s">
        <v>72</v>
      </c>
      <c r="C36" s="398" t="s">
        <v>73</v>
      </c>
      <c r="D36" s="398"/>
      <c r="E36" s="398"/>
      <c r="F36" s="398"/>
      <c r="G36" s="398"/>
      <c r="H36" s="398"/>
      <c r="I36" s="398"/>
      <c r="J36" s="398"/>
      <c r="K36" s="398"/>
      <c r="L36" s="398"/>
      <c r="M36" s="398"/>
      <c r="N36" s="398"/>
      <c r="O36" s="398"/>
      <c r="P36" s="398"/>
      <c r="Q36" s="384" t="s">
        <v>74</v>
      </c>
      <c r="R36" s="399"/>
      <c r="S36" s="399"/>
      <c r="T36" s="399"/>
      <c r="U36" s="399"/>
      <c r="V36" s="399"/>
      <c r="W36" s="399"/>
      <c r="X36" s="399"/>
      <c r="Y36" s="399"/>
      <c r="Z36" s="399"/>
      <c r="AA36" s="399"/>
      <c r="AB36" s="399"/>
      <c r="AC36" s="399"/>
      <c r="AD36" s="400"/>
      <c r="AG36" s="87"/>
      <c r="AH36" s="87"/>
      <c r="AI36" s="87"/>
      <c r="AJ36" s="87"/>
      <c r="AK36" s="87"/>
      <c r="AL36" s="87"/>
      <c r="AM36" s="87"/>
      <c r="AN36" s="87"/>
      <c r="AO36" s="87"/>
    </row>
    <row r="37" spans="1:41" ht="26.1" customHeight="1" x14ac:dyDescent="0.3">
      <c r="A37" s="289"/>
      <c r="B37" s="397"/>
      <c r="C37" s="88" t="s">
        <v>75</v>
      </c>
      <c r="D37" s="88" t="s">
        <v>76</v>
      </c>
      <c r="E37" s="88" t="s">
        <v>77</v>
      </c>
      <c r="F37" s="88" t="s">
        <v>78</v>
      </c>
      <c r="G37" s="88" t="s">
        <v>79</v>
      </c>
      <c r="H37" s="88" t="s">
        <v>80</v>
      </c>
      <c r="I37" s="88" t="s">
        <v>81</v>
      </c>
      <c r="J37" s="88" t="s">
        <v>82</v>
      </c>
      <c r="K37" s="88" t="s">
        <v>83</v>
      </c>
      <c r="L37" s="88" t="s">
        <v>84</v>
      </c>
      <c r="M37" s="88" t="s">
        <v>85</v>
      </c>
      <c r="N37" s="88" t="s">
        <v>86</v>
      </c>
      <c r="O37" s="88" t="s">
        <v>87</v>
      </c>
      <c r="P37" s="88" t="s">
        <v>88</v>
      </c>
      <c r="Q37" s="290" t="s">
        <v>89</v>
      </c>
      <c r="R37" s="350"/>
      <c r="S37" s="350"/>
      <c r="T37" s="350"/>
      <c r="U37" s="350"/>
      <c r="V37" s="350"/>
      <c r="W37" s="350"/>
      <c r="X37" s="350"/>
      <c r="Y37" s="350"/>
      <c r="Z37" s="350"/>
      <c r="AA37" s="350"/>
      <c r="AB37" s="350"/>
      <c r="AC37" s="350"/>
      <c r="AD37" s="401"/>
      <c r="AG37" s="94"/>
      <c r="AH37" s="94"/>
      <c r="AI37" s="94"/>
      <c r="AJ37" s="94"/>
      <c r="AK37" s="94"/>
      <c r="AL37" s="94"/>
      <c r="AM37" s="94"/>
      <c r="AN37" s="94"/>
      <c r="AO37" s="94"/>
    </row>
    <row r="38" spans="1:41" ht="74.099999999999994" customHeight="1" x14ac:dyDescent="0.3">
      <c r="A38" s="423" t="s">
        <v>149</v>
      </c>
      <c r="B38" s="435">
        <v>0.04</v>
      </c>
      <c r="C38" s="90" t="s">
        <v>67</v>
      </c>
      <c r="D38" s="203">
        <v>0</v>
      </c>
      <c r="E38" s="203">
        <v>9.0999999999999998E-2</v>
      </c>
      <c r="F38" s="203">
        <v>9.0999999999999998E-2</v>
      </c>
      <c r="G38" s="203">
        <v>9.0999999999999998E-2</v>
      </c>
      <c r="H38" s="203">
        <v>9.0999999999999998E-2</v>
      </c>
      <c r="I38" s="203">
        <v>9.0999999999999998E-2</v>
      </c>
      <c r="J38" s="203">
        <v>9.0999999999999998E-2</v>
      </c>
      <c r="K38" s="203">
        <v>9.0999999999999998E-2</v>
      </c>
      <c r="L38" s="203">
        <v>9.0999999999999998E-2</v>
      </c>
      <c r="M38" s="203">
        <v>9.0999999999999998E-2</v>
      </c>
      <c r="N38" s="203">
        <v>9.0999999999999998E-2</v>
      </c>
      <c r="O38" s="203">
        <v>0.09</v>
      </c>
      <c r="P38" s="96">
        <f t="shared" ref="P38:P43" si="0">SUM(D38:O38)</f>
        <v>0.99999999999999978</v>
      </c>
      <c r="Q38" s="553" t="s">
        <v>687</v>
      </c>
      <c r="R38" s="554"/>
      <c r="S38" s="554"/>
      <c r="T38" s="554"/>
      <c r="U38" s="554"/>
      <c r="V38" s="554"/>
      <c r="W38" s="554"/>
      <c r="X38" s="554"/>
      <c r="Y38" s="554"/>
      <c r="Z38" s="554"/>
      <c r="AA38" s="554"/>
      <c r="AB38" s="554"/>
      <c r="AC38" s="554"/>
      <c r="AD38" s="555"/>
      <c r="AE38" s="97"/>
      <c r="AG38" s="98"/>
      <c r="AH38" s="98"/>
      <c r="AI38" s="98"/>
      <c r="AJ38" s="98"/>
      <c r="AK38" s="98"/>
      <c r="AL38" s="98"/>
      <c r="AM38" s="98"/>
      <c r="AN38" s="98"/>
      <c r="AO38" s="98"/>
    </row>
    <row r="39" spans="1:41" ht="74.099999999999994" customHeight="1" x14ac:dyDescent="0.3">
      <c r="A39" s="433"/>
      <c r="B39" s="436"/>
      <c r="C39" s="99" t="s">
        <v>70</v>
      </c>
      <c r="D39" s="210">
        <v>0</v>
      </c>
      <c r="E39" s="210">
        <v>9.0999999999999998E-2</v>
      </c>
      <c r="F39" s="210">
        <v>9.0999999999999998E-2</v>
      </c>
      <c r="G39" s="210">
        <v>9.0999999999999998E-2</v>
      </c>
      <c r="H39" s="210">
        <v>9.0999999999999998E-2</v>
      </c>
      <c r="I39" s="210">
        <v>9.0999999999999998E-2</v>
      </c>
      <c r="J39" s="210">
        <v>9.0999999999999998E-2</v>
      </c>
      <c r="K39" s="210">
        <v>9.0999999999999998E-2</v>
      </c>
      <c r="L39" s="210">
        <v>9.0999999999999998E-2</v>
      </c>
      <c r="M39" s="210">
        <v>9.0999999999999998E-2</v>
      </c>
      <c r="N39" s="210">
        <v>9.0999999999999998E-2</v>
      </c>
      <c r="O39" s="210">
        <v>0.09</v>
      </c>
      <c r="P39" s="215">
        <f t="shared" si="0"/>
        <v>0.99999999999999978</v>
      </c>
      <c r="Q39" s="559"/>
      <c r="R39" s="560"/>
      <c r="S39" s="560"/>
      <c r="T39" s="560"/>
      <c r="U39" s="560"/>
      <c r="V39" s="560"/>
      <c r="W39" s="560"/>
      <c r="X39" s="560"/>
      <c r="Y39" s="560"/>
      <c r="Z39" s="560"/>
      <c r="AA39" s="560"/>
      <c r="AB39" s="560"/>
      <c r="AC39" s="560"/>
      <c r="AD39" s="561"/>
      <c r="AE39" s="97"/>
    </row>
    <row r="40" spans="1:41" ht="86.1" customHeight="1" x14ac:dyDescent="0.3">
      <c r="A40" s="423" t="s">
        <v>150</v>
      </c>
      <c r="B40" s="425">
        <v>0.03</v>
      </c>
      <c r="C40" s="102" t="s">
        <v>67</v>
      </c>
      <c r="D40" s="205">
        <v>0</v>
      </c>
      <c r="E40" s="205">
        <v>9.0999999999999998E-2</v>
      </c>
      <c r="F40" s="205">
        <v>9.0999999999999998E-2</v>
      </c>
      <c r="G40" s="205">
        <v>9.0999999999999998E-2</v>
      </c>
      <c r="H40" s="205">
        <v>9.0999999999999998E-2</v>
      </c>
      <c r="I40" s="205">
        <v>9.0999999999999998E-2</v>
      </c>
      <c r="J40" s="205">
        <v>9.0999999999999998E-2</v>
      </c>
      <c r="K40" s="205">
        <v>9.0999999999999998E-2</v>
      </c>
      <c r="L40" s="205">
        <v>9.0999999999999998E-2</v>
      </c>
      <c r="M40" s="205">
        <v>9.0999999999999998E-2</v>
      </c>
      <c r="N40" s="205">
        <v>9.0999999999999998E-2</v>
      </c>
      <c r="O40" s="205">
        <v>0.09</v>
      </c>
      <c r="P40" s="101">
        <f t="shared" si="0"/>
        <v>0.99999999999999978</v>
      </c>
      <c r="Q40" s="553" t="s">
        <v>759</v>
      </c>
      <c r="R40" s="554"/>
      <c r="S40" s="554"/>
      <c r="T40" s="554"/>
      <c r="U40" s="554"/>
      <c r="V40" s="554"/>
      <c r="W40" s="554"/>
      <c r="X40" s="554"/>
      <c r="Y40" s="554"/>
      <c r="Z40" s="554"/>
      <c r="AA40" s="554"/>
      <c r="AB40" s="554"/>
      <c r="AC40" s="554"/>
      <c r="AD40" s="555"/>
      <c r="AE40" s="97"/>
    </row>
    <row r="41" spans="1:41" ht="86.1" customHeight="1" x14ac:dyDescent="0.3">
      <c r="A41" s="433"/>
      <c r="B41" s="436"/>
      <c r="C41" s="99" t="s">
        <v>70</v>
      </c>
      <c r="D41" s="210">
        <v>0</v>
      </c>
      <c r="E41" s="210">
        <v>9.0999999999999998E-2</v>
      </c>
      <c r="F41" s="210">
        <v>9.0999999999999998E-2</v>
      </c>
      <c r="G41" s="210">
        <v>9.0999999999999998E-2</v>
      </c>
      <c r="H41" s="210">
        <v>9.0999999999999998E-2</v>
      </c>
      <c r="I41" s="210">
        <v>9.0999999999999998E-2</v>
      </c>
      <c r="J41" s="210">
        <v>9.0999999999999998E-2</v>
      </c>
      <c r="K41" s="210">
        <v>9.0999999999999998E-2</v>
      </c>
      <c r="L41" s="210">
        <v>9.0999999999999998E-2</v>
      </c>
      <c r="M41" s="210">
        <v>9.0999999999999998E-2</v>
      </c>
      <c r="N41" s="210">
        <v>9.0999999999999998E-2</v>
      </c>
      <c r="O41" s="210">
        <v>0.09</v>
      </c>
      <c r="P41" s="215">
        <f t="shared" si="0"/>
        <v>0.99999999999999978</v>
      </c>
      <c r="Q41" s="595"/>
      <c r="R41" s="596"/>
      <c r="S41" s="596"/>
      <c r="T41" s="596"/>
      <c r="U41" s="596"/>
      <c r="V41" s="596"/>
      <c r="W41" s="596"/>
      <c r="X41" s="596"/>
      <c r="Y41" s="596"/>
      <c r="Z41" s="596"/>
      <c r="AA41" s="596"/>
      <c r="AB41" s="596"/>
      <c r="AC41" s="596"/>
      <c r="AD41" s="597"/>
      <c r="AE41" s="97"/>
    </row>
    <row r="42" spans="1:41" ht="70.05" customHeight="1" x14ac:dyDescent="0.3">
      <c r="A42" s="423" t="s">
        <v>151</v>
      </c>
      <c r="B42" s="425">
        <v>0.03</v>
      </c>
      <c r="C42" s="102" t="s">
        <v>67</v>
      </c>
      <c r="D42" s="205">
        <v>0</v>
      </c>
      <c r="E42" s="205">
        <v>9.0999999999999998E-2</v>
      </c>
      <c r="F42" s="205">
        <v>9.0999999999999998E-2</v>
      </c>
      <c r="G42" s="205">
        <v>9.0999999999999998E-2</v>
      </c>
      <c r="H42" s="205">
        <v>9.0999999999999998E-2</v>
      </c>
      <c r="I42" s="205">
        <v>9.0999999999999998E-2</v>
      </c>
      <c r="J42" s="205">
        <v>9.0999999999999998E-2</v>
      </c>
      <c r="K42" s="205">
        <v>9.0999999999999998E-2</v>
      </c>
      <c r="L42" s="205">
        <v>9.0999999999999998E-2</v>
      </c>
      <c r="M42" s="205">
        <v>9.0999999999999998E-2</v>
      </c>
      <c r="N42" s="205">
        <v>9.0999999999999998E-2</v>
      </c>
      <c r="O42" s="205">
        <v>0.09</v>
      </c>
      <c r="P42" s="101">
        <f t="shared" si="0"/>
        <v>0.99999999999999978</v>
      </c>
      <c r="Q42" s="553" t="s">
        <v>677</v>
      </c>
      <c r="R42" s="554"/>
      <c r="S42" s="554"/>
      <c r="T42" s="554"/>
      <c r="U42" s="554"/>
      <c r="V42" s="554"/>
      <c r="W42" s="554"/>
      <c r="X42" s="554"/>
      <c r="Y42" s="554"/>
      <c r="Z42" s="554"/>
      <c r="AA42" s="554"/>
      <c r="AB42" s="554"/>
      <c r="AC42" s="554"/>
      <c r="AD42" s="555"/>
      <c r="AE42" s="97"/>
    </row>
    <row r="43" spans="1:41" ht="70.05" customHeight="1" thickBot="1" x14ac:dyDescent="0.35">
      <c r="A43" s="424"/>
      <c r="B43" s="426"/>
      <c r="C43" s="91" t="s">
        <v>70</v>
      </c>
      <c r="D43" s="211">
        <v>0</v>
      </c>
      <c r="E43" s="211">
        <v>9.0999999999999998E-2</v>
      </c>
      <c r="F43" s="211">
        <v>9.0999999999999998E-2</v>
      </c>
      <c r="G43" s="211">
        <v>9.0999999999999998E-2</v>
      </c>
      <c r="H43" s="211">
        <v>9.0999999999999998E-2</v>
      </c>
      <c r="I43" s="211">
        <v>9.0999999999999998E-2</v>
      </c>
      <c r="J43" s="211">
        <v>9.0999999999999998E-2</v>
      </c>
      <c r="K43" s="211">
        <v>9.0999999999999998E-2</v>
      </c>
      <c r="L43" s="211">
        <v>9.0999999999999998E-2</v>
      </c>
      <c r="M43" s="211">
        <v>9.0999999999999998E-2</v>
      </c>
      <c r="N43" s="211">
        <v>9.0999999999999998E-2</v>
      </c>
      <c r="O43" s="211">
        <v>0.09</v>
      </c>
      <c r="P43" s="216">
        <f t="shared" si="0"/>
        <v>0.99999999999999978</v>
      </c>
      <c r="Q43" s="556"/>
      <c r="R43" s="557"/>
      <c r="S43" s="557"/>
      <c r="T43" s="557"/>
      <c r="U43" s="557"/>
      <c r="V43" s="557"/>
      <c r="W43" s="557"/>
      <c r="X43" s="557"/>
      <c r="Y43" s="557"/>
      <c r="Z43" s="557"/>
      <c r="AA43" s="557"/>
      <c r="AB43" s="557"/>
      <c r="AC43" s="557"/>
      <c r="AD43" s="558"/>
      <c r="AE43" s="97"/>
    </row>
  </sheetData>
  <mergeCells count="79">
    <mergeCell ref="A42:A43"/>
    <mergeCell ref="B42:B43"/>
    <mergeCell ref="Q42:AD43"/>
    <mergeCell ref="A38:A39"/>
    <mergeCell ref="B38:B39"/>
    <mergeCell ref="Q38:AD39"/>
    <mergeCell ref="A40:A41"/>
    <mergeCell ref="B40:B41"/>
    <mergeCell ref="Q40:AD41"/>
    <mergeCell ref="A34:A35"/>
    <mergeCell ref="B34:B35"/>
    <mergeCell ref="Q33:T33"/>
    <mergeCell ref="Q34:T35"/>
    <mergeCell ref="A36:A37"/>
    <mergeCell ref="B36:B37"/>
    <mergeCell ref="C36:P36"/>
    <mergeCell ref="Q36:AD36"/>
    <mergeCell ref="Q37:AD37"/>
    <mergeCell ref="U34:X35"/>
    <mergeCell ref="Y34:AA35"/>
    <mergeCell ref="AB34:AD35"/>
    <mergeCell ref="A31:AD31"/>
    <mergeCell ref="A32:A33"/>
    <mergeCell ref="B32:B33"/>
    <mergeCell ref="C32:C33"/>
    <mergeCell ref="D32:P32"/>
    <mergeCell ref="Q32:AD32"/>
    <mergeCell ref="Y33:AA33"/>
    <mergeCell ref="AB33:AD33"/>
    <mergeCell ref="U33:X33"/>
    <mergeCell ref="B30:C30"/>
    <mergeCell ref="Q30:AD30"/>
    <mergeCell ref="Q20:AD20"/>
    <mergeCell ref="A22:B22"/>
    <mergeCell ref="A23:B23"/>
    <mergeCell ref="A24:B24"/>
    <mergeCell ref="A25:B25"/>
    <mergeCell ref="A27:AD27"/>
    <mergeCell ref="A28:A29"/>
    <mergeCell ref="B28:C29"/>
    <mergeCell ref="D28:O28"/>
    <mergeCell ref="P28:P29"/>
    <mergeCell ref="Q28:AD29"/>
    <mergeCell ref="AC17:AD17"/>
    <mergeCell ref="A15:B15"/>
    <mergeCell ref="C15:K15"/>
    <mergeCell ref="L15:Q15"/>
    <mergeCell ref="R15:X15"/>
    <mergeCell ref="Y15:Z15"/>
    <mergeCell ref="AA15:AD15"/>
    <mergeCell ref="C16:AB16"/>
    <mergeCell ref="A17:B17"/>
    <mergeCell ref="C17:Q17"/>
    <mergeCell ref="R17:V17"/>
    <mergeCell ref="W17:X17"/>
    <mergeCell ref="Y17:AB17"/>
    <mergeCell ref="M9:N9"/>
    <mergeCell ref="O9:P9"/>
    <mergeCell ref="A11:B13"/>
    <mergeCell ref="C11:AD13"/>
    <mergeCell ref="A7:B9"/>
    <mergeCell ref="C7:C9"/>
    <mergeCell ref="D7:H9"/>
    <mergeCell ref="A19:AD19"/>
    <mergeCell ref="C20:P20"/>
    <mergeCell ref="M8:N8"/>
    <mergeCell ref="O8:P8"/>
    <mergeCell ref="AB1:AD1"/>
    <mergeCell ref="B2:AA2"/>
    <mergeCell ref="AB2:AD2"/>
    <mergeCell ref="B3:AA4"/>
    <mergeCell ref="AB3:AD3"/>
    <mergeCell ref="AB4:AD4"/>
    <mergeCell ref="A1:A4"/>
    <mergeCell ref="B1:AA1"/>
    <mergeCell ref="K7:L9"/>
    <mergeCell ref="M7:N7"/>
    <mergeCell ref="O7:P7"/>
    <mergeCell ref="I7:J9"/>
  </mergeCells>
  <dataValidations count="3">
    <dataValidation type="textLength" operator="lessThanOrEqual" allowBlank="1" showInputMessage="1" showErrorMessage="1" errorTitle="Máximo 2.000 caracteres" error="Máximo 2.000 caracteres" sqref="U34 AB34 Y34 Q34 Q38:AD43" xr:uid="{00000000-0002-0000-0900-000000000000}">
      <formula1>2000</formula1>
    </dataValidation>
    <dataValidation type="textLength" operator="lessThanOrEqual" allowBlank="1" showInputMessage="1" showErrorMessage="1" errorTitle="Máximo 2.000 caracteres" error="Máximo 2.000 caracteres" promptTitle="2.000 caracteres" sqref="Q30:AD30" xr:uid="{00000000-0002-0000-0900-000001000000}">
      <formula1>2000</formula1>
    </dataValidation>
    <dataValidation type="list" allowBlank="1" showInputMessage="1" showErrorMessage="1" sqref="C7:C9" xr:uid="{00000000-0002-0000-0900-000002000000}">
      <formula1>$C$21:$N$21</formula1>
    </dataValidation>
  </dataValidations>
  <pageMargins left="0.25" right="0.25" top="0.75" bottom="0.75" header="0.3" footer="0.3"/>
  <pageSetup scale="22" orientation="landscape"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39997558519241921"/>
    <pageSetUpPr fitToPage="1"/>
  </sheetPr>
  <dimension ref="A1:AY63"/>
  <sheetViews>
    <sheetView topLeftCell="R1" zoomScale="60" zoomScaleNormal="60" workbookViewId="0">
      <selection activeCell="AV5" sqref="AV5:AV12"/>
    </sheetView>
  </sheetViews>
  <sheetFormatPr baseColWidth="10" defaultColWidth="10.77734375" defaultRowHeight="13.8" x14ac:dyDescent="0.3"/>
  <cols>
    <col min="1" max="1" width="20" style="108" bestFit="1" customWidth="1"/>
    <col min="2" max="2" width="20.77734375" style="108" bestFit="1" customWidth="1"/>
    <col min="3" max="3" width="22.5546875" style="108" bestFit="1" customWidth="1"/>
    <col min="4" max="4" width="15.5546875" style="108" bestFit="1" customWidth="1"/>
    <col min="5" max="5" width="20.21875" style="108" bestFit="1" customWidth="1"/>
    <col min="6" max="6" width="14.77734375" style="108" customWidth="1"/>
    <col min="7" max="7" width="20.5546875" style="108" customWidth="1"/>
    <col min="8" max="8" width="23.77734375" style="108" customWidth="1"/>
    <col min="9" max="10" width="29.21875" style="108" customWidth="1"/>
    <col min="11" max="11" width="16.77734375" style="108" customWidth="1"/>
    <col min="12" max="13" width="15.21875" style="108" customWidth="1"/>
    <col min="14" max="14" width="30.44140625" style="108" customWidth="1"/>
    <col min="15" max="19" width="8.77734375" style="108" customWidth="1"/>
    <col min="20" max="20" width="22.21875" style="108" customWidth="1"/>
    <col min="21" max="21" width="19" style="108" customWidth="1"/>
    <col min="22" max="23" width="5.77734375" style="108" customWidth="1"/>
    <col min="24" max="45" width="6.5546875" style="108" customWidth="1"/>
    <col min="46" max="46" width="12.77734375" style="121" customWidth="1"/>
    <col min="47" max="47" width="14.5546875" style="223" customWidth="1"/>
    <col min="48" max="49" width="78.5546875" style="108" customWidth="1"/>
    <col min="50" max="51" width="42.77734375" style="108" customWidth="1"/>
    <col min="52" max="16384" width="10.77734375" style="108"/>
  </cols>
  <sheetData>
    <row r="1" spans="1:51" ht="16.05" customHeight="1" x14ac:dyDescent="0.3">
      <c r="A1" s="637" t="s">
        <v>0</v>
      </c>
      <c r="B1" s="638"/>
      <c r="C1" s="638"/>
      <c r="D1" s="638"/>
      <c r="E1" s="638"/>
      <c r="F1" s="638"/>
      <c r="G1" s="638"/>
      <c r="H1" s="638"/>
      <c r="I1" s="638"/>
      <c r="J1" s="638"/>
      <c r="K1" s="638"/>
      <c r="L1" s="638"/>
      <c r="M1" s="638"/>
      <c r="N1" s="638"/>
      <c r="O1" s="638"/>
      <c r="P1" s="638"/>
      <c r="Q1" s="638"/>
      <c r="R1" s="638"/>
      <c r="S1" s="638"/>
      <c r="T1" s="638"/>
      <c r="U1" s="638"/>
      <c r="V1" s="638"/>
      <c r="W1" s="638"/>
      <c r="X1" s="638"/>
      <c r="Y1" s="638"/>
      <c r="Z1" s="638"/>
      <c r="AA1" s="638"/>
      <c r="AB1" s="638"/>
      <c r="AC1" s="638"/>
      <c r="AD1" s="638"/>
      <c r="AE1" s="638"/>
      <c r="AF1" s="638"/>
      <c r="AG1" s="638"/>
      <c r="AH1" s="638"/>
      <c r="AI1" s="638"/>
      <c r="AJ1" s="638"/>
      <c r="AK1" s="638"/>
      <c r="AL1" s="638"/>
      <c r="AM1" s="638"/>
      <c r="AN1" s="638"/>
      <c r="AO1" s="611"/>
      <c r="AP1" s="638"/>
      <c r="AQ1" s="638"/>
      <c r="AR1" s="638"/>
      <c r="AS1" s="638"/>
      <c r="AT1" s="638"/>
      <c r="AU1" s="638"/>
      <c r="AV1" s="638"/>
      <c r="AW1" s="639"/>
      <c r="AX1" s="511" t="s">
        <v>1</v>
      </c>
      <c r="AY1" s="512"/>
    </row>
    <row r="2" spans="1:51" ht="16.05" customHeight="1" x14ac:dyDescent="0.3">
      <c r="A2" s="640" t="s">
        <v>2</v>
      </c>
      <c r="B2" s="641"/>
      <c r="C2" s="641"/>
      <c r="D2" s="641"/>
      <c r="E2" s="641"/>
      <c r="F2" s="641"/>
      <c r="G2" s="641"/>
      <c r="H2" s="641"/>
      <c r="I2" s="641"/>
      <c r="J2" s="641"/>
      <c r="K2" s="641"/>
      <c r="L2" s="641"/>
      <c r="M2" s="641"/>
      <c r="N2" s="641"/>
      <c r="O2" s="641"/>
      <c r="P2" s="641"/>
      <c r="Q2" s="641"/>
      <c r="R2" s="641"/>
      <c r="S2" s="641"/>
      <c r="T2" s="641"/>
      <c r="U2" s="641"/>
      <c r="V2" s="641"/>
      <c r="W2" s="641"/>
      <c r="X2" s="641"/>
      <c r="Y2" s="641"/>
      <c r="Z2" s="641"/>
      <c r="AA2" s="641"/>
      <c r="AB2" s="641"/>
      <c r="AC2" s="641"/>
      <c r="AD2" s="641"/>
      <c r="AE2" s="641"/>
      <c r="AF2" s="641"/>
      <c r="AG2" s="641"/>
      <c r="AH2" s="641"/>
      <c r="AI2" s="641"/>
      <c r="AJ2" s="641"/>
      <c r="AK2" s="641"/>
      <c r="AL2" s="641"/>
      <c r="AM2" s="641"/>
      <c r="AN2" s="641"/>
      <c r="AO2" s="618"/>
      <c r="AP2" s="641"/>
      <c r="AQ2" s="641"/>
      <c r="AR2" s="641"/>
      <c r="AS2" s="641"/>
      <c r="AT2" s="641"/>
      <c r="AU2" s="641"/>
      <c r="AV2" s="641"/>
      <c r="AW2" s="642"/>
      <c r="AX2" s="647" t="s">
        <v>3</v>
      </c>
      <c r="AY2" s="648"/>
    </row>
    <row r="3" spans="1:51" ht="15" customHeight="1" x14ac:dyDescent="0.3">
      <c r="A3" s="643" t="s">
        <v>152</v>
      </c>
      <c r="B3" s="644"/>
      <c r="C3" s="644"/>
      <c r="D3" s="644"/>
      <c r="E3" s="644"/>
      <c r="F3" s="644"/>
      <c r="G3" s="644"/>
      <c r="H3" s="644"/>
      <c r="I3" s="644"/>
      <c r="J3" s="644"/>
      <c r="K3" s="644"/>
      <c r="L3" s="644"/>
      <c r="M3" s="644"/>
      <c r="N3" s="644"/>
      <c r="O3" s="644"/>
      <c r="P3" s="644"/>
      <c r="Q3" s="644"/>
      <c r="R3" s="644"/>
      <c r="S3" s="644"/>
      <c r="T3" s="644"/>
      <c r="U3" s="644"/>
      <c r="V3" s="644"/>
      <c r="W3" s="644"/>
      <c r="X3" s="644"/>
      <c r="Y3" s="644"/>
      <c r="Z3" s="644"/>
      <c r="AA3" s="644"/>
      <c r="AB3" s="644"/>
      <c r="AC3" s="644"/>
      <c r="AD3" s="644"/>
      <c r="AE3" s="644"/>
      <c r="AF3" s="644"/>
      <c r="AG3" s="644"/>
      <c r="AH3" s="644"/>
      <c r="AI3" s="644"/>
      <c r="AJ3" s="644"/>
      <c r="AK3" s="644"/>
      <c r="AL3" s="644"/>
      <c r="AM3" s="644"/>
      <c r="AN3" s="644"/>
      <c r="AO3" s="603"/>
      <c r="AP3" s="644"/>
      <c r="AQ3" s="644"/>
      <c r="AR3" s="644"/>
      <c r="AS3" s="644"/>
      <c r="AT3" s="644"/>
      <c r="AU3" s="644"/>
      <c r="AV3" s="644"/>
      <c r="AW3" s="645"/>
      <c r="AX3" s="647" t="s">
        <v>5</v>
      </c>
      <c r="AY3" s="648"/>
    </row>
    <row r="4" spans="1:51" ht="16.05" customHeight="1" x14ac:dyDescent="0.3">
      <c r="A4" s="637"/>
      <c r="B4" s="638"/>
      <c r="C4" s="638"/>
      <c r="D4" s="638"/>
      <c r="E4" s="638"/>
      <c r="F4" s="638"/>
      <c r="G4" s="638"/>
      <c r="H4" s="638"/>
      <c r="I4" s="638"/>
      <c r="J4" s="638"/>
      <c r="K4" s="638"/>
      <c r="L4" s="638"/>
      <c r="M4" s="638"/>
      <c r="N4" s="638"/>
      <c r="O4" s="638"/>
      <c r="P4" s="638"/>
      <c r="Q4" s="638"/>
      <c r="R4" s="638"/>
      <c r="S4" s="638"/>
      <c r="T4" s="638"/>
      <c r="U4" s="638"/>
      <c r="V4" s="638"/>
      <c r="W4" s="638"/>
      <c r="X4" s="638"/>
      <c r="Y4" s="638"/>
      <c r="Z4" s="638"/>
      <c r="AA4" s="638"/>
      <c r="AB4" s="638"/>
      <c r="AC4" s="638"/>
      <c r="AD4" s="638"/>
      <c r="AE4" s="638"/>
      <c r="AF4" s="638"/>
      <c r="AG4" s="638"/>
      <c r="AH4" s="638"/>
      <c r="AI4" s="638"/>
      <c r="AJ4" s="638"/>
      <c r="AK4" s="638"/>
      <c r="AL4" s="638"/>
      <c r="AM4" s="638"/>
      <c r="AN4" s="638"/>
      <c r="AO4" s="611"/>
      <c r="AP4" s="638"/>
      <c r="AQ4" s="638"/>
      <c r="AR4" s="638"/>
      <c r="AS4" s="638"/>
      <c r="AT4" s="638"/>
      <c r="AU4" s="638"/>
      <c r="AV4" s="638"/>
      <c r="AW4" s="639"/>
      <c r="AX4" s="649" t="s">
        <v>153</v>
      </c>
      <c r="AY4" s="649"/>
    </row>
    <row r="5" spans="1:51" ht="15" customHeight="1" x14ac:dyDescent="0.3">
      <c r="A5" s="616" t="s">
        <v>154</v>
      </c>
      <c r="B5" s="617"/>
      <c r="C5" s="617"/>
      <c r="D5" s="617"/>
      <c r="E5" s="617"/>
      <c r="F5" s="617"/>
      <c r="G5" s="617"/>
      <c r="H5" s="617"/>
      <c r="I5" s="617"/>
      <c r="J5" s="617"/>
      <c r="K5" s="617"/>
      <c r="L5" s="617"/>
      <c r="M5" s="617"/>
      <c r="N5" s="617"/>
      <c r="O5" s="617"/>
      <c r="P5" s="617"/>
      <c r="Q5" s="617"/>
      <c r="R5" s="617"/>
      <c r="S5" s="617"/>
      <c r="T5" s="617"/>
      <c r="U5" s="617"/>
      <c r="V5" s="617"/>
      <c r="W5" s="617"/>
      <c r="X5" s="617"/>
      <c r="Y5" s="617"/>
      <c r="Z5" s="617"/>
      <c r="AA5" s="617"/>
      <c r="AB5" s="617"/>
      <c r="AC5" s="617"/>
      <c r="AD5" s="617"/>
      <c r="AE5" s="617"/>
      <c r="AF5" s="617"/>
      <c r="AG5" s="619"/>
      <c r="AH5" s="601" t="s">
        <v>13</v>
      </c>
      <c r="AI5" s="602"/>
      <c r="AJ5" s="602"/>
      <c r="AK5" s="602"/>
      <c r="AL5" s="602"/>
      <c r="AM5" s="602"/>
      <c r="AN5" s="602"/>
      <c r="AO5" s="603"/>
      <c r="AP5" s="602"/>
      <c r="AQ5" s="602"/>
      <c r="AR5" s="602"/>
      <c r="AS5" s="602"/>
      <c r="AT5" s="602"/>
      <c r="AU5" s="604"/>
      <c r="AV5" s="598" t="s">
        <v>155</v>
      </c>
      <c r="AW5" s="598" t="s">
        <v>156</v>
      </c>
      <c r="AX5" s="598" t="s">
        <v>157</v>
      </c>
      <c r="AY5" s="598" t="s">
        <v>158</v>
      </c>
    </row>
    <row r="6" spans="1:51" ht="15" customHeight="1" x14ac:dyDescent="0.3">
      <c r="A6" s="620" t="s">
        <v>9</v>
      </c>
      <c r="B6" s="620"/>
      <c r="C6" s="620"/>
      <c r="D6" s="621">
        <v>45302</v>
      </c>
      <c r="E6" s="622"/>
      <c r="F6" s="601" t="s">
        <v>10</v>
      </c>
      <c r="G6" s="604"/>
      <c r="H6" s="623" t="s">
        <v>11</v>
      </c>
      <c r="I6" s="623"/>
      <c r="J6" s="116"/>
      <c r="K6" s="601"/>
      <c r="L6" s="602"/>
      <c r="M6" s="602"/>
      <c r="N6" s="602"/>
      <c r="O6" s="602"/>
      <c r="P6" s="602"/>
      <c r="Q6" s="602"/>
      <c r="R6" s="602"/>
      <c r="S6" s="602"/>
      <c r="T6" s="602"/>
      <c r="U6" s="602"/>
      <c r="V6" s="109"/>
      <c r="W6" s="109"/>
      <c r="X6" s="109"/>
      <c r="Y6" s="109"/>
      <c r="Z6" s="109"/>
      <c r="AA6" s="109"/>
      <c r="AB6" s="109"/>
      <c r="AC6" s="109"/>
      <c r="AD6" s="109"/>
      <c r="AE6" s="109"/>
      <c r="AF6" s="109"/>
      <c r="AG6" s="110"/>
      <c r="AH6" s="605"/>
      <c r="AI6" s="606"/>
      <c r="AJ6" s="606"/>
      <c r="AK6" s="606"/>
      <c r="AL6" s="606"/>
      <c r="AM6" s="606"/>
      <c r="AN6" s="606"/>
      <c r="AO6" s="607"/>
      <c r="AP6" s="606"/>
      <c r="AQ6" s="606"/>
      <c r="AR6" s="606"/>
      <c r="AS6" s="606"/>
      <c r="AT6" s="606"/>
      <c r="AU6" s="608"/>
      <c r="AV6" s="599"/>
      <c r="AW6" s="599"/>
      <c r="AX6" s="599"/>
      <c r="AY6" s="599"/>
    </row>
    <row r="7" spans="1:51" ht="15" customHeight="1" x14ac:dyDescent="0.3">
      <c r="A7" s="620"/>
      <c r="B7" s="620"/>
      <c r="C7" s="620"/>
      <c r="D7" s="622"/>
      <c r="E7" s="622"/>
      <c r="F7" s="605"/>
      <c r="G7" s="608"/>
      <c r="H7" s="623" t="s">
        <v>12</v>
      </c>
      <c r="I7" s="623"/>
      <c r="J7" s="116"/>
      <c r="K7" s="605"/>
      <c r="L7" s="606"/>
      <c r="M7" s="606"/>
      <c r="N7" s="606"/>
      <c r="O7" s="606"/>
      <c r="P7" s="606"/>
      <c r="Q7" s="606"/>
      <c r="R7" s="606"/>
      <c r="S7" s="606"/>
      <c r="T7" s="606"/>
      <c r="U7" s="606"/>
      <c r="V7" s="111"/>
      <c r="W7" s="111"/>
      <c r="X7" s="111"/>
      <c r="Y7" s="111"/>
      <c r="Z7" s="111"/>
      <c r="AA7" s="111"/>
      <c r="AB7" s="111"/>
      <c r="AC7" s="111"/>
      <c r="AD7" s="111"/>
      <c r="AE7" s="111"/>
      <c r="AF7" s="111"/>
      <c r="AG7" s="112"/>
      <c r="AH7" s="605"/>
      <c r="AI7" s="606"/>
      <c r="AJ7" s="606"/>
      <c r="AK7" s="606"/>
      <c r="AL7" s="606"/>
      <c r="AM7" s="606"/>
      <c r="AN7" s="606"/>
      <c r="AO7" s="607"/>
      <c r="AP7" s="606"/>
      <c r="AQ7" s="606"/>
      <c r="AR7" s="606"/>
      <c r="AS7" s="606"/>
      <c r="AT7" s="606"/>
      <c r="AU7" s="608"/>
      <c r="AV7" s="599"/>
      <c r="AW7" s="599"/>
      <c r="AX7" s="599"/>
      <c r="AY7" s="599"/>
    </row>
    <row r="8" spans="1:51" ht="15" customHeight="1" x14ac:dyDescent="0.3">
      <c r="A8" s="620"/>
      <c r="B8" s="620"/>
      <c r="C8" s="620"/>
      <c r="D8" s="622"/>
      <c r="E8" s="622"/>
      <c r="F8" s="609"/>
      <c r="G8" s="612"/>
      <c r="H8" s="623" t="s">
        <v>13</v>
      </c>
      <c r="I8" s="623"/>
      <c r="J8" s="116" t="s">
        <v>14</v>
      </c>
      <c r="K8" s="609"/>
      <c r="L8" s="610"/>
      <c r="M8" s="610"/>
      <c r="N8" s="610"/>
      <c r="O8" s="610"/>
      <c r="P8" s="610"/>
      <c r="Q8" s="610"/>
      <c r="R8" s="610"/>
      <c r="S8" s="610"/>
      <c r="T8" s="610"/>
      <c r="U8" s="610"/>
      <c r="V8" s="113"/>
      <c r="W8" s="113"/>
      <c r="X8" s="113"/>
      <c r="Y8" s="113"/>
      <c r="Z8" s="113"/>
      <c r="AA8" s="113"/>
      <c r="AB8" s="113"/>
      <c r="AC8" s="113"/>
      <c r="AD8" s="113"/>
      <c r="AE8" s="113"/>
      <c r="AF8" s="113"/>
      <c r="AG8" s="114"/>
      <c r="AH8" s="605"/>
      <c r="AI8" s="606"/>
      <c r="AJ8" s="606"/>
      <c r="AK8" s="606"/>
      <c r="AL8" s="606"/>
      <c r="AM8" s="606"/>
      <c r="AN8" s="606"/>
      <c r="AO8" s="607"/>
      <c r="AP8" s="606"/>
      <c r="AQ8" s="606"/>
      <c r="AR8" s="606"/>
      <c r="AS8" s="606"/>
      <c r="AT8" s="606"/>
      <c r="AU8" s="608"/>
      <c r="AV8" s="599"/>
      <c r="AW8" s="599"/>
      <c r="AX8" s="599"/>
      <c r="AY8" s="599"/>
    </row>
    <row r="9" spans="1:51" ht="15" customHeight="1" x14ac:dyDescent="0.3">
      <c r="A9" s="633" t="s">
        <v>159</v>
      </c>
      <c r="B9" s="634"/>
      <c r="C9" s="635"/>
      <c r="D9" s="629" t="s">
        <v>160</v>
      </c>
      <c r="E9" s="630"/>
      <c r="F9" s="630"/>
      <c r="G9" s="630"/>
      <c r="H9" s="630"/>
      <c r="I9" s="630"/>
      <c r="J9" s="630"/>
      <c r="K9" s="631"/>
      <c r="L9" s="631"/>
      <c r="M9" s="631"/>
      <c r="N9" s="631"/>
      <c r="O9" s="631"/>
      <c r="P9" s="631"/>
      <c r="Q9" s="631"/>
      <c r="R9" s="631"/>
      <c r="S9" s="631"/>
      <c r="T9" s="631"/>
      <c r="U9" s="631"/>
      <c r="V9" s="631"/>
      <c r="W9" s="631"/>
      <c r="X9" s="631"/>
      <c r="Y9" s="631"/>
      <c r="Z9" s="631"/>
      <c r="AA9" s="631"/>
      <c r="AB9" s="631"/>
      <c r="AC9" s="631"/>
      <c r="AD9" s="631"/>
      <c r="AE9" s="631"/>
      <c r="AF9" s="631"/>
      <c r="AG9" s="632"/>
      <c r="AH9" s="605"/>
      <c r="AI9" s="606"/>
      <c r="AJ9" s="606"/>
      <c r="AK9" s="606"/>
      <c r="AL9" s="606"/>
      <c r="AM9" s="606"/>
      <c r="AN9" s="606"/>
      <c r="AO9" s="607"/>
      <c r="AP9" s="606"/>
      <c r="AQ9" s="606"/>
      <c r="AR9" s="606"/>
      <c r="AS9" s="606"/>
      <c r="AT9" s="606"/>
      <c r="AU9" s="608"/>
      <c r="AV9" s="599"/>
      <c r="AW9" s="599"/>
      <c r="AX9" s="599"/>
      <c r="AY9" s="599"/>
    </row>
    <row r="10" spans="1:51" ht="15" customHeight="1" x14ac:dyDescent="0.3">
      <c r="A10" s="626" t="s">
        <v>161</v>
      </c>
      <c r="B10" s="627"/>
      <c r="C10" s="628"/>
      <c r="D10" s="636" t="s">
        <v>162</v>
      </c>
      <c r="E10" s="631"/>
      <c r="F10" s="631"/>
      <c r="G10" s="631"/>
      <c r="H10" s="631"/>
      <c r="I10" s="631"/>
      <c r="J10" s="631"/>
      <c r="K10" s="631"/>
      <c r="L10" s="631"/>
      <c r="M10" s="631"/>
      <c r="N10" s="631"/>
      <c r="O10" s="631"/>
      <c r="P10" s="631"/>
      <c r="Q10" s="631"/>
      <c r="R10" s="631"/>
      <c r="S10" s="631"/>
      <c r="T10" s="631"/>
      <c r="U10" s="631"/>
      <c r="V10" s="631"/>
      <c r="W10" s="631"/>
      <c r="X10" s="631"/>
      <c r="Y10" s="631"/>
      <c r="Z10" s="631"/>
      <c r="AA10" s="631"/>
      <c r="AB10" s="631"/>
      <c r="AC10" s="631"/>
      <c r="AD10" s="631"/>
      <c r="AE10" s="631"/>
      <c r="AF10" s="631"/>
      <c r="AG10" s="632"/>
      <c r="AH10" s="609"/>
      <c r="AI10" s="610"/>
      <c r="AJ10" s="610"/>
      <c r="AK10" s="610"/>
      <c r="AL10" s="610"/>
      <c r="AM10" s="610"/>
      <c r="AN10" s="610"/>
      <c r="AO10" s="611"/>
      <c r="AP10" s="610"/>
      <c r="AQ10" s="610"/>
      <c r="AR10" s="610"/>
      <c r="AS10" s="610"/>
      <c r="AT10" s="610"/>
      <c r="AU10" s="612"/>
      <c r="AV10" s="599"/>
      <c r="AW10" s="599"/>
      <c r="AX10" s="599"/>
      <c r="AY10" s="599"/>
    </row>
    <row r="11" spans="1:51" ht="39.6" customHeight="1" x14ac:dyDescent="0.3">
      <c r="A11" s="614" t="s">
        <v>163</v>
      </c>
      <c r="B11" s="625"/>
      <c r="C11" s="625"/>
      <c r="D11" s="625"/>
      <c r="E11" s="625"/>
      <c r="F11" s="615"/>
      <c r="G11" s="614" t="s">
        <v>164</v>
      </c>
      <c r="H11" s="615"/>
      <c r="I11" s="598" t="s">
        <v>165</v>
      </c>
      <c r="J11" s="598" t="s">
        <v>166</v>
      </c>
      <c r="K11" s="598" t="s">
        <v>167</v>
      </c>
      <c r="L11" s="598" t="s">
        <v>168</v>
      </c>
      <c r="M11" s="598" t="s">
        <v>169</v>
      </c>
      <c r="N11" s="598" t="s">
        <v>170</v>
      </c>
      <c r="O11" s="614" t="s">
        <v>171</v>
      </c>
      <c r="P11" s="625"/>
      <c r="Q11" s="625"/>
      <c r="R11" s="625"/>
      <c r="S11" s="615"/>
      <c r="T11" s="598" t="s">
        <v>172</v>
      </c>
      <c r="U11" s="598" t="s">
        <v>173</v>
      </c>
      <c r="V11" s="616" t="s">
        <v>174</v>
      </c>
      <c r="W11" s="617"/>
      <c r="X11" s="617"/>
      <c r="Y11" s="617"/>
      <c r="Z11" s="617"/>
      <c r="AA11" s="617"/>
      <c r="AB11" s="617"/>
      <c r="AC11" s="617"/>
      <c r="AD11" s="617"/>
      <c r="AE11" s="617"/>
      <c r="AF11" s="617"/>
      <c r="AG11" s="619"/>
      <c r="AH11" s="616" t="s">
        <v>175</v>
      </c>
      <c r="AI11" s="617"/>
      <c r="AJ11" s="617"/>
      <c r="AK11" s="617"/>
      <c r="AL11" s="617"/>
      <c r="AM11" s="617"/>
      <c r="AN11" s="617"/>
      <c r="AO11" s="618"/>
      <c r="AP11" s="617"/>
      <c r="AQ11" s="617"/>
      <c r="AR11" s="617"/>
      <c r="AS11" s="619"/>
      <c r="AT11" s="614" t="s">
        <v>41</v>
      </c>
      <c r="AU11" s="615"/>
      <c r="AV11" s="599"/>
      <c r="AW11" s="599"/>
      <c r="AX11" s="599"/>
      <c r="AY11" s="599"/>
    </row>
    <row r="12" spans="1:51" ht="41.4" x14ac:dyDescent="0.3">
      <c r="A12" s="115" t="s">
        <v>176</v>
      </c>
      <c r="B12" s="115" t="s">
        <v>177</v>
      </c>
      <c r="C12" s="115" t="s">
        <v>178</v>
      </c>
      <c r="D12" s="115" t="s">
        <v>179</v>
      </c>
      <c r="E12" s="115" t="s">
        <v>180</v>
      </c>
      <c r="F12" s="115" t="s">
        <v>181</v>
      </c>
      <c r="G12" s="115" t="s">
        <v>182</v>
      </c>
      <c r="H12" s="115" t="s">
        <v>183</v>
      </c>
      <c r="I12" s="600"/>
      <c r="J12" s="600"/>
      <c r="K12" s="600"/>
      <c r="L12" s="600"/>
      <c r="M12" s="600"/>
      <c r="N12" s="600"/>
      <c r="O12" s="115">
        <v>2020</v>
      </c>
      <c r="P12" s="115">
        <v>2021</v>
      </c>
      <c r="Q12" s="115">
        <v>2022</v>
      </c>
      <c r="R12" s="115">
        <v>2023</v>
      </c>
      <c r="S12" s="115">
        <v>2024</v>
      </c>
      <c r="T12" s="600"/>
      <c r="U12" s="600"/>
      <c r="V12" s="119" t="s">
        <v>30</v>
      </c>
      <c r="W12" s="119" t="s">
        <v>31</v>
      </c>
      <c r="X12" s="119" t="s">
        <v>32</v>
      </c>
      <c r="Y12" s="119" t="s">
        <v>33</v>
      </c>
      <c r="Z12" s="119" t="s">
        <v>34</v>
      </c>
      <c r="AA12" s="119" t="s">
        <v>35</v>
      </c>
      <c r="AB12" s="119" t="s">
        <v>36</v>
      </c>
      <c r="AC12" s="119" t="s">
        <v>37</v>
      </c>
      <c r="AD12" s="119" t="s">
        <v>8</v>
      </c>
      <c r="AE12" s="119" t="s">
        <v>38</v>
      </c>
      <c r="AF12" s="119" t="s">
        <v>39</v>
      </c>
      <c r="AG12" s="119" t="s">
        <v>40</v>
      </c>
      <c r="AH12" s="119" t="s">
        <v>30</v>
      </c>
      <c r="AI12" s="119" t="s">
        <v>31</v>
      </c>
      <c r="AJ12" s="119" t="s">
        <v>32</v>
      </c>
      <c r="AK12" s="119" t="s">
        <v>33</v>
      </c>
      <c r="AL12" s="119" t="s">
        <v>34</v>
      </c>
      <c r="AM12" s="119" t="s">
        <v>35</v>
      </c>
      <c r="AN12" s="119" t="s">
        <v>36</v>
      </c>
      <c r="AO12" s="119" t="s">
        <v>37</v>
      </c>
      <c r="AP12" s="119" t="s">
        <v>8</v>
      </c>
      <c r="AQ12" s="119" t="s">
        <v>38</v>
      </c>
      <c r="AR12" s="119" t="s">
        <v>39</v>
      </c>
      <c r="AS12" s="119" t="s">
        <v>40</v>
      </c>
      <c r="AT12" s="115" t="s">
        <v>184</v>
      </c>
      <c r="AU12" s="193" t="s">
        <v>185</v>
      </c>
      <c r="AV12" s="600"/>
      <c r="AW12" s="600"/>
      <c r="AX12" s="600"/>
      <c r="AY12" s="600"/>
    </row>
    <row r="13" spans="1:51" ht="152.25" customHeight="1" x14ac:dyDescent="0.3">
      <c r="A13" s="117">
        <v>304</v>
      </c>
      <c r="B13" s="117"/>
      <c r="C13" s="117"/>
      <c r="D13" s="117"/>
      <c r="E13" s="117"/>
      <c r="F13" s="117"/>
      <c r="G13" s="117"/>
      <c r="H13" s="117"/>
      <c r="I13" s="137" t="s">
        <v>186</v>
      </c>
      <c r="J13" s="136" t="s">
        <v>187</v>
      </c>
      <c r="K13" s="136" t="s">
        <v>188</v>
      </c>
      <c r="L13" s="274">
        <v>0.8</v>
      </c>
      <c r="M13" s="136" t="s">
        <v>189</v>
      </c>
      <c r="N13" s="136" t="s">
        <v>190</v>
      </c>
      <c r="O13" s="274">
        <v>0.8</v>
      </c>
      <c r="P13" s="274">
        <v>0.8</v>
      </c>
      <c r="Q13" s="274">
        <v>0.8</v>
      </c>
      <c r="R13" s="274">
        <v>0.8</v>
      </c>
      <c r="S13" s="274">
        <v>0.8</v>
      </c>
      <c r="T13" s="225" t="s">
        <v>191</v>
      </c>
      <c r="U13" s="225" t="s">
        <v>192</v>
      </c>
      <c r="V13" s="274"/>
      <c r="W13" s="274"/>
      <c r="X13" s="274">
        <v>0.8</v>
      </c>
      <c r="Y13" s="274"/>
      <c r="Z13" s="274"/>
      <c r="AA13" s="274">
        <v>0.8</v>
      </c>
      <c r="AB13" s="274"/>
      <c r="AC13" s="274"/>
      <c r="AD13" s="274">
        <v>0.8</v>
      </c>
      <c r="AE13" s="274"/>
      <c r="AF13" s="274"/>
      <c r="AG13" s="274">
        <v>0.8</v>
      </c>
      <c r="AH13" s="226">
        <v>0.94</v>
      </c>
      <c r="AI13" s="226">
        <v>0.94</v>
      </c>
      <c r="AJ13" s="226">
        <v>0.95</v>
      </c>
      <c r="AK13" s="226">
        <v>0.95</v>
      </c>
      <c r="AL13" s="226">
        <v>0.94</v>
      </c>
      <c r="AM13" s="226">
        <v>0.93</v>
      </c>
      <c r="AN13" s="226">
        <v>0.93</v>
      </c>
      <c r="AO13" s="226">
        <v>0.92</v>
      </c>
      <c r="AP13" s="226">
        <v>0.94</v>
      </c>
      <c r="AQ13" s="226">
        <v>0.92</v>
      </c>
      <c r="AR13" s="226">
        <v>0.92</v>
      </c>
      <c r="AS13" s="226">
        <v>0.93</v>
      </c>
      <c r="AT13" s="275">
        <f>AVERAGE(AH13:AS13)</f>
        <v>0.93416666666666659</v>
      </c>
      <c r="AU13" s="226">
        <f t="shared" ref="AU13:AU21" si="0">+AT13/R13</f>
        <v>1.1677083333333331</v>
      </c>
      <c r="AV13" s="271" t="s">
        <v>633</v>
      </c>
      <c r="AW13" s="271" t="s">
        <v>654</v>
      </c>
      <c r="AX13" s="273" t="s">
        <v>68</v>
      </c>
      <c r="AY13" s="276" t="s">
        <v>193</v>
      </c>
    </row>
    <row r="14" spans="1:51" ht="81" customHeight="1" x14ac:dyDescent="0.3">
      <c r="A14" s="117">
        <v>305</v>
      </c>
      <c r="B14" s="117"/>
      <c r="C14" s="117"/>
      <c r="D14" s="117"/>
      <c r="E14" s="117"/>
      <c r="F14" s="117"/>
      <c r="G14" s="117"/>
      <c r="H14" s="117"/>
      <c r="I14" s="137" t="s">
        <v>194</v>
      </c>
      <c r="J14" s="136" t="s">
        <v>195</v>
      </c>
      <c r="K14" s="136" t="s">
        <v>196</v>
      </c>
      <c r="L14" s="117">
        <v>6</v>
      </c>
      <c r="M14" s="137" t="s">
        <v>197</v>
      </c>
      <c r="N14" s="136" t="s">
        <v>198</v>
      </c>
      <c r="O14" s="117">
        <v>5</v>
      </c>
      <c r="P14" s="117">
        <v>6</v>
      </c>
      <c r="Q14" s="117">
        <v>6</v>
      </c>
      <c r="R14" s="117">
        <v>6</v>
      </c>
      <c r="S14" s="117">
        <v>6</v>
      </c>
      <c r="T14" s="225" t="s">
        <v>191</v>
      </c>
      <c r="U14" s="117" t="s">
        <v>199</v>
      </c>
      <c r="V14" s="117"/>
      <c r="W14" s="117"/>
      <c r="X14" s="117">
        <v>6</v>
      </c>
      <c r="Y14" s="117"/>
      <c r="Z14" s="117"/>
      <c r="AA14" s="117">
        <v>6</v>
      </c>
      <c r="AB14" s="117"/>
      <c r="AC14" s="117"/>
      <c r="AD14" s="117">
        <v>6</v>
      </c>
      <c r="AE14" s="117"/>
      <c r="AF14" s="117"/>
      <c r="AG14" s="117">
        <v>6</v>
      </c>
      <c r="AH14" s="116">
        <v>6</v>
      </c>
      <c r="AI14" s="116">
        <v>6</v>
      </c>
      <c r="AJ14" s="116">
        <v>6</v>
      </c>
      <c r="AK14" s="116">
        <v>6</v>
      </c>
      <c r="AL14" s="116">
        <v>6</v>
      </c>
      <c r="AM14" s="116">
        <v>5</v>
      </c>
      <c r="AN14" s="116">
        <v>6</v>
      </c>
      <c r="AO14" s="116">
        <v>6</v>
      </c>
      <c r="AP14" s="116">
        <v>6</v>
      </c>
      <c r="AQ14" s="116">
        <v>6</v>
      </c>
      <c r="AR14" s="116">
        <v>6</v>
      </c>
      <c r="AS14" s="116">
        <v>6</v>
      </c>
      <c r="AT14" s="116">
        <f>MAX(AH14:AS14)</f>
        <v>6</v>
      </c>
      <c r="AU14" s="226">
        <f>+AT14/R14</f>
        <v>1</v>
      </c>
      <c r="AV14" s="273" t="s">
        <v>697</v>
      </c>
      <c r="AW14" s="273" t="s">
        <v>698</v>
      </c>
      <c r="AX14" s="273" t="s">
        <v>68</v>
      </c>
      <c r="AY14" s="276" t="s">
        <v>193</v>
      </c>
    </row>
    <row r="15" spans="1:51" ht="389.25" customHeight="1" x14ac:dyDescent="0.3">
      <c r="A15" s="117">
        <v>309</v>
      </c>
      <c r="B15" s="117"/>
      <c r="C15" s="117" t="s">
        <v>14</v>
      </c>
      <c r="D15" s="117"/>
      <c r="E15" s="117"/>
      <c r="F15" s="117"/>
      <c r="G15" s="117"/>
      <c r="H15" s="117"/>
      <c r="I15" s="137" t="s">
        <v>200</v>
      </c>
      <c r="J15" s="136" t="s">
        <v>201</v>
      </c>
      <c r="K15" s="136" t="s">
        <v>188</v>
      </c>
      <c r="L15" s="117">
        <v>5</v>
      </c>
      <c r="M15" s="137" t="s">
        <v>202</v>
      </c>
      <c r="N15" s="136" t="s">
        <v>203</v>
      </c>
      <c r="O15" s="117">
        <v>5</v>
      </c>
      <c r="P15" s="117">
        <v>5</v>
      </c>
      <c r="Q15" s="117">
        <v>5</v>
      </c>
      <c r="R15" s="117">
        <v>5</v>
      </c>
      <c r="S15" s="117">
        <v>5</v>
      </c>
      <c r="T15" s="225" t="s">
        <v>191</v>
      </c>
      <c r="U15" s="117" t="s">
        <v>204</v>
      </c>
      <c r="V15" s="117"/>
      <c r="W15" s="117"/>
      <c r="X15" s="117">
        <v>5</v>
      </c>
      <c r="Y15" s="117"/>
      <c r="Z15" s="117"/>
      <c r="AA15" s="117">
        <v>5</v>
      </c>
      <c r="AB15" s="117"/>
      <c r="AC15" s="117"/>
      <c r="AD15" s="117">
        <v>5</v>
      </c>
      <c r="AE15" s="117"/>
      <c r="AF15" s="117"/>
      <c r="AG15" s="117">
        <v>5</v>
      </c>
      <c r="AH15" s="116">
        <v>5</v>
      </c>
      <c r="AI15" s="116">
        <v>5</v>
      </c>
      <c r="AJ15" s="116">
        <v>5</v>
      </c>
      <c r="AK15" s="116">
        <v>5</v>
      </c>
      <c r="AL15" s="116">
        <v>5</v>
      </c>
      <c r="AM15" s="116">
        <v>5</v>
      </c>
      <c r="AN15" s="116">
        <v>5</v>
      </c>
      <c r="AO15" s="116">
        <v>5</v>
      </c>
      <c r="AP15" s="116">
        <v>5</v>
      </c>
      <c r="AQ15" s="116">
        <v>5</v>
      </c>
      <c r="AR15" s="116">
        <v>5</v>
      </c>
      <c r="AS15" s="116">
        <v>5</v>
      </c>
      <c r="AT15" s="116">
        <f>MIN(AH15:AS15)</f>
        <v>5</v>
      </c>
      <c r="AU15" s="226">
        <f t="shared" si="0"/>
        <v>1</v>
      </c>
      <c r="AV15" s="273" t="s">
        <v>688</v>
      </c>
      <c r="AW15" s="273" t="s">
        <v>756</v>
      </c>
      <c r="AX15" s="273" t="s">
        <v>68</v>
      </c>
      <c r="AY15" s="276" t="s">
        <v>193</v>
      </c>
    </row>
    <row r="16" spans="1:51" ht="140.1" customHeight="1" x14ac:dyDescent="0.3">
      <c r="A16" s="117"/>
      <c r="B16" s="117"/>
      <c r="C16" s="117"/>
      <c r="D16" s="117">
        <v>36</v>
      </c>
      <c r="E16" s="117"/>
      <c r="F16" s="117"/>
      <c r="G16" s="117"/>
      <c r="H16" s="117"/>
      <c r="I16" s="137" t="s">
        <v>160</v>
      </c>
      <c r="J16" s="136" t="s">
        <v>205</v>
      </c>
      <c r="K16" s="136" t="s">
        <v>206</v>
      </c>
      <c r="L16" s="117">
        <f>+P16+Q16+R16+S16</f>
        <v>4000</v>
      </c>
      <c r="M16" s="137" t="s">
        <v>207</v>
      </c>
      <c r="N16" s="137" t="s">
        <v>208</v>
      </c>
      <c r="O16" s="117">
        <v>0</v>
      </c>
      <c r="P16" s="117">
        <v>700</v>
      </c>
      <c r="Q16" s="117">
        <v>700</v>
      </c>
      <c r="R16" s="117">
        <v>1300</v>
      </c>
      <c r="S16" s="117">
        <v>1300</v>
      </c>
      <c r="T16" s="117" t="s">
        <v>209</v>
      </c>
      <c r="U16" s="117" t="s">
        <v>210</v>
      </c>
      <c r="V16" s="137"/>
      <c r="W16" s="137"/>
      <c r="X16" s="137"/>
      <c r="Y16" s="137"/>
      <c r="Z16" s="137"/>
      <c r="AA16" s="137"/>
      <c r="AB16" s="137"/>
      <c r="AC16" s="137"/>
      <c r="AD16" s="137"/>
      <c r="AE16" s="137"/>
      <c r="AF16" s="137"/>
      <c r="AG16" s="137"/>
      <c r="AH16" s="116">
        <v>85</v>
      </c>
      <c r="AI16" s="116">
        <v>100</v>
      </c>
      <c r="AJ16" s="116">
        <v>133</v>
      </c>
      <c r="AK16" s="116">
        <v>125</v>
      </c>
      <c r="AL16" s="116">
        <v>149</v>
      </c>
      <c r="AM16" s="116">
        <v>102</v>
      </c>
      <c r="AN16" s="116">
        <v>94</v>
      </c>
      <c r="AO16" s="116">
        <v>105</v>
      </c>
      <c r="AP16" s="116">
        <v>132</v>
      </c>
      <c r="AQ16" s="116">
        <v>123</v>
      </c>
      <c r="AR16" s="116">
        <v>111</v>
      </c>
      <c r="AS16" s="116">
        <v>94</v>
      </c>
      <c r="AT16" s="116">
        <f>SUM(AH16:AS16)</f>
        <v>1353</v>
      </c>
      <c r="AU16" s="226">
        <f t="shared" si="0"/>
        <v>1.0407692307692307</v>
      </c>
      <c r="AV16" s="273" t="s">
        <v>711</v>
      </c>
      <c r="AW16" s="273" t="s">
        <v>712</v>
      </c>
      <c r="AX16" s="273" t="s">
        <v>68</v>
      </c>
      <c r="AY16" s="276" t="s">
        <v>193</v>
      </c>
    </row>
    <row r="17" spans="1:51" ht="208.5" customHeight="1" x14ac:dyDescent="0.3">
      <c r="A17" s="117"/>
      <c r="B17" s="117"/>
      <c r="C17" s="117"/>
      <c r="D17" s="117">
        <v>37</v>
      </c>
      <c r="E17" s="117"/>
      <c r="F17" s="117"/>
      <c r="G17" s="117"/>
      <c r="H17" s="117"/>
      <c r="I17" s="137" t="s">
        <v>160</v>
      </c>
      <c r="J17" s="136" t="s">
        <v>211</v>
      </c>
      <c r="K17" s="136" t="s">
        <v>206</v>
      </c>
      <c r="L17" s="117">
        <f>+O17+P17+Q17+R17+S17</f>
        <v>12957</v>
      </c>
      <c r="M17" s="137" t="s">
        <v>212</v>
      </c>
      <c r="N17" s="137" t="s">
        <v>213</v>
      </c>
      <c r="O17" s="117">
        <v>1042</v>
      </c>
      <c r="P17" s="117">
        <v>3126</v>
      </c>
      <c r="Q17" s="117">
        <v>3126</v>
      </c>
      <c r="R17" s="117">
        <v>4100</v>
      </c>
      <c r="S17" s="117">
        <v>1563</v>
      </c>
      <c r="T17" s="117" t="s">
        <v>209</v>
      </c>
      <c r="U17" s="117" t="s">
        <v>210</v>
      </c>
      <c r="V17" s="137"/>
      <c r="W17" s="137"/>
      <c r="X17" s="137"/>
      <c r="Y17" s="137"/>
      <c r="Z17" s="137"/>
      <c r="AA17" s="137"/>
      <c r="AB17" s="137"/>
      <c r="AC17" s="137"/>
      <c r="AD17" s="137"/>
      <c r="AE17" s="137"/>
      <c r="AF17" s="137"/>
      <c r="AG17" s="137"/>
      <c r="AH17" s="116">
        <v>26</v>
      </c>
      <c r="AI17" s="116">
        <v>314</v>
      </c>
      <c r="AJ17" s="116">
        <v>401</v>
      </c>
      <c r="AK17" s="116">
        <v>418</v>
      </c>
      <c r="AL17" s="116">
        <v>474</v>
      </c>
      <c r="AM17" s="116">
        <v>416</v>
      </c>
      <c r="AN17" s="116">
        <v>461</v>
      </c>
      <c r="AO17" s="116">
        <v>476</v>
      </c>
      <c r="AP17" s="116">
        <v>509</v>
      </c>
      <c r="AQ17" s="116">
        <v>533</v>
      </c>
      <c r="AR17" s="116">
        <v>512</v>
      </c>
      <c r="AS17" s="116">
        <v>569</v>
      </c>
      <c r="AT17" s="116">
        <f t="shared" ref="AT17:AT54" si="1">SUM(AH17:AS17)</f>
        <v>5109</v>
      </c>
      <c r="AU17" s="226">
        <f t="shared" si="0"/>
        <v>1.2460975609756098</v>
      </c>
      <c r="AV17" s="273" t="s">
        <v>675</v>
      </c>
      <c r="AW17" s="273" t="s">
        <v>679</v>
      </c>
      <c r="AX17" s="273" t="s">
        <v>678</v>
      </c>
      <c r="AY17" s="276" t="s">
        <v>214</v>
      </c>
    </row>
    <row r="18" spans="1:51" ht="409.6" customHeight="1" x14ac:dyDescent="0.3">
      <c r="A18" s="117"/>
      <c r="B18" s="117"/>
      <c r="C18" s="117"/>
      <c r="D18" s="117">
        <v>18</v>
      </c>
      <c r="E18" s="117"/>
      <c r="F18" s="117"/>
      <c r="G18" s="117"/>
      <c r="H18" s="117"/>
      <c r="I18" s="137" t="s">
        <v>160</v>
      </c>
      <c r="J18" s="136" t="s">
        <v>215</v>
      </c>
      <c r="K18" s="136" t="s">
        <v>206</v>
      </c>
      <c r="L18" s="117">
        <v>91600</v>
      </c>
      <c r="M18" s="137" t="s">
        <v>216</v>
      </c>
      <c r="N18" s="137" t="s">
        <v>217</v>
      </c>
      <c r="O18" s="117">
        <v>6720</v>
      </c>
      <c r="P18" s="117">
        <v>13440</v>
      </c>
      <c r="Q18" s="117">
        <v>29000</v>
      </c>
      <c r="R18" s="117">
        <v>29000</v>
      </c>
      <c r="S18" s="117">
        <v>13440</v>
      </c>
      <c r="T18" s="117" t="s">
        <v>209</v>
      </c>
      <c r="U18" s="117" t="s">
        <v>218</v>
      </c>
      <c r="V18" s="137"/>
      <c r="W18" s="137"/>
      <c r="X18" s="137"/>
      <c r="Y18" s="137"/>
      <c r="Z18" s="137"/>
      <c r="AA18" s="137"/>
      <c r="AB18" s="137"/>
      <c r="AC18" s="137"/>
      <c r="AD18" s="137"/>
      <c r="AE18" s="137"/>
      <c r="AF18" s="137"/>
      <c r="AG18" s="137"/>
      <c r="AH18" s="116">
        <v>0</v>
      </c>
      <c r="AI18" s="116">
        <v>1191</v>
      </c>
      <c r="AJ18" s="116">
        <v>4169</v>
      </c>
      <c r="AK18" s="116">
        <v>2824</v>
      </c>
      <c r="AL18" s="116">
        <v>4572</v>
      </c>
      <c r="AM18" s="116">
        <v>3146</v>
      </c>
      <c r="AN18" s="116">
        <v>3278</v>
      </c>
      <c r="AO18" s="116">
        <v>3483</v>
      </c>
      <c r="AP18" s="116">
        <v>3089</v>
      </c>
      <c r="AQ18" s="116">
        <v>2084</v>
      </c>
      <c r="AR18" s="116">
        <v>4048</v>
      </c>
      <c r="AS18" s="116">
        <v>2470</v>
      </c>
      <c r="AT18" s="116">
        <f t="shared" si="1"/>
        <v>34354</v>
      </c>
      <c r="AU18" s="226">
        <f t="shared" si="0"/>
        <v>1.1846206896551723</v>
      </c>
      <c r="AV18" s="284" t="s">
        <v>760</v>
      </c>
      <c r="AW18" s="273" t="s">
        <v>745</v>
      </c>
      <c r="AX18" s="273" t="s">
        <v>68</v>
      </c>
      <c r="AY18" s="276" t="s">
        <v>193</v>
      </c>
    </row>
    <row r="19" spans="1:51" ht="116.55" customHeight="1" x14ac:dyDescent="0.3">
      <c r="A19" s="117"/>
      <c r="B19" s="117"/>
      <c r="C19" s="117"/>
      <c r="D19" s="117">
        <v>32</v>
      </c>
      <c r="E19" s="117"/>
      <c r="F19" s="117"/>
      <c r="G19" s="117"/>
      <c r="H19" s="117"/>
      <c r="I19" s="137" t="s">
        <v>160</v>
      </c>
      <c r="J19" s="136" t="s">
        <v>219</v>
      </c>
      <c r="K19" s="136" t="s">
        <v>206</v>
      </c>
      <c r="L19" s="117">
        <v>115103</v>
      </c>
      <c r="M19" s="137" t="s">
        <v>212</v>
      </c>
      <c r="N19" s="137" t="s">
        <v>220</v>
      </c>
      <c r="O19" s="117">
        <v>17103</v>
      </c>
      <c r="P19" s="117">
        <v>28000</v>
      </c>
      <c r="Q19" s="117">
        <v>28000</v>
      </c>
      <c r="R19" s="117">
        <v>28000</v>
      </c>
      <c r="S19" s="117">
        <v>14000</v>
      </c>
      <c r="T19" s="117" t="s">
        <v>209</v>
      </c>
      <c r="U19" s="117" t="s">
        <v>210</v>
      </c>
      <c r="V19" s="137"/>
      <c r="W19" s="137"/>
      <c r="X19" s="137"/>
      <c r="Y19" s="137"/>
      <c r="Z19" s="137"/>
      <c r="AA19" s="137"/>
      <c r="AB19" s="137"/>
      <c r="AC19" s="137"/>
      <c r="AD19" s="137"/>
      <c r="AE19" s="137"/>
      <c r="AF19" s="137"/>
      <c r="AG19" s="137"/>
      <c r="AH19" s="116">
        <v>2598</v>
      </c>
      <c r="AI19" s="116">
        <v>2901</v>
      </c>
      <c r="AJ19" s="116">
        <v>3087</v>
      </c>
      <c r="AK19" s="116">
        <v>2780</v>
      </c>
      <c r="AL19" s="116">
        <v>3311</v>
      </c>
      <c r="AM19" s="116">
        <v>3212</v>
      </c>
      <c r="AN19" s="116">
        <v>3101</v>
      </c>
      <c r="AO19" s="116">
        <v>3367</v>
      </c>
      <c r="AP19" s="116">
        <v>3320</v>
      </c>
      <c r="AQ19" s="116">
        <v>3631</v>
      </c>
      <c r="AR19" s="116">
        <v>3358</v>
      </c>
      <c r="AS19" s="116">
        <f>2020+488+640</f>
        <v>3148</v>
      </c>
      <c r="AT19" s="116">
        <f t="shared" si="1"/>
        <v>37814</v>
      </c>
      <c r="AU19" s="226">
        <f t="shared" si="0"/>
        <v>1.3505</v>
      </c>
      <c r="AV19" s="273" t="s">
        <v>634</v>
      </c>
      <c r="AW19" s="273" t="s">
        <v>641</v>
      </c>
      <c r="AX19" s="273" t="s">
        <v>68</v>
      </c>
      <c r="AY19" s="276" t="s">
        <v>193</v>
      </c>
    </row>
    <row r="20" spans="1:51" ht="122.25" customHeight="1" x14ac:dyDescent="0.3">
      <c r="A20" s="117"/>
      <c r="B20" s="117"/>
      <c r="C20" s="117"/>
      <c r="D20" s="117">
        <v>47</v>
      </c>
      <c r="E20" s="117"/>
      <c r="F20" s="117"/>
      <c r="G20" s="117"/>
      <c r="H20" s="117"/>
      <c r="I20" s="137" t="s">
        <v>160</v>
      </c>
      <c r="J20" s="276" t="s">
        <v>221</v>
      </c>
      <c r="K20" s="136" t="s">
        <v>206</v>
      </c>
      <c r="L20" s="117">
        <f>+Q20+R20+S20</f>
        <v>5900</v>
      </c>
      <c r="M20" s="137" t="s">
        <v>216</v>
      </c>
      <c r="N20" s="137" t="s">
        <v>222</v>
      </c>
      <c r="O20" s="117" t="s">
        <v>223</v>
      </c>
      <c r="P20" s="117" t="s">
        <v>223</v>
      </c>
      <c r="Q20" s="117">
        <v>1700</v>
      </c>
      <c r="R20" s="117">
        <v>2100</v>
      </c>
      <c r="S20" s="117">
        <v>2100</v>
      </c>
      <c r="T20" s="117" t="s">
        <v>209</v>
      </c>
      <c r="U20" s="117" t="s">
        <v>224</v>
      </c>
      <c r="V20" s="137"/>
      <c r="W20" s="137"/>
      <c r="X20" s="137"/>
      <c r="Y20" s="137"/>
      <c r="Z20" s="137"/>
      <c r="AA20" s="137"/>
      <c r="AB20" s="137"/>
      <c r="AC20" s="137"/>
      <c r="AD20" s="137"/>
      <c r="AE20" s="137"/>
      <c r="AF20" s="137"/>
      <c r="AG20" s="137"/>
      <c r="AH20" s="116">
        <v>0</v>
      </c>
      <c r="AI20" s="116">
        <v>405</v>
      </c>
      <c r="AJ20" s="116">
        <v>67</v>
      </c>
      <c r="AK20" s="116">
        <v>401</v>
      </c>
      <c r="AL20" s="116">
        <v>24</v>
      </c>
      <c r="AM20" s="116">
        <v>325</v>
      </c>
      <c r="AN20" s="116">
        <v>156</v>
      </c>
      <c r="AO20" s="116">
        <v>53</v>
      </c>
      <c r="AP20" s="116">
        <v>129</v>
      </c>
      <c r="AQ20" s="116">
        <v>218</v>
      </c>
      <c r="AR20" s="116">
        <v>113</v>
      </c>
      <c r="AS20" s="116">
        <v>138</v>
      </c>
      <c r="AT20" s="116">
        <f t="shared" si="1"/>
        <v>2029</v>
      </c>
      <c r="AU20" s="226">
        <f t="shared" si="0"/>
        <v>0.96619047619047616</v>
      </c>
      <c r="AV20" s="273" t="s">
        <v>666</v>
      </c>
      <c r="AW20" s="276" t="s">
        <v>668</v>
      </c>
      <c r="AX20" s="276" t="s">
        <v>667</v>
      </c>
      <c r="AY20" s="276" t="s">
        <v>225</v>
      </c>
    </row>
    <row r="21" spans="1:51" ht="148.5" customHeight="1" x14ac:dyDescent="0.3">
      <c r="A21" s="117"/>
      <c r="B21" s="117"/>
      <c r="C21" s="117"/>
      <c r="D21" s="117">
        <v>48</v>
      </c>
      <c r="E21" s="117"/>
      <c r="F21" s="117"/>
      <c r="G21" s="117"/>
      <c r="H21" s="117"/>
      <c r="I21" s="137" t="s">
        <v>160</v>
      </c>
      <c r="J21" s="276" t="s">
        <v>226</v>
      </c>
      <c r="K21" s="136" t="s">
        <v>206</v>
      </c>
      <c r="L21" s="117">
        <f>+Q21+R21+S21</f>
        <v>21600</v>
      </c>
      <c r="M21" s="137" t="s">
        <v>212</v>
      </c>
      <c r="N21" s="137" t="s">
        <v>227</v>
      </c>
      <c r="O21" s="117" t="s">
        <v>223</v>
      </c>
      <c r="P21" s="117" t="s">
        <v>223</v>
      </c>
      <c r="Q21" s="117">
        <v>7200</v>
      </c>
      <c r="R21" s="117">
        <v>6800</v>
      </c>
      <c r="S21" s="117">
        <v>7600</v>
      </c>
      <c r="T21" s="117" t="s">
        <v>209</v>
      </c>
      <c r="U21" s="117" t="s">
        <v>210</v>
      </c>
      <c r="V21" s="137"/>
      <c r="W21" s="137"/>
      <c r="X21" s="137"/>
      <c r="Y21" s="137"/>
      <c r="Z21" s="137"/>
      <c r="AA21" s="137"/>
      <c r="AB21" s="137"/>
      <c r="AC21" s="137"/>
      <c r="AD21" s="137"/>
      <c r="AE21" s="137"/>
      <c r="AF21" s="137"/>
      <c r="AG21" s="137"/>
      <c r="AH21" s="116">
        <v>0</v>
      </c>
      <c r="AI21" s="116">
        <v>0</v>
      </c>
      <c r="AJ21" s="116">
        <v>0</v>
      </c>
      <c r="AK21" s="116">
        <v>170</v>
      </c>
      <c r="AL21" s="116">
        <v>470</v>
      </c>
      <c r="AM21" s="116">
        <v>484</v>
      </c>
      <c r="AN21" s="116">
        <v>533</v>
      </c>
      <c r="AO21" s="116">
        <v>691</v>
      </c>
      <c r="AP21" s="116">
        <v>635</v>
      </c>
      <c r="AQ21" s="116">
        <v>649</v>
      </c>
      <c r="AR21" s="116">
        <v>560</v>
      </c>
      <c r="AS21" s="116">
        <v>521</v>
      </c>
      <c r="AT21" s="116">
        <f>SUM(AH21:AS21)</f>
        <v>4713</v>
      </c>
      <c r="AU21" s="226">
        <f t="shared" si="0"/>
        <v>0.69308823529411767</v>
      </c>
      <c r="AV21" s="273" t="s">
        <v>655</v>
      </c>
      <c r="AW21" s="273" t="s">
        <v>762</v>
      </c>
      <c r="AX21" s="273" t="s">
        <v>68</v>
      </c>
      <c r="AY21" s="276" t="s">
        <v>193</v>
      </c>
    </row>
    <row r="22" spans="1:51" ht="166.5" customHeight="1" x14ac:dyDescent="0.3">
      <c r="A22" s="116"/>
      <c r="B22" s="116"/>
      <c r="C22" s="116"/>
      <c r="D22" s="116"/>
      <c r="E22" s="116">
        <v>1</v>
      </c>
      <c r="F22" s="116"/>
      <c r="G22" s="116"/>
      <c r="H22" s="116"/>
      <c r="I22" s="137" t="s">
        <v>228</v>
      </c>
      <c r="J22" s="136" t="s">
        <v>229</v>
      </c>
      <c r="K22" s="136" t="s">
        <v>206</v>
      </c>
      <c r="L22" s="117" t="s">
        <v>223</v>
      </c>
      <c r="M22" s="137" t="s">
        <v>202</v>
      </c>
      <c r="N22" s="137" t="s">
        <v>230</v>
      </c>
      <c r="O22" s="117"/>
      <c r="P22" s="117"/>
      <c r="Q22" s="117"/>
      <c r="R22" s="117"/>
      <c r="S22" s="117"/>
      <c r="T22" s="117" t="s">
        <v>209</v>
      </c>
      <c r="U22" s="117" t="s">
        <v>210</v>
      </c>
      <c r="V22" s="118"/>
      <c r="W22" s="118"/>
      <c r="X22" s="118"/>
      <c r="Y22" s="118"/>
      <c r="Z22" s="118"/>
      <c r="AA22" s="118"/>
      <c r="AB22" s="118"/>
      <c r="AC22" s="118"/>
      <c r="AD22" s="118"/>
      <c r="AE22" s="118"/>
      <c r="AF22" s="118"/>
      <c r="AG22" s="118"/>
      <c r="AH22" s="116">
        <v>1526</v>
      </c>
      <c r="AI22" s="116">
        <v>1558</v>
      </c>
      <c r="AJ22" s="116">
        <v>1575</v>
      </c>
      <c r="AK22" s="116">
        <v>1433</v>
      </c>
      <c r="AL22" s="116">
        <v>1761</v>
      </c>
      <c r="AM22" s="116">
        <v>1871</v>
      </c>
      <c r="AN22" s="116">
        <v>1766</v>
      </c>
      <c r="AO22" s="116">
        <v>1690</v>
      </c>
      <c r="AP22" s="116">
        <v>1865</v>
      </c>
      <c r="AQ22" s="116">
        <v>1974</v>
      </c>
      <c r="AR22" s="116">
        <v>1843</v>
      </c>
      <c r="AS22" s="116">
        <v>1733</v>
      </c>
      <c r="AT22" s="116">
        <f t="shared" si="1"/>
        <v>20595</v>
      </c>
      <c r="AU22" s="226"/>
      <c r="AV22" s="272" t="s">
        <v>635</v>
      </c>
      <c r="AW22" s="272" t="s">
        <v>642</v>
      </c>
      <c r="AX22" s="273" t="s">
        <v>68</v>
      </c>
      <c r="AY22" s="276" t="s">
        <v>193</v>
      </c>
    </row>
    <row r="23" spans="1:51" ht="73.5" customHeight="1" x14ac:dyDescent="0.3">
      <c r="A23" s="116"/>
      <c r="B23" s="116"/>
      <c r="C23" s="116"/>
      <c r="D23" s="116"/>
      <c r="E23" s="116">
        <v>2</v>
      </c>
      <c r="F23" s="116"/>
      <c r="G23" s="116"/>
      <c r="H23" s="116"/>
      <c r="I23" s="137" t="s">
        <v>228</v>
      </c>
      <c r="J23" s="136" t="s">
        <v>231</v>
      </c>
      <c r="K23" s="136" t="s">
        <v>206</v>
      </c>
      <c r="L23" s="117" t="s">
        <v>223</v>
      </c>
      <c r="M23" s="137" t="s">
        <v>202</v>
      </c>
      <c r="N23" s="137" t="s">
        <v>232</v>
      </c>
      <c r="O23" s="117"/>
      <c r="P23" s="117"/>
      <c r="Q23" s="117"/>
      <c r="R23" s="117"/>
      <c r="S23" s="117"/>
      <c r="T23" s="117" t="s">
        <v>209</v>
      </c>
      <c r="U23" s="117" t="s">
        <v>210</v>
      </c>
      <c r="V23" s="118"/>
      <c r="W23" s="118"/>
      <c r="X23" s="118"/>
      <c r="Y23" s="118"/>
      <c r="Z23" s="118"/>
      <c r="AA23" s="118"/>
      <c r="AB23" s="118"/>
      <c r="AC23" s="118"/>
      <c r="AD23" s="118"/>
      <c r="AE23" s="118"/>
      <c r="AF23" s="118"/>
      <c r="AG23" s="118"/>
      <c r="AH23" s="116">
        <v>746</v>
      </c>
      <c r="AI23" s="116">
        <v>890</v>
      </c>
      <c r="AJ23" s="116">
        <v>897</v>
      </c>
      <c r="AK23" s="116">
        <v>1003</v>
      </c>
      <c r="AL23" s="116">
        <v>1108</v>
      </c>
      <c r="AM23" s="116">
        <v>990</v>
      </c>
      <c r="AN23" s="116">
        <v>965</v>
      </c>
      <c r="AO23" s="116">
        <v>906</v>
      </c>
      <c r="AP23" s="116">
        <v>938</v>
      </c>
      <c r="AQ23" s="116">
        <v>895</v>
      </c>
      <c r="AR23" s="116">
        <v>1185</v>
      </c>
      <c r="AS23" s="116">
        <v>1145</v>
      </c>
      <c r="AT23" s="116">
        <f t="shared" si="1"/>
        <v>11668</v>
      </c>
      <c r="AU23" s="226"/>
      <c r="AV23" s="272" t="s">
        <v>627</v>
      </c>
      <c r="AW23" s="272" t="s">
        <v>643</v>
      </c>
      <c r="AX23" s="273" t="s">
        <v>68</v>
      </c>
      <c r="AY23" s="276" t="s">
        <v>193</v>
      </c>
    </row>
    <row r="24" spans="1:51" ht="132" customHeight="1" x14ac:dyDescent="0.3">
      <c r="A24" s="116"/>
      <c r="B24" s="116"/>
      <c r="C24" s="116"/>
      <c r="D24" s="116"/>
      <c r="E24" s="116">
        <v>2</v>
      </c>
      <c r="F24" s="116"/>
      <c r="G24" s="116"/>
      <c r="H24" s="116"/>
      <c r="I24" s="137" t="s">
        <v>228</v>
      </c>
      <c r="J24" s="136" t="s">
        <v>233</v>
      </c>
      <c r="K24" s="136" t="s">
        <v>206</v>
      </c>
      <c r="L24" s="117" t="s">
        <v>223</v>
      </c>
      <c r="M24" s="137" t="s">
        <v>202</v>
      </c>
      <c r="N24" s="137" t="s">
        <v>234</v>
      </c>
      <c r="O24" s="117"/>
      <c r="P24" s="117"/>
      <c r="Q24" s="117"/>
      <c r="R24" s="117"/>
      <c r="S24" s="117"/>
      <c r="T24" s="117" t="s">
        <v>209</v>
      </c>
      <c r="U24" s="117" t="s">
        <v>210</v>
      </c>
      <c r="V24" s="118"/>
      <c r="W24" s="118"/>
      <c r="X24" s="118"/>
      <c r="Y24" s="118"/>
      <c r="Z24" s="118"/>
      <c r="AA24" s="118"/>
      <c r="AB24" s="118"/>
      <c r="AC24" s="118"/>
      <c r="AD24" s="118"/>
      <c r="AE24" s="118"/>
      <c r="AF24" s="118"/>
      <c r="AG24" s="118"/>
      <c r="AH24" s="116">
        <v>503</v>
      </c>
      <c r="AI24" s="116">
        <v>608</v>
      </c>
      <c r="AJ24" s="116">
        <v>610</v>
      </c>
      <c r="AK24" s="116">
        <v>662</v>
      </c>
      <c r="AL24" s="116">
        <v>736</v>
      </c>
      <c r="AM24" s="116">
        <v>644</v>
      </c>
      <c r="AN24" s="116">
        <v>641</v>
      </c>
      <c r="AO24" s="116">
        <v>611</v>
      </c>
      <c r="AP24" s="116">
        <v>619</v>
      </c>
      <c r="AQ24" s="116">
        <v>599</v>
      </c>
      <c r="AR24" s="116">
        <v>790</v>
      </c>
      <c r="AS24" s="116">
        <v>831</v>
      </c>
      <c r="AT24" s="116">
        <f>SUM(AH24:AS24)</f>
        <v>7854</v>
      </c>
      <c r="AU24" s="226"/>
      <c r="AV24" s="272" t="s">
        <v>628</v>
      </c>
      <c r="AW24" s="272" t="s">
        <v>644</v>
      </c>
      <c r="AX24" s="273" t="s">
        <v>68</v>
      </c>
      <c r="AY24" s="276" t="s">
        <v>193</v>
      </c>
    </row>
    <row r="25" spans="1:51" ht="106.5" customHeight="1" x14ac:dyDescent="0.3">
      <c r="A25" s="116"/>
      <c r="B25" s="116"/>
      <c r="C25" s="116"/>
      <c r="D25" s="116"/>
      <c r="E25" s="116">
        <v>3</v>
      </c>
      <c r="F25" s="116"/>
      <c r="G25" s="116"/>
      <c r="H25" s="116"/>
      <c r="I25" s="137" t="s">
        <v>228</v>
      </c>
      <c r="J25" s="136" t="s">
        <v>235</v>
      </c>
      <c r="K25" s="136" t="s">
        <v>206</v>
      </c>
      <c r="L25" s="117" t="s">
        <v>223</v>
      </c>
      <c r="M25" s="137" t="s">
        <v>202</v>
      </c>
      <c r="N25" s="137" t="s">
        <v>236</v>
      </c>
      <c r="O25" s="117"/>
      <c r="P25" s="117"/>
      <c r="Q25" s="117"/>
      <c r="R25" s="117"/>
      <c r="S25" s="117"/>
      <c r="T25" s="117" t="s">
        <v>209</v>
      </c>
      <c r="U25" s="117" t="s">
        <v>210</v>
      </c>
      <c r="V25" s="118"/>
      <c r="W25" s="118"/>
      <c r="X25" s="118"/>
      <c r="Y25" s="118"/>
      <c r="Z25" s="118"/>
      <c r="AA25" s="118"/>
      <c r="AB25" s="118"/>
      <c r="AC25" s="118"/>
      <c r="AD25" s="118"/>
      <c r="AE25" s="118"/>
      <c r="AF25" s="118"/>
      <c r="AG25" s="118"/>
      <c r="AH25" s="116">
        <v>74</v>
      </c>
      <c r="AI25" s="116">
        <v>135</v>
      </c>
      <c r="AJ25" s="277">
        <v>143</v>
      </c>
      <c r="AK25" s="116">
        <v>120</v>
      </c>
      <c r="AL25" s="116">
        <v>168</v>
      </c>
      <c r="AM25" s="116">
        <v>175</v>
      </c>
      <c r="AN25" s="116">
        <v>130</v>
      </c>
      <c r="AO25" s="116">
        <v>104</v>
      </c>
      <c r="AP25" s="116">
        <v>87</v>
      </c>
      <c r="AQ25" s="116">
        <v>94</v>
      </c>
      <c r="AR25" s="116">
        <v>106</v>
      </c>
      <c r="AS25" s="116">
        <v>145</v>
      </c>
      <c r="AT25" s="116">
        <f t="shared" si="1"/>
        <v>1481</v>
      </c>
      <c r="AU25" s="226"/>
      <c r="AV25" s="272" t="s">
        <v>629</v>
      </c>
      <c r="AW25" s="272" t="s">
        <v>645</v>
      </c>
      <c r="AX25" s="273" t="s">
        <v>68</v>
      </c>
      <c r="AY25" s="276" t="s">
        <v>193</v>
      </c>
    </row>
    <row r="26" spans="1:51" ht="68.099999999999994" customHeight="1" x14ac:dyDescent="0.3">
      <c r="A26" s="116"/>
      <c r="B26" s="116"/>
      <c r="C26" s="116"/>
      <c r="D26" s="116"/>
      <c r="E26" s="116">
        <v>3</v>
      </c>
      <c r="F26" s="116"/>
      <c r="G26" s="116"/>
      <c r="H26" s="116"/>
      <c r="I26" s="137" t="s">
        <v>228</v>
      </c>
      <c r="J26" s="136" t="s">
        <v>237</v>
      </c>
      <c r="K26" s="136" t="s">
        <v>206</v>
      </c>
      <c r="L26" s="117" t="s">
        <v>223</v>
      </c>
      <c r="M26" s="137" t="s">
        <v>202</v>
      </c>
      <c r="N26" s="137" t="s">
        <v>238</v>
      </c>
      <c r="O26" s="117"/>
      <c r="P26" s="117"/>
      <c r="Q26" s="117"/>
      <c r="R26" s="117"/>
      <c r="S26" s="117"/>
      <c r="T26" s="117" t="s">
        <v>209</v>
      </c>
      <c r="U26" s="117" t="s">
        <v>210</v>
      </c>
      <c r="V26" s="118"/>
      <c r="W26" s="118"/>
      <c r="X26" s="118"/>
      <c r="Y26" s="118"/>
      <c r="Z26" s="118"/>
      <c r="AA26" s="118"/>
      <c r="AB26" s="118"/>
      <c r="AC26" s="118"/>
      <c r="AD26" s="118"/>
      <c r="AE26" s="118"/>
      <c r="AF26" s="118"/>
      <c r="AG26" s="118"/>
      <c r="AH26" s="116">
        <v>54</v>
      </c>
      <c r="AI26" s="116">
        <v>96</v>
      </c>
      <c r="AJ26" s="277">
        <v>96</v>
      </c>
      <c r="AK26" s="116">
        <v>73</v>
      </c>
      <c r="AL26" s="116">
        <v>108</v>
      </c>
      <c r="AM26" s="116">
        <v>93</v>
      </c>
      <c r="AN26" s="116">
        <v>77</v>
      </c>
      <c r="AO26" s="116">
        <v>63</v>
      </c>
      <c r="AP26" s="116">
        <v>48</v>
      </c>
      <c r="AQ26" s="116">
        <v>52</v>
      </c>
      <c r="AR26" s="116">
        <v>67</v>
      </c>
      <c r="AS26" s="116">
        <v>91</v>
      </c>
      <c r="AT26" s="116">
        <f t="shared" si="1"/>
        <v>918</v>
      </c>
      <c r="AU26" s="226"/>
      <c r="AV26" s="272" t="s">
        <v>630</v>
      </c>
      <c r="AW26" s="272" t="s">
        <v>646</v>
      </c>
      <c r="AX26" s="273" t="s">
        <v>68</v>
      </c>
      <c r="AY26" s="276" t="s">
        <v>193</v>
      </c>
    </row>
    <row r="27" spans="1:51" ht="95.1" customHeight="1" x14ac:dyDescent="0.3">
      <c r="A27" s="116"/>
      <c r="B27" s="116"/>
      <c r="C27" s="116"/>
      <c r="D27" s="116"/>
      <c r="E27" s="116">
        <v>3</v>
      </c>
      <c r="F27" s="116"/>
      <c r="G27" s="116"/>
      <c r="H27" s="116"/>
      <c r="I27" s="137" t="s">
        <v>228</v>
      </c>
      <c r="J27" s="136" t="s">
        <v>239</v>
      </c>
      <c r="K27" s="136" t="s">
        <v>206</v>
      </c>
      <c r="L27" s="117" t="s">
        <v>223</v>
      </c>
      <c r="M27" s="137" t="s">
        <v>202</v>
      </c>
      <c r="N27" s="137" t="s">
        <v>240</v>
      </c>
      <c r="O27" s="117"/>
      <c r="P27" s="117"/>
      <c r="Q27" s="117"/>
      <c r="R27" s="117"/>
      <c r="S27" s="117"/>
      <c r="T27" s="117" t="s">
        <v>209</v>
      </c>
      <c r="U27" s="117" t="s">
        <v>210</v>
      </c>
      <c r="V27" s="118"/>
      <c r="W27" s="118"/>
      <c r="X27" s="118"/>
      <c r="Y27" s="118"/>
      <c r="Z27" s="118"/>
      <c r="AA27" s="118"/>
      <c r="AB27" s="118"/>
      <c r="AC27" s="118"/>
      <c r="AD27" s="118"/>
      <c r="AE27" s="118"/>
      <c r="AF27" s="118"/>
      <c r="AG27" s="118"/>
      <c r="AH27" s="116">
        <v>20</v>
      </c>
      <c r="AI27" s="116">
        <v>39</v>
      </c>
      <c r="AJ27" s="277">
        <v>47</v>
      </c>
      <c r="AK27" s="116">
        <v>47</v>
      </c>
      <c r="AL27" s="116">
        <v>60</v>
      </c>
      <c r="AM27" s="116">
        <v>82</v>
      </c>
      <c r="AN27" s="116">
        <v>53</v>
      </c>
      <c r="AO27" s="116">
        <v>41</v>
      </c>
      <c r="AP27" s="116">
        <v>39</v>
      </c>
      <c r="AQ27" s="116">
        <v>42</v>
      </c>
      <c r="AR27" s="116">
        <v>39</v>
      </c>
      <c r="AS27" s="116">
        <v>54</v>
      </c>
      <c r="AT27" s="116">
        <f t="shared" si="1"/>
        <v>563</v>
      </c>
      <c r="AU27" s="226"/>
      <c r="AV27" s="272" t="s">
        <v>631</v>
      </c>
      <c r="AW27" s="272" t="s">
        <v>647</v>
      </c>
      <c r="AX27" s="273" t="s">
        <v>68</v>
      </c>
      <c r="AY27" s="276" t="s">
        <v>193</v>
      </c>
    </row>
    <row r="28" spans="1:51" ht="137.1" customHeight="1" x14ac:dyDescent="0.3">
      <c r="A28" s="116"/>
      <c r="B28" s="116"/>
      <c r="C28" s="116"/>
      <c r="D28" s="116"/>
      <c r="E28" s="116">
        <v>4</v>
      </c>
      <c r="F28" s="116"/>
      <c r="G28" s="116"/>
      <c r="H28" s="116"/>
      <c r="I28" s="137" t="s">
        <v>241</v>
      </c>
      <c r="J28" s="136" t="s">
        <v>242</v>
      </c>
      <c r="K28" s="136" t="s">
        <v>206</v>
      </c>
      <c r="L28" s="117" t="s">
        <v>223</v>
      </c>
      <c r="M28" s="137" t="s">
        <v>202</v>
      </c>
      <c r="N28" s="137" t="s">
        <v>243</v>
      </c>
      <c r="O28" s="117"/>
      <c r="P28" s="117"/>
      <c r="Q28" s="117"/>
      <c r="R28" s="117"/>
      <c r="S28" s="117"/>
      <c r="T28" s="117" t="s">
        <v>209</v>
      </c>
      <c r="U28" s="117" t="s">
        <v>210</v>
      </c>
      <c r="V28" s="118"/>
      <c r="W28" s="118"/>
      <c r="X28" s="118"/>
      <c r="Y28" s="118"/>
      <c r="Z28" s="118"/>
      <c r="AA28" s="118"/>
      <c r="AB28" s="118"/>
      <c r="AC28" s="118"/>
      <c r="AD28" s="118"/>
      <c r="AE28" s="118"/>
      <c r="AF28" s="118"/>
      <c r="AG28" s="118"/>
      <c r="AH28" s="116">
        <f>604+25</f>
        <v>629</v>
      </c>
      <c r="AI28" s="116">
        <v>673</v>
      </c>
      <c r="AJ28" s="116">
        <v>752</v>
      </c>
      <c r="AK28" s="116">
        <v>768</v>
      </c>
      <c r="AL28" s="116">
        <v>811</v>
      </c>
      <c r="AM28" s="116">
        <v>871</v>
      </c>
      <c r="AN28" s="116">
        <v>844</v>
      </c>
      <c r="AO28" s="116">
        <v>902</v>
      </c>
      <c r="AP28" s="116">
        <v>874</v>
      </c>
      <c r="AQ28" s="116">
        <v>937</v>
      </c>
      <c r="AR28" s="116">
        <v>833</v>
      </c>
      <c r="AS28" s="116">
        <v>912</v>
      </c>
      <c r="AT28" s="116">
        <f t="shared" si="1"/>
        <v>9806</v>
      </c>
      <c r="AU28" s="226"/>
      <c r="AV28" s="272" t="s">
        <v>636</v>
      </c>
      <c r="AW28" s="272" t="s">
        <v>650</v>
      </c>
      <c r="AX28" s="273" t="s">
        <v>68</v>
      </c>
      <c r="AY28" s="276" t="s">
        <v>193</v>
      </c>
    </row>
    <row r="29" spans="1:51" ht="60.75" customHeight="1" x14ac:dyDescent="0.3">
      <c r="A29" s="116"/>
      <c r="B29" s="116"/>
      <c r="C29" s="116"/>
      <c r="D29" s="116"/>
      <c r="E29" s="116">
        <v>4</v>
      </c>
      <c r="F29" s="116"/>
      <c r="G29" s="116"/>
      <c r="H29" s="116"/>
      <c r="I29" s="137" t="s">
        <v>241</v>
      </c>
      <c r="J29" s="136" t="s">
        <v>244</v>
      </c>
      <c r="K29" s="136" t="s">
        <v>206</v>
      </c>
      <c r="L29" s="117" t="s">
        <v>223</v>
      </c>
      <c r="M29" s="137" t="s">
        <v>202</v>
      </c>
      <c r="N29" s="137" t="s">
        <v>245</v>
      </c>
      <c r="O29" s="117"/>
      <c r="P29" s="117"/>
      <c r="Q29" s="117"/>
      <c r="R29" s="117"/>
      <c r="S29" s="117"/>
      <c r="T29" s="117" t="s">
        <v>209</v>
      </c>
      <c r="U29" s="117" t="s">
        <v>210</v>
      </c>
      <c r="V29" s="118"/>
      <c r="W29" s="118"/>
      <c r="X29" s="118"/>
      <c r="Y29" s="118"/>
      <c r="Z29" s="118"/>
      <c r="AA29" s="118"/>
      <c r="AB29" s="118"/>
      <c r="AC29" s="118"/>
      <c r="AD29" s="118"/>
      <c r="AE29" s="118"/>
      <c r="AF29" s="118"/>
      <c r="AG29" s="118"/>
      <c r="AH29" s="116">
        <v>274</v>
      </c>
      <c r="AI29" s="116">
        <v>462</v>
      </c>
      <c r="AJ29" s="116">
        <v>488</v>
      </c>
      <c r="AK29" s="116">
        <v>566</v>
      </c>
      <c r="AL29" s="116">
        <v>578</v>
      </c>
      <c r="AM29" s="116">
        <v>659</v>
      </c>
      <c r="AN29" s="116">
        <v>652</v>
      </c>
      <c r="AO29" s="116">
        <v>711</v>
      </c>
      <c r="AP29" s="116">
        <v>697</v>
      </c>
      <c r="AQ29" s="116">
        <v>675</v>
      </c>
      <c r="AR29" s="116">
        <v>559</v>
      </c>
      <c r="AS29" s="116">
        <v>640</v>
      </c>
      <c r="AT29" s="116">
        <f t="shared" si="1"/>
        <v>6961</v>
      </c>
      <c r="AU29" s="226"/>
      <c r="AV29" s="272" t="s">
        <v>637</v>
      </c>
      <c r="AW29" s="272" t="s">
        <v>653</v>
      </c>
      <c r="AX29" s="273" t="s">
        <v>68</v>
      </c>
      <c r="AY29" s="276" t="s">
        <v>193</v>
      </c>
    </row>
    <row r="30" spans="1:51" ht="120.6" customHeight="1" x14ac:dyDescent="0.3">
      <c r="A30" s="116"/>
      <c r="B30" s="116"/>
      <c r="C30" s="116"/>
      <c r="D30" s="116"/>
      <c r="E30" s="116">
        <v>5</v>
      </c>
      <c r="F30" s="116"/>
      <c r="G30" s="116"/>
      <c r="H30" s="116"/>
      <c r="I30" s="137" t="s">
        <v>246</v>
      </c>
      <c r="J30" s="136" t="s">
        <v>247</v>
      </c>
      <c r="K30" s="136" t="s">
        <v>206</v>
      </c>
      <c r="L30" s="117" t="s">
        <v>223</v>
      </c>
      <c r="M30" s="137" t="s">
        <v>202</v>
      </c>
      <c r="N30" s="137" t="s">
        <v>248</v>
      </c>
      <c r="O30" s="117"/>
      <c r="P30" s="117"/>
      <c r="Q30" s="117"/>
      <c r="R30" s="117"/>
      <c r="S30" s="117"/>
      <c r="T30" s="117" t="s">
        <v>209</v>
      </c>
      <c r="U30" s="117" t="s">
        <v>249</v>
      </c>
      <c r="V30" s="118"/>
      <c r="W30" s="118"/>
      <c r="X30" s="118"/>
      <c r="Y30" s="118"/>
      <c r="Z30" s="118"/>
      <c r="AA30" s="118"/>
      <c r="AB30" s="118"/>
      <c r="AC30" s="118"/>
      <c r="AD30" s="118"/>
      <c r="AE30" s="118"/>
      <c r="AF30" s="118"/>
      <c r="AG30" s="118"/>
      <c r="AH30" s="116">
        <v>22</v>
      </c>
      <c r="AI30" s="116">
        <v>67</v>
      </c>
      <c r="AJ30" s="116">
        <v>71</v>
      </c>
      <c r="AK30" s="116">
        <v>57</v>
      </c>
      <c r="AL30" s="116">
        <v>69</v>
      </c>
      <c r="AM30" s="116">
        <v>57</v>
      </c>
      <c r="AN30" s="116">
        <v>54</v>
      </c>
      <c r="AO30" s="116">
        <v>69</v>
      </c>
      <c r="AP30" s="116">
        <v>61</v>
      </c>
      <c r="AQ30" s="116">
        <v>64</v>
      </c>
      <c r="AR30" s="116">
        <v>69</v>
      </c>
      <c r="AS30" s="116">
        <v>64</v>
      </c>
      <c r="AT30" s="116">
        <f t="shared" si="1"/>
        <v>724</v>
      </c>
      <c r="AU30" s="226"/>
      <c r="AV30" s="273" t="s">
        <v>730</v>
      </c>
      <c r="AW30" s="273" t="s">
        <v>731</v>
      </c>
      <c r="AX30" s="273" t="s">
        <v>68</v>
      </c>
      <c r="AY30" s="276" t="s">
        <v>193</v>
      </c>
    </row>
    <row r="31" spans="1:51" ht="132.75" customHeight="1" x14ac:dyDescent="0.3">
      <c r="A31" s="116"/>
      <c r="B31" s="116"/>
      <c r="C31" s="116"/>
      <c r="D31" s="116"/>
      <c r="E31" s="116">
        <v>6</v>
      </c>
      <c r="F31" s="116"/>
      <c r="G31" s="116"/>
      <c r="H31" s="116"/>
      <c r="I31" s="137" t="s">
        <v>246</v>
      </c>
      <c r="J31" s="136" t="s">
        <v>250</v>
      </c>
      <c r="K31" s="136" t="s">
        <v>206</v>
      </c>
      <c r="L31" s="117" t="s">
        <v>223</v>
      </c>
      <c r="M31" s="137" t="s">
        <v>202</v>
      </c>
      <c r="N31" s="137" t="s">
        <v>251</v>
      </c>
      <c r="O31" s="117"/>
      <c r="P31" s="117"/>
      <c r="Q31" s="117"/>
      <c r="R31" s="117"/>
      <c r="S31" s="117"/>
      <c r="T31" s="117" t="s">
        <v>209</v>
      </c>
      <c r="U31" s="117" t="s">
        <v>249</v>
      </c>
      <c r="V31" s="118"/>
      <c r="W31" s="118"/>
      <c r="X31" s="118"/>
      <c r="Y31" s="118"/>
      <c r="Z31" s="118"/>
      <c r="AA31" s="118"/>
      <c r="AB31" s="118"/>
      <c r="AC31" s="118"/>
      <c r="AD31" s="118"/>
      <c r="AE31" s="118"/>
      <c r="AF31" s="118"/>
      <c r="AG31" s="118"/>
      <c r="AH31" s="116">
        <v>6</v>
      </c>
      <c r="AI31" s="116">
        <v>47</v>
      </c>
      <c r="AJ31" s="116">
        <v>49</v>
      </c>
      <c r="AK31" s="116">
        <v>47</v>
      </c>
      <c r="AL31" s="116">
        <v>47</v>
      </c>
      <c r="AM31" s="116">
        <v>51</v>
      </c>
      <c r="AN31" s="116">
        <v>48</v>
      </c>
      <c r="AO31" s="116">
        <v>53</v>
      </c>
      <c r="AP31" s="116">
        <v>59</v>
      </c>
      <c r="AQ31" s="116">
        <v>55</v>
      </c>
      <c r="AR31" s="116">
        <v>60</v>
      </c>
      <c r="AS31" s="116">
        <v>48</v>
      </c>
      <c r="AT31" s="116">
        <f t="shared" si="1"/>
        <v>570</v>
      </c>
      <c r="AU31" s="226"/>
      <c r="AV31" s="273" t="s">
        <v>732</v>
      </c>
      <c r="AW31" s="273" t="s">
        <v>733</v>
      </c>
      <c r="AX31" s="273" t="s">
        <v>68</v>
      </c>
      <c r="AY31" s="276" t="s">
        <v>193</v>
      </c>
    </row>
    <row r="32" spans="1:51" ht="89.1" customHeight="1" x14ac:dyDescent="0.3">
      <c r="A32" s="116"/>
      <c r="B32" s="116"/>
      <c r="C32" s="116"/>
      <c r="D32" s="116"/>
      <c r="E32" s="116">
        <v>7</v>
      </c>
      <c r="F32" s="116"/>
      <c r="G32" s="116"/>
      <c r="H32" s="116"/>
      <c r="I32" s="137" t="s">
        <v>252</v>
      </c>
      <c r="J32" s="136" t="s">
        <v>253</v>
      </c>
      <c r="K32" s="136" t="s">
        <v>206</v>
      </c>
      <c r="L32" s="117" t="s">
        <v>223</v>
      </c>
      <c r="M32" s="137" t="s">
        <v>202</v>
      </c>
      <c r="N32" s="137" t="s">
        <v>254</v>
      </c>
      <c r="O32" s="117"/>
      <c r="P32" s="117"/>
      <c r="Q32" s="117"/>
      <c r="R32" s="117"/>
      <c r="S32" s="117"/>
      <c r="T32" s="117" t="s">
        <v>209</v>
      </c>
      <c r="U32" s="117" t="s">
        <v>210</v>
      </c>
      <c r="V32" s="118"/>
      <c r="W32" s="118"/>
      <c r="X32" s="118"/>
      <c r="Y32" s="118"/>
      <c r="Z32" s="118"/>
      <c r="AA32" s="118"/>
      <c r="AB32" s="118"/>
      <c r="AC32" s="118"/>
      <c r="AD32" s="118"/>
      <c r="AE32" s="118"/>
      <c r="AF32" s="118"/>
      <c r="AG32" s="118"/>
      <c r="AH32" s="116">
        <v>51</v>
      </c>
      <c r="AI32" s="116">
        <v>55</v>
      </c>
      <c r="AJ32" s="116">
        <v>70</v>
      </c>
      <c r="AK32" s="116">
        <v>60</v>
      </c>
      <c r="AL32" s="116">
        <v>91</v>
      </c>
      <c r="AM32" s="116">
        <v>50</v>
      </c>
      <c r="AN32" s="116">
        <v>53</v>
      </c>
      <c r="AO32" s="116">
        <v>66</v>
      </c>
      <c r="AP32" s="116">
        <v>75</v>
      </c>
      <c r="AQ32" s="116">
        <v>67</v>
      </c>
      <c r="AR32" s="116">
        <v>58</v>
      </c>
      <c r="AS32" s="116">
        <v>54</v>
      </c>
      <c r="AT32" s="116">
        <f t="shared" si="1"/>
        <v>750</v>
      </c>
      <c r="AU32" s="226"/>
      <c r="AV32" s="273" t="s">
        <v>699</v>
      </c>
      <c r="AW32" s="273" t="s">
        <v>705</v>
      </c>
      <c r="AX32" s="273" t="s">
        <v>68</v>
      </c>
      <c r="AY32" s="276" t="s">
        <v>193</v>
      </c>
    </row>
    <row r="33" spans="1:51" ht="101.1" customHeight="1" x14ac:dyDescent="0.3">
      <c r="A33" s="116"/>
      <c r="B33" s="116"/>
      <c r="C33" s="116"/>
      <c r="D33" s="116"/>
      <c r="E33" s="116">
        <v>7</v>
      </c>
      <c r="F33" s="116"/>
      <c r="G33" s="116"/>
      <c r="H33" s="116"/>
      <c r="I33" s="137" t="s">
        <v>252</v>
      </c>
      <c r="J33" s="136" t="s">
        <v>255</v>
      </c>
      <c r="K33" s="136" t="s">
        <v>206</v>
      </c>
      <c r="L33" s="117" t="s">
        <v>223</v>
      </c>
      <c r="M33" s="137" t="s">
        <v>202</v>
      </c>
      <c r="N33" s="137" t="s">
        <v>256</v>
      </c>
      <c r="O33" s="117"/>
      <c r="P33" s="117"/>
      <c r="Q33" s="117"/>
      <c r="R33" s="117"/>
      <c r="S33" s="117"/>
      <c r="T33" s="117" t="s">
        <v>209</v>
      </c>
      <c r="U33" s="117" t="s">
        <v>210</v>
      </c>
      <c r="V33" s="118"/>
      <c r="W33" s="118"/>
      <c r="X33" s="118"/>
      <c r="Y33" s="118"/>
      <c r="Z33" s="118"/>
      <c r="AA33" s="118"/>
      <c r="AB33" s="118"/>
      <c r="AC33" s="118"/>
      <c r="AD33" s="118"/>
      <c r="AE33" s="118"/>
      <c r="AF33" s="118"/>
      <c r="AG33" s="118"/>
      <c r="AH33" s="116">
        <v>41</v>
      </c>
      <c r="AI33" s="116">
        <v>44</v>
      </c>
      <c r="AJ33" s="116">
        <v>61</v>
      </c>
      <c r="AK33" s="116">
        <v>55</v>
      </c>
      <c r="AL33" s="116">
        <v>71</v>
      </c>
      <c r="AM33" s="116">
        <v>41</v>
      </c>
      <c r="AN33" s="116">
        <v>40</v>
      </c>
      <c r="AO33" s="116">
        <v>50</v>
      </c>
      <c r="AP33" s="116">
        <v>65</v>
      </c>
      <c r="AQ33" s="116">
        <v>59</v>
      </c>
      <c r="AR33" s="116">
        <v>51</v>
      </c>
      <c r="AS33" s="116">
        <v>44</v>
      </c>
      <c r="AT33" s="116">
        <f t="shared" si="1"/>
        <v>622</v>
      </c>
      <c r="AU33" s="226"/>
      <c r="AV33" s="273" t="s">
        <v>700</v>
      </c>
      <c r="AW33" s="273" t="s">
        <v>706</v>
      </c>
      <c r="AX33" s="273" t="s">
        <v>68</v>
      </c>
      <c r="AY33" s="276" t="s">
        <v>193</v>
      </c>
    </row>
    <row r="34" spans="1:51" ht="96" customHeight="1" x14ac:dyDescent="0.3">
      <c r="A34" s="116"/>
      <c r="B34" s="116"/>
      <c r="C34" s="116"/>
      <c r="D34" s="116"/>
      <c r="E34" s="116">
        <v>8</v>
      </c>
      <c r="F34" s="116"/>
      <c r="G34" s="116"/>
      <c r="H34" s="116"/>
      <c r="I34" s="137" t="s">
        <v>252</v>
      </c>
      <c r="J34" s="136" t="s">
        <v>257</v>
      </c>
      <c r="K34" s="136" t="s">
        <v>206</v>
      </c>
      <c r="L34" s="117" t="s">
        <v>223</v>
      </c>
      <c r="M34" s="137" t="s">
        <v>202</v>
      </c>
      <c r="N34" s="137" t="s">
        <v>258</v>
      </c>
      <c r="O34" s="117"/>
      <c r="P34" s="117"/>
      <c r="Q34" s="117"/>
      <c r="R34" s="117"/>
      <c r="S34" s="117"/>
      <c r="T34" s="117" t="s">
        <v>209</v>
      </c>
      <c r="U34" s="117" t="s">
        <v>210</v>
      </c>
      <c r="V34" s="118"/>
      <c r="W34" s="118"/>
      <c r="X34" s="118"/>
      <c r="Y34" s="118"/>
      <c r="Z34" s="118"/>
      <c r="AA34" s="118"/>
      <c r="AB34" s="118"/>
      <c r="AC34" s="118"/>
      <c r="AD34" s="118"/>
      <c r="AE34" s="118"/>
      <c r="AF34" s="118"/>
      <c r="AG34" s="118"/>
      <c r="AH34" s="116">
        <v>49</v>
      </c>
      <c r="AI34" s="116">
        <v>60</v>
      </c>
      <c r="AJ34" s="116">
        <v>78</v>
      </c>
      <c r="AK34" s="116">
        <v>67</v>
      </c>
      <c r="AL34" s="116">
        <v>107</v>
      </c>
      <c r="AM34" s="116">
        <v>88</v>
      </c>
      <c r="AN34" s="116">
        <v>60</v>
      </c>
      <c r="AO34" s="116">
        <v>66</v>
      </c>
      <c r="AP34" s="116">
        <v>87</v>
      </c>
      <c r="AQ34" s="116">
        <v>95</v>
      </c>
      <c r="AR34" s="116">
        <v>75</v>
      </c>
      <c r="AS34" s="116">
        <v>63</v>
      </c>
      <c r="AT34" s="116">
        <f t="shared" si="1"/>
        <v>895</v>
      </c>
      <c r="AU34" s="226"/>
      <c r="AV34" s="273" t="s">
        <v>701</v>
      </c>
      <c r="AW34" s="273" t="s">
        <v>707</v>
      </c>
      <c r="AX34" s="273" t="s">
        <v>68</v>
      </c>
      <c r="AY34" s="276" t="s">
        <v>193</v>
      </c>
    </row>
    <row r="35" spans="1:51" ht="101.55" customHeight="1" x14ac:dyDescent="0.3">
      <c r="A35" s="116"/>
      <c r="B35" s="116"/>
      <c r="C35" s="116"/>
      <c r="D35" s="116"/>
      <c r="E35" s="116">
        <v>8</v>
      </c>
      <c r="F35" s="116"/>
      <c r="G35" s="116"/>
      <c r="H35" s="116"/>
      <c r="I35" s="137" t="s">
        <v>252</v>
      </c>
      <c r="J35" s="136" t="s">
        <v>259</v>
      </c>
      <c r="K35" s="136" t="s">
        <v>206</v>
      </c>
      <c r="L35" s="117" t="s">
        <v>223</v>
      </c>
      <c r="M35" s="137" t="s">
        <v>202</v>
      </c>
      <c r="N35" s="137" t="s">
        <v>260</v>
      </c>
      <c r="O35" s="117"/>
      <c r="P35" s="117"/>
      <c r="Q35" s="117"/>
      <c r="R35" s="117"/>
      <c r="S35" s="117"/>
      <c r="T35" s="117" t="s">
        <v>209</v>
      </c>
      <c r="U35" s="117" t="s">
        <v>210</v>
      </c>
      <c r="V35" s="118"/>
      <c r="W35" s="118"/>
      <c r="X35" s="118"/>
      <c r="Y35" s="118"/>
      <c r="Z35" s="118"/>
      <c r="AA35" s="118"/>
      <c r="AB35" s="118"/>
      <c r="AC35" s="118"/>
      <c r="AD35" s="118"/>
      <c r="AE35" s="118"/>
      <c r="AF35" s="118"/>
      <c r="AG35" s="118"/>
      <c r="AH35" s="116">
        <v>31</v>
      </c>
      <c r="AI35" s="116">
        <v>27</v>
      </c>
      <c r="AJ35" s="116">
        <v>43</v>
      </c>
      <c r="AK35" s="116">
        <v>40</v>
      </c>
      <c r="AL35" s="116">
        <v>38</v>
      </c>
      <c r="AM35" s="116">
        <v>0</v>
      </c>
      <c r="AN35" s="116">
        <v>24</v>
      </c>
      <c r="AO35" s="116">
        <v>22</v>
      </c>
      <c r="AP35" s="116">
        <v>33</v>
      </c>
      <c r="AQ35" s="116">
        <v>23</v>
      </c>
      <c r="AR35" s="116">
        <v>31</v>
      </c>
      <c r="AS35" s="116">
        <v>19</v>
      </c>
      <c r="AT35" s="116">
        <f t="shared" si="1"/>
        <v>331</v>
      </c>
      <c r="AU35" s="226"/>
      <c r="AV35" s="273" t="s">
        <v>702</v>
      </c>
      <c r="AW35" s="273" t="s">
        <v>710</v>
      </c>
      <c r="AX35" s="273" t="s">
        <v>68</v>
      </c>
      <c r="AY35" s="276" t="s">
        <v>193</v>
      </c>
    </row>
    <row r="36" spans="1:51" ht="90.6" customHeight="1" x14ac:dyDescent="0.3">
      <c r="A36" s="116"/>
      <c r="B36" s="116"/>
      <c r="C36" s="116"/>
      <c r="D36" s="116"/>
      <c r="E36" s="116">
        <v>8</v>
      </c>
      <c r="F36" s="116"/>
      <c r="G36" s="116"/>
      <c r="H36" s="116"/>
      <c r="I36" s="137" t="s">
        <v>252</v>
      </c>
      <c r="J36" s="136" t="s">
        <v>261</v>
      </c>
      <c r="K36" s="136" t="s">
        <v>206</v>
      </c>
      <c r="L36" s="117" t="s">
        <v>223</v>
      </c>
      <c r="M36" s="137" t="s">
        <v>202</v>
      </c>
      <c r="N36" s="137" t="s">
        <v>262</v>
      </c>
      <c r="O36" s="117"/>
      <c r="P36" s="117"/>
      <c r="Q36" s="117"/>
      <c r="R36" s="117"/>
      <c r="S36" s="117"/>
      <c r="T36" s="117" t="s">
        <v>209</v>
      </c>
      <c r="U36" s="117" t="s">
        <v>210</v>
      </c>
      <c r="V36" s="118"/>
      <c r="W36" s="118"/>
      <c r="X36" s="118"/>
      <c r="Y36" s="118"/>
      <c r="Z36" s="118"/>
      <c r="AA36" s="118"/>
      <c r="AB36" s="118"/>
      <c r="AC36" s="118"/>
      <c r="AD36" s="118"/>
      <c r="AE36" s="118"/>
      <c r="AF36" s="118"/>
      <c r="AG36" s="118"/>
      <c r="AH36" s="116">
        <v>5</v>
      </c>
      <c r="AI36" s="116">
        <v>13</v>
      </c>
      <c r="AJ36" s="116">
        <v>12</v>
      </c>
      <c r="AK36" s="116">
        <v>18</v>
      </c>
      <c r="AL36" s="116">
        <v>4</v>
      </c>
      <c r="AM36" s="116">
        <v>14</v>
      </c>
      <c r="AN36" s="116">
        <v>10</v>
      </c>
      <c r="AO36" s="116">
        <v>17</v>
      </c>
      <c r="AP36" s="116">
        <v>12</v>
      </c>
      <c r="AQ36" s="116">
        <v>5</v>
      </c>
      <c r="AR36" s="116">
        <v>5</v>
      </c>
      <c r="AS36" s="116">
        <v>12</v>
      </c>
      <c r="AT36" s="116">
        <f t="shared" si="1"/>
        <v>127</v>
      </c>
      <c r="AU36" s="226"/>
      <c r="AV36" s="273" t="s">
        <v>703</v>
      </c>
      <c r="AW36" s="273" t="s">
        <v>708</v>
      </c>
      <c r="AX36" s="273" t="s">
        <v>68</v>
      </c>
      <c r="AY36" s="276" t="s">
        <v>193</v>
      </c>
    </row>
    <row r="37" spans="1:51" ht="95.55" customHeight="1" x14ac:dyDescent="0.3">
      <c r="A37" s="116"/>
      <c r="B37" s="116"/>
      <c r="C37" s="116"/>
      <c r="D37" s="116"/>
      <c r="E37" s="116">
        <v>8</v>
      </c>
      <c r="F37" s="116"/>
      <c r="G37" s="116"/>
      <c r="H37" s="116"/>
      <c r="I37" s="137" t="s">
        <v>252</v>
      </c>
      <c r="J37" s="136" t="s">
        <v>263</v>
      </c>
      <c r="K37" s="136" t="s">
        <v>206</v>
      </c>
      <c r="L37" s="117" t="s">
        <v>223</v>
      </c>
      <c r="M37" s="137" t="s">
        <v>202</v>
      </c>
      <c r="N37" s="137" t="s">
        <v>264</v>
      </c>
      <c r="O37" s="117"/>
      <c r="P37" s="117"/>
      <c r="Q37" s="117"/>
      <c r="R37" s="117"/>
      <c r="S37" s="117"/>
      <c r="T37" s="117" t="s">
        <v>209</v>
      </c>
      <c r="U37" s="117" t="s">
        <v>210</v>
      </c>
      <c r="V37" s="118"/>
      <c r="W37" s="118"/>
      <c r="X37" s="118"/>
      <c r="Y37" s="118"/>
      <c r="Z37" s="118"/>
      <c r="AA37" s="118"/>
      <c r="AB37" s="118"/>
      <c r="AC37" s="118"/>
      <c r="AD37" s="118"/>
      <c r="AE37" s="118"/>
      <c r="AF37" s="118"/>
      <c r="AG37" s="118"/>
      <c r="AH37" s="116">
        <v>85</v>
      </c>
      <c r="AI37" s="116">
        <v>100</v>
      </c>
      <c r="AJ37" s="116">
        <v>133</v>
      </c>
      <c r="AK37" s="116">
        <v>125</v>
      </c>
      <c r="AL37" s="116">
        <v>149</v>
      </c>
      <c r="AM37" s="116">
        <v>102</v>
      </c>
      <c r="AN37" s="116">
        <v>94</v>
      </c>
      <c r="AO37" s="116">
        <v>105</v>
      </c>
      <c r="AP37" s="116">
        <v>132</v>
      </c>
      <c r="AQ37" s="116">
        <v>123</v>
      </c>
      <c r="AR37" s="116">
        <v>111</v>
      </c>
      <c r="AS37" s="116">
        <v>94</v>
      </c>
      <c r="AT37" s="116">
        <f t="shared" si="1"/>
        <v>1353</v>
      </c>
      <c r="AU37" s="226"/>
      <c r="AV37" s="273" t="s">
        <v>704</v>
      </c>
      <c r="AW37" s="273" t="s">
        <v>709</v>
      </c>
      <c r="AX37" s="273" t="s">
        <v>68</v>
      </c>
      <c r="AY37" s="276" t="s">
        <v>193</v>
      </c>
    </row>
    <row r="38" spans="1:51" ht="120.75" customHeight="1" x14ac:dyDescent="0.3">
      <c r="A38" s="116"/>
      <c r="B38" s="116"/>
      <c r="C38" s="116"/>
      <c r="D38" s="116"/>
      <c r="E38" s="116">
        <v>9</v>
      </c>
      <c r="F38" s="116"/>
      <c r="G38" s="116"/>
      <c r="H38" s="116"/>
      <c r="I38" s="137" t="s">
        <v>265</v>
      </c>
      <c r="J38" s="136" t="s">
        <v>266</v>
      </c>
      <c r="K38" s="136" t="s">
        <v>206</v>
      </c>
      <c r="L38" s="117" t="s">
        <v>223</v>
      </c>
      <c r="M38" s="137" t="s">
        <v>202</v>
      </c>
      <c r="N38" s="137" t="s">
        <v>267</v>
      </c>
      <c r="O38" s="117"/>
      <c r="P38" s="117"/>
      <c r="Q38" s="117"/>
      <c r="R38" s="117"/>
      <c r="S38" s="117"/>
      <c r="T38" s="117" t="s">
        <v>209</v>
      </c>
      <c r="U38" s="117" t="s">
        <v>268</v>
      </c>
      <c r="V38" s="118"/>
      <c r="W38" s="118"/>
      <c r="X38" s="118"/>
      <c r="Y38" s="118"/>
      <c r="Z38" s="118"/>
      <c r="AA38" s="118"/>
      <c r="AB38" s="118"/>
      <c r="AC38" s="118"/>
      <c r="AD38" s="118"/>
      <c r="AE38" s="118"/>
      <c r="AF38" s="118"/>
      <c r="AG38" s="118"/>
      <c r="AH38" s="116">
        <v>66</v>
      </c>
      <c r="AI38" s="116">
        <v>478</v>
      </c>
      <c r="AJ38" s="116">
        <v>919</v>
      </c>
      <c r="AK38" s="116">
        <v>732</v>
      </c>
      <c r="AL38" s="116">
        <v>927</v>
      </c>
      <c r="AM38" s="116">
        <v>715</v>
      </c>
      <c r="AN38" s="116">
        <v>684</v>
      </c>
      <c r="AO38" s="116">
        <v>689</v>
      </c>
      <c r="AP38" s="116">
        <v>1325</v>
      </c>
      <c r="AQ38" s="116">
        <v>1000</v>
      </c>
      <c r="AR38" s="116">
        <v>1152</v>
      </c>
      <c r="AS38" s="116">
        <v>325</v>
      </c>
      <c r="AT38" s="116">
        <f t="shared" si="1"/>
        <v>9012</v>
      </c>
      <c r="AU38" s="226"/>
      <c r="AV38" s="273" t="s">
        <v>716</v>
      </c>
      <c r="AW38" s="276" t="s">
        <v>717</v>
      </c>
      <c r="AX38" s="273" t="s">
        <v>68</v>
      </c>
      <c r="AY38" s="276" t="s">
        <v>193</v>
      </c>
    </row>
    <row r="39" spans="1:51" ht="121.5" customHeight="1" x14ac:dyDescent="0.3">
      <c r="A39" s="116"/>
      <c r="B39" s="116"/>
      <c r="C39" s="116"/>
      <c r="D39" s="116"/>
      <c r="E39" s="116">
        <v>10</v>
      </c>
      <c r="F39" s="116"/>
      <c r="G39" s="116"/>
      <c r="H39" s="116"/>
      <c r="I39" s="137" t="s">
        <v>265</v>
      </c>
      <c r="J39" s="136" t="s">
        <v>269</v>
      </c>
      <c r="K39" s="136" t="s">
        <v>206</v>
      </c>
      <c r="L39" s="117" t="s">
        <v>223</v>
      </c>
      <c r="M39" s="137" t="s">
        <v>202</v>
      </c>
      <c r="N39" s="137" t="s">
        <v>270</v>
      </c>
      <c r="O39" s="117"/>
      <c r="P39" s="117"/>
      <c r="Q39" s="117"/>
      <c r="R39" s="117"/>
      <c r="S39" s="117"/>
      <c r="T39" s="117" t="s">
        <v>209</v>
      </c>
      <c r="U39" s="117" t="s">
        <v>268</v>
      </c>
      <c r="V39" s="118"/>
      <c r="W39" s="118"/>
      <c r="X39" s="118"/>
      <c r="Y39" s="118"/>
      <c r="Z39" s="118"/>
      <c r="AA39" s="118"/>
      <c r="AB39" s="118"/>
      <c r="AC39" s="118"/>
      <c r="AD39" s="118"/>
      <c r="AE39" s="118"/>
      <c r="AF39" s="118"/>
      <c r="AG39" s="118"/>
      <c r="AH39" s="116">
        <v>0</v>
      </c>
      <c r="AI39" s="116">
        <v>4</v>
      </c>
      <c r="AJ39" s="116">
        <v>7</v>
      </c>
      <c r="AK39" s="116">
        <v>7</v>
      </c>
      <c r="AL39" s="116">
        <v>10</v>
      </c>
      <c r="AM39" s="116">
        <v>10</v>
      </c>
      <c r="AN39" s="116">
        <v>9</v>
      </c>
      <c r="AO39" s="116">
        <v>17</v>
      </c>
      <c r="AP39" s="116">
        <v>9</v>
      </c>
      <c r="AQ39" s="116">
        <v>14</v>
      </c>
      <c r="AR39" s="116">
        <v>12</v>
      </c>
      <c r="AS39" s="116">
        <v>6</v>
      </c>
      <c r="AT39" s="116">
        <f t="shared" si="1"/>
        <v>105</v>
      </c>
      <c r="AU39" s="226"/>
      <c r="AV39" s="273" t="s">
        <v>753</v>
      </c>
      <c r="AW39" s="276" t="s">
        <v>754</v>
      </c>
      <c r="AX39" s="282" t="s">
        <v>68</v>
      </c>
      <c r="AY39" s="276" t="s">
        <v>193</v>
      </c>
    </row>
    <row r="40" spans="1:51" ht="365.25" customHeight="1" x14ac:dyDescent="0.3">
      <c r="A40" s="116"/>
      <c r="B40" s="116"/>
      <c r="C40" s="116"/>
      <c r="D40" s="116"/>
      <c r="E40" s="116">
        <v>11</v>
      </c>
      <c r="F40" s="116"/>
      <c r="G40" s="116"/>
      <c r="H40" s="116"/>
      <c r="I40" s="137" t="s">
        <v>265</v>
      </c>
      <c r="J40" s="136" t="s">
        <v>271</v>
      </c>
      <c r="K40" s="136" t="s">
        <v>206</v>
      </c>
      <c r="L40" s="117" t="s">
        <v>223</v>
      </c>
      <c r="M40" s="137" t="s">
        <v>202</v>
      </c>
      <c r="N40" s="137" t="s">
        <v>272</v>
      </c>
      <c r="O40" s="117"/>
      <c r="P40" s="117"/>
      <c r="Q40" s="117"/>
      <c r="R40" s="117"/>
      <c r="S40" s="117"/>
      <c r="T40" s="117" t="s">
        <v>209</v>
      </c>
      <c r="U40" s="117" t="s">
        <v>268</v>
      </c>
      <c r="V40" s="118"/>
      <c r="W40" s="118"/>
      <c r="X40" s="118"/>
      <c r="Y40" s="118"/>
      <c r="Z40" s="118"/>
      <c r="AA40" s="118"/>
      <c r="AB40" s="118"/>
      <c r="AC40" s="118"/>
      <c r="AD40" s="118"/>
      <c r="AE40" s="118"/>
      <c r="AF40" s="118"/>
      <c r="AG40" s="118"/>
      <c r="AH40" s="116">
        <v>0</v>
      </c>
      <c r="AI40" s="116">
        <v>9</v>
      </c>
      <c r="AJ40" s="116">
        <v>15</v>
      </c>
      <c r="AK40" s="116">
        <v>17</v>
      </c>
      <c r="AL40" s="116">
        <v>17</v>
      </c>
      <c r="AM40" s="116">
        <v>12</v>
      </c>
      <c r="AN40" s="116">
        <v>20</v>
      </c>
      <c r="AO40" s="116">
        <v>20</v>
      </c>
      <c r="AP40" s="116">
        <v>19</v>
      </c>
      <c r="AQ40" s="116">
        <v>17</v>
      </c>
      <c r="AR40" s="116">
        <v>23</v>
      </c>
      <c r="AS40" s="116">
        <v>30</v>
      </c>
      <c r="AT40" s="116">
        <f t="shared" si="1"/>
        <v>199</v>
      </c>
      <c r="AU40" s="226"/>
      <c r="AV40" s="276" t="s">
        <v>755</v>
      </c>
      <c r="AW40" s="276" t="s">
        <v>757</v>
      </c>
      <c r="AX40" s="273" t="s">
        <v>68</v>
      </c>
      <c r="AY40" s="276" t="s">
        <v>193</v>
      </c>
    </row>
    <row r="41" spans="1:51" ht="93.75" customHeight="1" x14ac:dyDescent="0.3">
      <c r="A41" s="116"/>
      <c r="B41" s="116"/>
      <c r="C41" s="116"/>
      <c r="D41" s="116"/>
      <c r="E41" s="116">
        <v>12</v>
      </c>
      <c r="F41" s="116"/>
      <c r="G41" s="116"/>
      <c r="H41" s="116"/>
      <c r="I41" s="137" t="s">
        <v>265</v>
      </c>
      <c r="J41" s="136" t="s">
        <v>273</v>
      </c>
      <c r="K41" s="136" t="s">
        <v>206</v>
      </c>
      <c r="L41" s="117" t="s">
        <v>223</v>
      </c>
      <c r="M41" s="137" t="s">
        <v>202</v>
      </c>
      <c r="N41" s="137" t="s">
        <v>274</v>
      </c>
      <c r="O41" s="117"/>
      <c r="P41" s="117"/>
      <c r="Q41" s="117"/>
      <c r="R41" s="117"/>
      <c r="S41" s="117"/>
      <c r="T41" s="117" t="s">
        <v>209</v>
      </c>
      <c r="U41" s="117" t="s">
        <v>268</v>
      </c>
      <c r="V41" s="118"/>
      <c r="W41" s="118"/>
      <c r="X41" s="118"/>
      <c r="Y41" s="118"/>
      <c r="Z41" s="118"/>
      <c r="AA41" s="118"/>
      <c r="AB41" s="118"/>
      <c r="AC41" s="118"/>
      <c r="AD41" s="118"/>
      <c r="AE41" s="118"/>
      <c r="AF41" s="118"/>
      <c r="AG41" s="118"/>
      <c r="AH41" s="116">
        <v>2</v>
      </c>
      <c r="AI41" s="116">
        <v>1</v>
      </c>
      <c r="AJ41" s="116">
        <v>1</v>
      </c>
      <c r="AK41" s="116">
        <v>2</v>
      </c>
      <c r="AL41" s="116">
        <v>6</v>
      </c>
      <c r="AM41" s="116">
        <v>8</v>
      </c>
      <c r="AN41" s="116">
        <v>8</v>
      </c>
      <c r="AO41" s="116">
        <v>8</v>
      </c>
      <c r="AP41" s="116">
        <v>6</v>
      </c>
      <c r="AQ41" s="116">
        <v>7</v>
      </c>
      <c r="AR41" s="116">
        <v>4</v>
      </c>
      <c r="AS41" s="116">
        <v>3</v>
      </c>
      <c r="AT41" s="116">
        <f t="shared" si="1"/>
        <v>56</v>
      </c>
      <c r="AU41" s="226"/>
      <c r="AV41" s="273" t="s">
        <v>718</v>
      </c>
      <c r="AW41" s="273" t="s">
        <v>719</v>
      </c>
      <c r="AX41" s="273" t="s">
        <v>68</v>
      </c>
      <c r="AY41" s="276" t="s">
        <v>193</v>
      </c>
    </row>
    <row r="42" spans="1:51" ht="105" customHeight="1" x14ac:dyDescent="0.3">
      <c r="A42" s="116"/>
      <c r="B42" s="116"/>
      <c r="C42" s="116"/>
      <c r="D42" s="116"/>
      <c r="E42" s="116">
        <v>13</v>
      </c>
      <c r="F42" s="116"/>
      <c r="G42" s="116"/>
      <c r="H42" s="116"/>
      <c r="I42" s="137" t="s">
        <v>275</v>
      </c>
      <c r="J42" s="136" t="s">
        <v>276</v>
      </c>
      <c r="K42" s="136" t="s">
        <v>206</v>
      </c>
      <c r="L42" s="117" t="s">
        <v>223</v>
      </c>
      <c r="M42" s="137" t="s">
        <v>202</v>
      </c>
      <c r="N42" s="137" t="s">
        <v>277</v>
      </c>
      <c r="O42" s="117"/>
      <c r="P42" s="117"/>
      <c r="Q42" s="117"/>
      <c r="R42" s="117"/>
      <c r="S42" s="117"/>
      <c r="T42" s="117" t="s">
        <v>209</v>
      </c>
      <c r="U42" s="117" t="s">
        <v>224</v>
      </c>
      <c r="V42" s="118"/>
      <c r="W42" s="118"/>
      <c r="X42" s="118"/>
      <c r="Y42" s="118"/>
      <c r="Z42" s="118"/>
      <c r="AA42" s="118"/>
      <c r="AB42" s="118"/>
      <c r="AC42" s="118"/>
      <c r="AD42" s="118"/>
      <c r="AE42" s="118"/>
      <c r="AF42" s="118"/>
      <c r="AG42" s="118"/>
      <c r="AH42" s="116">
        <v>0</v>
      </c>
      <c r="AI42" s="116">
        <v>405</v>
      </c>
      <c r="AJ42" s="116">
        <v>67</v>
      </c>
      <c r="AK42" s="116">
        <v>401</v>
      </c>
      <c r="AL42" s="116">
        <v>24</v>
      </c>
      <c r="AM42" s="116">
        <v>325</v>
      </c>
      <c r="AN42" s="116">
        <v>156</v>
      </c>
      <c r="AO42" s="116">
        <v>53</v>
      </c>
      <c r="AP42" s="116">
        <v>129</v>
      </c>
      <c r="AQ42" s="116">
        <v>218</v>
      </c>
      <c r="AR42" s="116">
        <v>113</v>
      </c>
      <c r="AS42" s="116">
        <v>138</v>
      </c>
      <c r="AT42" s="116">
        <f t="shared" si="1"/>
        <v>2029</v>
      </c>
      <c r="AU42" s="226"/>
      <c r="AV42" s="273" t="s">
        <v>666</v>
      </c>
      <c r="AW42" s="276" t="s">
        <v>668</v>
      </c>
      <c r="AX42" s="276" t="s">
        <v>667</v>
      </c>
      <c r="AY42" s="276" t="s">
        <v>225</v>
      </c>
    </row>
    <row r="43" spans="1:51" ht="147.75" customHeight="1" x14ac:dyDescent="0.3">
      <c r="A43" s="116"/>
      <c r="B43" s="116"/>
      <c r="C43" s="116"/>
      <c r="D43" s="116"/>
      <c r="E43" s="116">
        <v>14</v>
      </c>
      <c r="F43" s="116"/>
      <c r="G43" s="116"/>
      <c r="H43" s="116"/>
      <c r="I43" s="137" t="s">
        <v>275</v>
      </c>
      <c r="J43" s="136" t="s">
        <v>278</v>
      </c>
      <c r="K43" s="136" t="s">
        <v>206</v>
      </c>
      <c r="L43" s="117" t="s">
        <v>223</v>
      </c>
      <c r="M43" s="137" t="s">
        <v>202</v>
      </c>
      <c r="N43" s="137" t="s">
        <v>279</v>
      </c>
      <c r="O43" s="117"/>
      <c r="P43" s="117"/>
      <c r="Q43" s="117"/>
      <c r="R43" s="117"/>
      <c r="S43" s="117"/>
      <c r="T43" s="117" t="s">
        <v>209</v>
      </c>
      <c r="U43" s="117" t="s">
        <v>224</v>
      </c>
      <c r="V43" s="118"/>
      <c r="W43" s="118"/>
      <c r="X43" s="118"/>
      <c r="Y43" s="118"/>
      <c r="Z43" s="118"/>
      <c r="AA43" s="118"/>
      <c r="AB43" s="118"/>
      <c r="AC43" s="118"/>
      <c r="AD43" s="118"/>
      <c r="AE43" s="118"/>
      <c r="AF43" s="118"/>
      <c r="AG43" s="118"/>
      <c r="AH43" s="116">
        <v>0</v>
      </c>
      <c r="AI43" s="116">
        <v>10</v>
      </c>
      <c r="AJ43" s="116">
        <v>13</v>
      </c>
      <c r="AK43" s="116">
        <v>8</v>
      </c>
      <c r="AL43" s="116">
        <v>16</v>
      </c>
      <c r="AM43" s="116">
        <v>9</v>
      </c>
      <c r="AN43" s="116">
        <v>8</v>
      </c>
      <c r="AO43" s="116">
        <v>15</v>
      </c>
      <c r="AP43" s="116">
        <v>8</v>
      </c>
      <c r="AQ43" s="116">
        <v>9</v>
      </c>
      <c r="AR43" s="116">
        <v>14</v>
      </c>
      <c r="AS43" s="116">
        <v>23</v>
      </c>
      <c r="AT43" s="116">
        <f t="shared" si="1"/>
        <v>133</v>
      </c>
      <c r="AU43" s="226"/>
      <c r="AV43" s="273" t="s">
        <v>669</v>
      </c>
      <c r="AW43" s="273" t="s">
        <v>670</v>
      </c>
      <c r="AX43" s="276" t="s">
        <v>620</v>
      </c>
      <c r="AY43" s="276" t="s">
        <v>621</v>
      </c>
    </row>
    <row r="44" spans="1:51" ht="135.75" customHeight="1" x14ac:dyDescent="0.3">
      <c r="A44" s="116"/>
      <c r="B44" s="116"/>
      <c r="C44" s="116"/>
      <c r="D44" s="116"/>
      <c r="E44" s="116">
        <v>15</v>
      </c>
      <c r="F44" s="116"/>
      <c r="G44" s="116"/>
      <c r="H44" s="116"/>
      <c r="I44" s="137" t="s">
        <v>275</v>
      </c>
      <c r="J44" s="136" t="s">
        <v>280</v>
      </c>
      <c r="K44" s="136" t="s">
        <v>206</v>
      </c>
      <c r="L44" s="117" t="s">
        <v>223</v>
      </c>
      <c r="M44" s="137" t="s">
        <v>202</v>
      </c>
      <c r="N44" s="137" t="s">
        <v>281</v>
      </c>
      <c r="O44" s="117"/>
      <c r="P44" s="117"/>
      <c r="Q44" s="117"/>
      <c r="R44" s="117"/>
      <c r="S44" s="117"/>
      <c r="T44" s="117" t="s">
        <v>209</v>
      </c>
      <c r="U44" s="117" t="s">
        <v>210</v>
      </c>
      <c r="V44" s="118"/>
      <c r="W44" s="118"/>
      <c r="X44" s="118"/>
      <c r="Y44" s="118"/>
      <c r="Z44" s="118"/>
      <c r="AA44" s="118"/>
      <c r="AB44" s="118"/>
      <c r="AC44" s="118"/>
      <c r="AD44" s="118"/>
      <c r="AE44" s="118"/>
      <c r="AF44" s="118"/>
      <c r="AG44" s="118"/>
      <c r="AH44" s="116">
        <v>0</v>
      </c>
      <c r="AI44" s="116">
        <v>0</v>
      </c>
      <c r="AJ44" s="116">
        <v>0</v>
      </c>
      <c r="AK44" s="116">
        <v>310</v>
      </c>
      <c r="AL44" s="116">
        <v>1291</v>
      </c>
      <c r="AM44" s="116">
        <v>1797</v>
      </c>
      <c r="AN44" s="116">
        <v>2179</v>
      </c>
      <c r="AO44" s="116">
        <v>2950</v>
      </c>
      <c r="AP44" s="277">
        <v>2983</v>
      </c>
      <c r="AQ44" s="277">
        <v>3182</v>
      </c>
      <c r="AR44" s="277">
        <v>2953</v>
      </c>
      <c r="AS44" s="277">
        <v>3074</v>
      </c>
      <c r="AT44" s="277">
        <f t="shared" si="1"/>
        <v>20719</v>
      </c>
      <c r="AU44" s="227"/>
      <c r="AV44" s="273" t="s">
        <v>657</v>
      </c>
      <c r="AW44" s="273" t="s">
        <v>658</v>
      </c>
      <c r="AX44" s="273" t="s">
        <v>68</v>
      </c>
      <c r="AY44" s="276" t="s">
        <v>193</v>
      </c>
    </row>
    <row r="45" spans="1:51" ht="179.25" customHeight="1" x14ac:dyDescent="0.3">
      <c r="A45" s="116"/>
      <c r="B45" s="116"/>
      <c r="C45" s="116"/>
      <c r="D45" s="116"/>
      <c r="E45" s="116">
        <v>16</v>
      </c>
      <c r="F45" s="116"/>
      <c r="G45" s="116"/>
      <c r="H45" s="116"/>
      <c r="I45" s="137" t="s">
        <v>275</v>
      </c>
      <c r="J45" s="136" t="s">
        <v>282</v>
      </c>
      <c r="K45" s="136" t="s">
        <v>206</v>
      </c>
      <c r="L45" s="117" t="s">
        <v>223</v>
      </c>
      <c r="M45" s="137" t="s">
        <v>202</v>
      </c>
      <c r="N45" s="137" t="s">
        <v>283</v>
      </c>
      <c r="O45" s="117"/>
      <c r="P45" s="117"/>
      <c r="Q45" s="117"/>
      <c r="R45" s="117"/>
      <c r="S45" s="117"/>
      <c r="T45" s="117" t="s">
        <v>209</v>
      </c>
      <c r="U45" s="117" t="s">
        <v>284</v>
      </c>
      <c r="V45" s="118"/>
      <c r="W45" s="118"/>
      <c r="X45" s="118"/>
      <c r="Y45" s="118"/>
      <c r="Z45" s="118"/>
      <c r="AA45" s="118"/>
      <c r="AB45" s="118"/>
      <c r="AC45" s="118"/>
      <c r="AD45" s="118"/>
      <c r="AE45" s="118"/>
      <c r="AF45" s="118"/>
      <c r="AG45" s="118"/>
      <c r="AH45" s="116">
        <v>0</v>
      </c>
      <c r="AI45" s="116">
        <v>0</v>
      </c>
      <c r="AJ45" s="116">
        <v>0</v>
      </c>
      <c r="AK45" s="116">
        <v>6</v>
      </c>
      <c r="AL45" s="116">
        <v>7</v>
      </c>
      <c r="AM45" s="116">
        <v>17</v>
      </c>
      <c r="AN45" s="116">
        <v>22</v>
      </c>
      <c r="AO45" s="116">
        <v>11</v>
      </c>
      <c r="AP45" s="116">
        <v>11</v>
      </c>
      <c r="AQ45" s="116">
        <v>17</v>
      </c>
      <c r="AR45" s="116">
        <v>18</v>
      </c>
      <c r="AS45" s="116">
        <v>4</v>
      </c>
      <c r="AT45" s="116">
        <f>SUM(AH45:AS45)</f>
        <v>113</v>
      </c>
      <c r="AU45" s="226"/>
      <c r="AV45" s="273" t="s">
        <v>656</v>
      </c>
      <c r="AW45" s="273" t="s">
        <v>659</v>
      </c>
      <c r="AX45" s="273" t="s">
        <v>68</v>
      </c>
      <c r="AY45" s="276" t="s">
        <v>193</v>
      </c>
    </row>
    <row r="46" spans="1:51" ht="78" customHeight="1" x14ac:dyDescent="0.3">
      <c r="A46" s="116"/>
      <c r="B46" s="116"/>
      <c r="C46" s="116"/>
      <c r="D46" s="116"/>
      <c r="E46" s="116">
        <v>17</v>
      </c>
      <c r="F46" s="116"/>
      <c r="G46" s="116"/>
      <c r="H46" s="116"/>
      <c r="I46" s="137" t="s">
        <v>285</v>
      </c>
      <c r="J46" s="136" t="s">
        <v>286</v>
      </c>
      <c r="K46" s="136" t="s">
        <v>206</v>
      </c>
      <c r="L46" s="117" t="s">
        <v>223</v>
      </c>
      <c r="M46" s="137" t="s">
        <v>202</v>
      </c>
      <c r="N46" s="137" t="s">
        <v>287</v>
      </c>
      <c r="O46" s="117"/>
      <c r="P46" s="117"/>
      <c r="Q46" s="117"/>
      <c r="R46" s="117"/>
      <c r="S46" s="117"/>
      <c r="T46" s="117" t="s">
        <v>209</v>
      </c>
      <c r="U46" s="117" t="s">
        <v>218</v>
      </c>
      <c r="V46" s="118"/>
      <c r="W46" s="118"/>
      <c r="X46" s="118"/>
      <c r="Y46" s="118"/>
      <c r="Z46" s="118"/>
      <c r="AA46" s="118"/>
      <c r="AB46" s="118"/>
      <c r="AC46" s="118"/>
      <c r="AD46" s="118"/>
      <c r="AE46" s="118"/>
      <c r="AF46" s="118"/>
      <c r="AG46" s="118"/>
      <c r="AH46" s="116">
        <v>0</v>
      </c>
      <c r="AI46" s="116">
        <v>0</v>
      </c>
      <c r="AJ46" s="116">
        <v>14</v>
      </c>
      <c r="AK46" s="116">
        <v>6</v>
      </c>
      <c r="AL46" s="116">
        <v>1</v>
      </c>
      <c r="AM46" s="116">
        <v>12</v>
      </c>
      <c r="AN46" s="116">
        <v>6</v>
      </c>
      <c r="AO46" s="116">
        <v>3</v>
      </c>
      <c r="AP46" s="116">
        <v>11</v>
      </c>
      <c r="AQ46" s="116">
        <v>6</v>
      </c>
      <c r="AR46" s="116">
        <v>10</v>
      </c>
      <c r="AS46" s="116">
        <v>11</v>
      </c>
      <c r="AT46" s="116">
        <f t="shared" si="1"/>
        <v>80</v>
      </c>
      <c r="AU46" s="226"/>
      <c r="AV46" s="273" t="s">
        <v>744</v>
      </c>
      <c r="AW46" s="273" t="s">
        <v>743</v>
      </c>
      <c r="AX46" s="273" t="s">
        <v>68</v>
      </c>
      <c r="AY46" s="276" t="s">
        <v>193</v>
      </c>
    </row>
    <row r="47" spans="1:51" ht="148.5" customHeight="1" x14ac:dyDescent="0.3">
      <c r="A47" s="116"/>
      <c r="B47" s="116"/>
      <c r="C47" s="116"/>
      <c r="D47" s="116"/>
      <c r="E47" s="116">
        <v>18</v>
      </c>
      <c r="F47" s="116"/>
      <c r="G47" s="116"/>
      <c r="H47" s="116"/>
      <c r="I47" s="137" t="s">
        <v>285</v>
      </c>
      <c r="J47" s="136" t="s">
        <v>288</v>
      </c>
      <c r="K47" s="136" t="s">
        <v>206</v>
      </c>
      <c r="L47" s="117" t="s">
        <v>223</v>
      </c>
      <c r="M47" s="137" t="s">
        <v>202</v>
      </c>
      <c r="N47" s="137" t="s">
        <v>289</v>
      </c>
      <c r="O47" s="117"/>
      <c r="P47" s="117"/>
      <c r="Q47" s="117"/>
      <c r="R47" s="117"/>
      <c r="S47" s="117"/>
      <c r="T47" s="117" t="s">
        <v>209</v>
      </c>
      <c r="U47" s="117" t="s">
        <v>218</v>
      </c>
      <c r="V47" s="118"/>
      <c r="W47" s="118"/>
      <c r="X47" s="118"/>
      <c r="Y47" s="118"/>
      <c r="Z47" s="118"/>
      <c r="AA47" s="118"/>
      <c r="AB47" s="118"/>
      <c r="AC47" s="118"/>
      <c r="AD47" s="118"/>
      <c r="AE47" s="118"/>
      <c r="AF47" s="118"/>
      <c r="AG47" s="118"/>
      <c r="AH47" s="116">
        <v>0</v>
      </c>
      <c r="AI47" s="116">
        <v>15</v>
      </c>
      <c r="AJ47" s="116">
        <v>19</v>
      </c>
      <c r="AK47" s="116">
        <v>18</v>
      </c>
      <c r="AL47" s="116">
        <v>19</v>
      </c>
      <c r="AM47" s="116">
        <v>17</v>
      </c>
      <c r="AN47" s="116">
        <v>14</v>
      </c>
      <c r="AO47" s="116">
        <v>17</v>
      </c>
      <c r="AP47" s="116">
        <v>18</v>
      </c>
      <c r="AQ47" s="116">
        <v>14</v>
      </c>
      <c r="AR47" s="116">
        <v>19</v>
      </c>
      <c r="AS47" s="116">
        <v>18</v>
      </c>
      <c r="AT47" s="116">
        <f t="shared" si="1"/>
        <v>188</v>
      </c>
      <c r="AU47" s="226"/>
      <c r="AV47" s="273" t="s">
        <v>739</v>
      </c>
      <c r="AW47" s="273" t="s">
        <v>738</v>
      </c>
      <c r="AX47" s="273" t="s">
        <v>68</v>
      </c>
      <c r="AY47" s="276" t="s">
        <v>193</v>
      </c>
    </row>
    <row r="48" spans="1:51" ht="82.5" customHeight="1" x14ac:dyDescent="0.3">
      <c r="A48" s="116"/>
      <c r="B48" s="116"/>
      <c r="C48" s="116"/>
      <c r="D48" s="116"/>
      <c r="E48" s="116">
        <v>19</v>
      </c>
      <c r="F48" s="116"/>
      <c r="G48" s="116"/>
      <c r="H48" s="116"/>
      <c r="I48" s="137" t="s">
        <v>285</v>
      </c>
      <c r="J48" s="136" t="s">
        <v>290</v>
      </c>
      <c r="K48" s="136" t="s">
        <v>206</v>
      </c>
      <c r="L48" s="117" t="s">
        <v>223</v>
      </c>
      <c r="M48" s="137" t="s">
        <v>202</v>
      </c>
      <c r="N48" s="137" t="s">
        <v>291</v>
      </c>
      <c r="O48" s="117"/>
      <c r="P48" s="117"/>
      <c r="Q48" s="117"/>
      <c r="R48" s="117"/>
      <c r="S48" s="117"/>
      <c r="T48" s="117" t="s">
        <v>209</v>
      </c>
      <c r="U48" s="117" t="s">
        <v>218</v>
      </c>
      <c r="V48" s="118"/>
      <c r="W48" s="118"/>
      <c r="X48" s="118"/>
      <c r="Y48" s="118"/>
      <c r="Z48" s="118"/>
      <c r="AA48" s="118"/>
      <c r="AB48" s="118"/>
      <c r="AC48" s="118"/>
      <c r="AD48" s="118"/>
      <c r="AE48" s="118"/>
      <c r="AF48" s="118"/>
      <c r="AG48" s="118"/>
      <c r="AH48" s="116">
        <v>0</v>
      </c>
      <c r="AI48" s="116">
        <v>28</v>
      </c>
      <c r="AJ48" s="116">
        <v>71</v>
      </c>
      <c r="AK48" s="116">
        <v>46</v>
      </c>
      <c r="AL48" s="116">
        <v>64</v>
      </c>
      <c r="AM48" s="116">
        <v>64</v>
      </c>
      <c r="AN48" s="116">
        <v>54</v>
      </c>
      <c r="AO48" s="116">
        <v>58</v>
      </c>
      <c r="AP48" s="116">
        <v>43</v>
      </c>
      <c r="AQ48" s="116">
        <v>46</v>
      </c>
      <c r="AR48" s="116">
        <v>64</v>
      </c>
      <c r="AS48" s="116">
        <v>45</v>
      </c>
      <c r="AT48" s="116">
        <f t="shared" si="1"/>
        <v>583</v>
      </c>
      <c r="AU48" s="226"/>
      <c r="AV48" s="273" t="s">
        <v>740</v>
      </c>
      <c r="AW48" s="273" t="s">
        <v>741</v>
      </c>
      <c r="AX48" s="273" t="s">
        <v>68</v>
      </c>
      <c r="AY48" s="276" t="s">
        <v>193</v>
      </c>
    </row>
    <row r="49" spans="1:51" ht="187.5" customHeight="1" x14ac:dyDescent="0.3">
      <c r="A49" s="116"/>
      <c r="B49" s="116"/>
      <c r="C49" s="116"/>
      <c r="D49" s="116"/>
      <c r="E49" s="116">
        <v>20</v>
      </c>
      <c r="F49" s="116"/>
      <c r="G49" s="116"/>
      <c r="H49" s="116"/>
      <c r="I49" s="137" t="s">
        <v>292</v>
      </c>
      <c r="J49" s="278" t="s">
        <v>293</v>
      </c>
      <c r="K49" s="136" t="s">
        <v>206</v>
      </c>
      <c r="L49" s="117" t="s">
        <v>223</v>
      </c>
      <c r="M49" s="137" t="s">
        <v>202</v>
      </c>
      <c r="N49" s="137" t="s">
        <v>294</v>
      </c>
      <c r="O49" s="117"/>
      <c r="P49" s="117"/>
      <c r="Q49" s="117"/>
      <c r="R49" s="117"/>
      <c r="S49" s="117"/>
      <c r="T49" s="117" t="s">
        <v>209</v>
      </c>
      <c r="U49" s="117" t="s">
        <v>210</v>
      </c>
      <c r="V49" s="118"/>
      <c r="W49" s="118"/>
      <c r="X49" s="118"/>
      <c r="Y49" s="118"/>
      <c r="Z49" s="118"/>
      <c r="AA49" s="118"/>
      <c r="AB49" s="118"/>
      <c r="AC49" s="118"/>
      <c r="AD49" s="118"/>
      <c r="AE49" s="118"/>
      <c r="AF49" s="118"/>
      <c r="AG49" s="118"/>
      <c r="AH49" s="116">
        <v>0</v>
      </c>
      <c r="AI49" s="116">
        <v>86</v>
      </c>
      <c r="AJ49" s="116">
        <v>136</v>
      </c>
      <c r="AK49" s="116">
        <v>99</v>
      </c>
      <c r="AL49" s="116">
        <v>122</v>
      </c>
      <c r="AM49" s="116">
        <v>70</v>
      </c>
      <c r="AN49" s="116">
        <v>108</v>
      </c>
      <c r="AO49" s="116">
        <v>111</v>
      </c>
      <c r="AP49" s="116">
        <v>134</v>
      </c>
      <c r="AQ49" s="116">
        <v>143</v>
      </c>
      <c r="AR49" s="116">
        <v>164</v>
      </c>
      <c r="AS49" s="116">
        <v>203</v>
      </c>
      <c r="AT49" s="116">
        <f t="shared" si="1"/>
        <v>1376</v>
      </c>
      <c r="AU49" s="226"/>
      <c r="AV49" s="276" t="s">
        <v>723</v>
      </c>
      <c r="AW49" s="276" t="s">
        <v>724</v>
      </c>
      <c r="AX49" s="276" t="s">
        <v>725</v>
      </c>
      <c r="AY49" s="276" t="s">
        <v>726</v>
      </c>
    </row>
    <row r="50" spans="1:51" ht="228" customHeight="1" x14ac:dyDescent="0.3">
      <c r="A50" s="116"/>
      <c r="B50" s="116"/>
      <c r="C50" s="116"/>
      <c r="D50" s="116"/>
      <c r="E50" s="116">
        <v>21</v>
      </c>
      <c r="F50" s="116"/>
      <c r="G50" s="116"/>
      <c r="H50" s="116"/>
      <c r="I50" s="137" t="s">
        <v>292</v>
      </c>
      <c r="J50" s="278" t="s">
        <v>295</v>
      </c>
      <c r="K50" s="136" t="s">
        <v>206</v>
      </c>
      <c r="L50" s="117" t="s">
        <v>223</v>
      </c>
      <c r="M50" s="137" t="s">
        <v>202</v>
      </c>
      <c r="N50" s="137" t="s">
        <v>296</v>
      </c>
      <c r="O50" s="117"/>
      <c r="P50" s="117"/>
      <c r="Q50" s="117"/>
      <c r="R50" s="117"/>
      <c r="S50" s="117"/>
      <c r="T50" s="117" t="s">
        <v>209</v>
      </c>
      <c r="U50" s="117" t="s">
        <v>268</v>
      </c>
      <c r="V50" s="118"/>
      <c r="W50" s="118"/>
      <c r="X50" s="118"/>
      <c r="Y50" s="118"/>
      <c r="Z50" s="118"/>
      <c r="AA50" s="118"/>
      <c r="AB50" s="118"/>
      <c r="AC50" s="118"/>
      <c r="AD50" s="118"/>
      <c r="AE50" s="118"/>
      <c r="AF50" s="118"/>
      <c r="AG50" s="118"/>
      <c r="AH50" s="116">
        <v>1</v>
      </c>
      <c r="AI50" s="116">
        <v>1</v>
      </c>
      <c r="AJ50" s="116">
        <v>1</v>
      </c>
      <c r="AK50" s="116">
        <v>1</v>
      </c>
      <c r="AL50" s="116">
        <v>2</v>
      </c>
      <c r="AM50" s="116">
        <v>1</v>
      </c>
      <c r="AN50" s="116">
        <v>2</v>
      </c>
      <c r="AO50" s="116">
        <v>14</v>
      </c>
      <c r="AP50" s="116">
        <v>8</v>
      </c>
      <c r="AQ50" s="116">
        <v>4</v>
      </c>
      <c r="AR50" s="116">
        <v>2</v>
      </c>
      <c r="AS50" s="116">
        <v>1</v>
      </c>
      <c r="AT50" s="116">
        <f t="shared" si="1"/>
        <v>38</v>
      </c>
      <c r="AU50" s="226"/>
      <c r="AV50" s="273" t="s">
        <v>729</v>
      </c>
      <c r="AW50" s="273" t="s">
        <v>728</v>
      </c>
      <c r="AX50" s="273" t="s">
        <v>68</v>
      </c>
      <c r="AY50" s="276" t="s">
        <v>624</v>
      </c>
    </row>
    <row r="51" spans="1:51" ht="146.55000000000001" customHeight="1" x14ac:dyDescent="0.3">
      <c r="A51" s="277"/>
      <c r="B51" s="277"/>
      <c r="C51" s="277"/>
      <c r="D51" s="277"/>
      <c r="E51" s="277">
        <v>22</v>
      </c>
      <c r="F51" s="277"/>
      <c r="G51" s="277"/>
      <c r="H51" s="277"/>
      <c r="I51" s="276" t="s">
        <v>626</v>
      </c>
      <c r="J51" s="278" t="s">
        <v>297</v>
      </c>
      <c r="K51" s="278" t="s">
        <v>206</v>
      </c>
      <c r="L51" s="279" t="s">
        <v>223</v>
      </c>
      <c r="M51" s="276" t="s">
        <v>202</v>
      </c>
      <c r="N51" s="276" t="s">
        <v>298</v>
      </c>
      <c r="O51" s="279"/>
      <c r="P51" s="279"/>
      <c r="Q51" s="279"/>
      <c r="R51" s="279"/>
      <c r="S51" s="279"/>
      <c r="T51" s="279" t="s">
        <v>209</v>
      </c>
      <c r="U51" s="279" t="s">
        <v>299</v>
      </c>
      <c r="V51" s="280"/>
      <c r="W51" s="280"/>
      <c r="X51" s="280"/>
      <c r="Y51" s="280"/>
      <c r="Z51" s="280"/>
      <c r="AA51" s="280"/>
      <c r="AB51" s="280"/>
      <c r="AC51" s="280"/>
      <c r="AD51" s="280"/>
      <c r="AE51" s="280"/>
      <c r="AF51" s="280"/>
      <c r="AG51" s="280"/>
      <c r="AH51" s="277">
        <v>8</v>
      </c>
      <c r="AI51" s="277">
        <v>68</v>
      </c>
      <c r="AJ51" s="277">
        <v>107</v>
      </c>
      <c r="AK51" s="277">
        <v>97</v>
      </c>
      <c r="AL51" s="277">
        <v>123</v>
      </c>
      <c r="AM51" s="277">
        <v>161</v>
      </c>
      <c r="AN51" s="277">
        <v>134</v>
      </c>
      <c r="AO51" s="277">
        <v>126</v>
      </c>
      <c r="AP51" s="277">
        <v>145</v>
      </c>
      <c r="AQ51" s="277">
        <v>160</v>
      </c>
      <c r="AR51" s="277">
        <v>144</v>
      </c>
      <c r="AS51" s="277">
        <v>109</v>
      </c>
      <c r="AT51" s="277">
        <f t="shared" si="1"/>
        <v>1382</v>
      </c>
      <c r="AU51" s="227"/>
      <c r="AV51" s="273" t="s">
        <v>683</v>
      </c>
      <c r="AW51" s="273" t="s">
        <v>686</v>
      </c>
      <c r="AX51" s="273" t="s">
        <v>68</v>
      </c>
      <c r="AY51" s="276" t="s">
        <v>193</v>
      </c>
    </row>
    <row r="52" spans="1:51" ht="90.6" customHeight="1" x14ac:dyDescent="0.3">
      <c r="A52" s="277"/>
      <c r="B52" s="277"/>
      <c r="C52" s="277"/>
      <c r="D52" s="277"/>
      <c r="E52" s="277">
        <v>22</v>
      </c>
      <c r="F52" s="277"/>
      <c r="G52" s="277"/>
      <c r="H52" s="277"/>
      <c r="I52" s="276" t="s">
        <v>626</v>
      </c>
      <c r="J52" s="278" t="s">
        <v>300</v>
      </c>
      <c r="K52" s="278" t="s">
        <v>206</v>
      </c>
      <c r="L52" s="279" t="s">
        <v>223</v>
      </c>
      <c r="M52" s="276" t="s">
        <v>202</v>
      </c>
      <c r="N52" s="276" t="s">
        <v>301</v>
      </c>
      <c r="O52" s="279"/>
      <c r="P52" s="279"/>
      <c r="Q52" s="279"/>
      <c r="R52" s="279"/>
      <c r="S52" s="279"/>
      <c r="T52" s="279" t="s">
        <v>209</v>
      </c>
      <c r="U52" s="279" t="s">
        <v>210</v>
      </c>
      <c r="V52" s="280"/>
      <c r="W52" s="280"/>
      <c r="X52" s="280"/>
      <c r="Y52" s="280"/>
      <c r="Z52" s="280"/>
      <c r="AA52" s="280"/>
      <c r="AB52" s="280"/>
      <c r="AC52" s="280"/>
      <c r="AD52" s="280"/>
      <c r="AE52" s="280"/>
      <c r="AF52" s="280"/>
      <c r="AG52" s="280"/>
      <c r="AH52" s="277">
        <v>10</v>
      </c>
      <c r="AI52" s="277">
        <v>62</v>
      </c>
      <c r="AJ52" s="277">
        <v>99</v>
      </c>
      <c r="AK52" s="277">
        <v>87</v>
      </c>
      <c r="AL52" s="277">
        <v>114</v>
      </c>
      <c r="AM52" s="277">
        <v>129</v>
      </c>
      <c r="AN52" s="277">
        <v>122</v>
      </c>
      <c r="AO52" s="277">
        <v>120</v>
      </c>
      <c r="AP52" s="277">
        <v>125</v>
      </c>
      <c r="AQ52" s="277">
        <v>142</v>
      </c>
      <c r="AR52" s="277">
        <v>133</v>
      </c>
      <c r="AS52" s="277">
        <v>94</v>
      </c>
      <c r="AT52" s="277">
        <f t="shared" si="1"/>
        <v>1237</v>
      </c>
      <c r="AU52" s="227"/>
      <c r="AV52" s="273" t="s">
        <v>684</v>
      </c>
      <c r="AW52" s="273" t="s">
        <v>685</v>
      </c>
      <c r="AX52" s="273" t="s">
        <v>68</v>
      </c>
      <c r="AY52" s="276" t="s">
        <v>193</v>
      </c>
    </row>
    <row r="53" spans="1:51" ht="305.25" customHeight="1" x14ac:dyDescent="0.3">
      <c r="A53" s="277"/>
      <c r="B53" s="277"/>
      <c r="C53" s="277"/>
      <c r="D53" s="277"/>
      <c r="E53" s="277">
        <v>23</v>
      </c>
      <c r="F53" s="277"/>
      <c r="G53" s="277"/>
      <c r="H53" s="277"/>
      <c r="I53" s="276" t="s">
        <v>626</v>
      </c>
      <c r="J53" s="278" t="s">
        <v>302</v>
      </c>
      <c r="K53" s="278" t="s">
        <v>206</v>
      </c>
      <c r="L53" s="279" t="s">
        <v>223</v>
      </c>
      <c r="M53" s="276" t="s">
        <v>202</v>
      </c>
      <c r="N53" s="276" t="s">
        <v>303</v>
      </c>
      <c r="O53" s="279"/>
      <c r="P53" s="279"/>
      <c r="Q53" s="279"/>
      <c r="R53" s="279"/>
      <c r="S53" s="279"/>
      <c r="T53" s="279" t="s">
        <v>209</v>
      </c>
      <c r="U53" s="279" t="s">
        <v>210</v>
      </c>
      <c r="V53" s="280"/>
      <c r="W53" s="280"/>
      <c r="X53" s="280"/>
      <c r="Y53" s="280"/>
      <c r="Z53" s="280"/>
      <c r="AA53" s="280"/>
      <c r="AB53" s="280"/>
      <c r="AC53" s="280"/>
      <c r="AD53" s="280"/>
      <c r="AE53" s="280"/>
      <c r="AF53" s="280"/>
      <c r="AG53" s="280"/>
      <c r="AH53" s="277">
        <v>16</v>
      </c>
      <c r="AI53" s="277">
        <v>252</v>
      </c>
      <c r="AJ53" s="277">
        <v>302</v>
      </c>
      <c r="AK53" s="277">
        <v>331</v>
      </c>
      <c r="AL53" s="277">
        <v>360</v>
      </c>
      <c r="AM53" s="277">
        <v>287</v>
      </c>
      <c r="AN53" s="277">
        <v>339</v>
      </c>
      <c r="AO53" s="277">
        <v>356</v>
      </c>
      <c r="AP53" s="277">
        <v>384</v>
      </c>
      <c r="AQ53" s="277">
        <v>391</v>
      </c>
      <c r="AR53" s="277">
        <v>379</v>
      </c>
      <c r="AS53" s="277">
        <v>475</v>
      </c>
      <c r="AT53" s="277">
        <f t="shared" si="1"/>
        <v>3872</v>
      </c>
      <c r="AU53" s="227"/>
      <c r="AV53" s="273" t="s">
        <v>682</v>
      </c>
      <c r="AW53" s="273" t="s">
        <v>680</v>
      </c>
      <c r="AX53" s="273" t="s">
        <v>681</v>
      </c>
      <c r="AY53" s="276" t="s">
        <v>304</v>
      </c>
    </row>
    <row r="54" spans="1:51" ht="249" customHeight="1" x14ac:dyDescent="0.3">
      <c r="A54" s="277"/>
      <c r="B54" s="277"/>
      <c r="C54" s="277"/>
      <c r="D54" s="277"/>
      <c r="E54" s="277">
        <v>24</v>
      </c>
      <c r="F54" s="277"/>
      <c r="G54" s="277"/>
      <c r="H54" s="277"/>
      <c r="I54" s="276" t="s">
        <v>626</v>
      </c>
      <c r="J54" s="278" t="s">
        <v>305</v>
      </c>
      <c r="K54" s="278" t="s">
        <v>206</v>
      </c>
      <c r="L54" s="279" t="s">
        <v>223</v>
      </c>
      <c r="M54" s="276" t="s">
        <v>202</v>
      </c>
      <c r="N54" s="276" t="s">
        <v>306</v>
      </c>
      <c r="O54" s="279"/>
      <c r="P54" s="279"/>
      <c r="Q54" s="279"/>
      <c r="R54" s="279"/>
      <c r="S54" s="279"/>
      <c r="T54" s="279" t="s">
        <v>209</v>
      </c>
      <c r="U54" s="279" t="s">
        <v>210</v>
      </c>
      <c r="V54" s="280"/>
      <c r="W54" s="280"/>
      <c r="X54" s="280"/>
      <c r="Y54" s="280"/>
      <c r="Z54" s="280"/>
      <c r="AA54" s="280"/>
      <c r="AB54" s="280"/>
      <c r="AC54" s="280"/>
      <c r="AD54" s="280"/>
      <c r="AE54" s="280"/>
      <c r="AF54" s="280"/>
      <c r="AG54" s="280"/>
      <c r="AH54" s="277">
        <v>26</v>
      </c>
      <c r="AI54" s="277">
        <v>314</v>
      </c>
      <c r="AJ54" s="277">
        <v>401</v>
      </c>
      <c r="AK54" s="277">
        <v>418</v>
      </c>
      <c r="AL54" s="277">
        <v>474</v>
      </c>
      <c r="AM54" s="277">
        <v>416</v>
      </c>
      <c r="AN54" s="277">
        <v>461</v>
      </c>
      <c r="AO54" s="277">
        <v>476</v>
      </c>
      <c r="AP54" s="277">
        <v>509</v>
      </c>
      <c r="AQ54" s="277">
        <v>533</v>
      </c>
      <c r="AR54" s="277">
        <v>512</v>
      </c>
      <c r="AS54" s="277">
        <v>569</v>
      </c>
      <c r="AT54" s="277">
        <f t="shared" si="1"/>
        <v>5109</v>
      </c>
      <c r="AU54" s="227"/>
      <c r="AV54" s="273" t="s">
        <v>675</v>
      </c>
      <c r="AW54" s="273" t="s">
        <v>676</v>
      </c>
      <c r="AX54" s="273" t="s">
        <v>678</v>
      </c>
      <c r="AY54" s="276" t="s">
        <v>214</v>
      </c>
    </row>
    <row r="55" spans="1:51" ht="162" customHeight="1" x14ac:dyDescent="0.3">
      <c r="A55" s="116"/>
      <c r="B55" s="116"/>
      <c r="C55" s="116"/>
      <c r="D55" s="116"/>
      <c r="E55" s="116"/>
      <c r="F55" s="116"/>
      <c r="G55" s="117" t="s">
        <v>307</v>
      </c>
      <c r="H55" s="117"/>
      <c r="I55" s="137" t="s">
        <v>308</v>
      </c>
      <c r="J55" s="136" t="s">
        <v>309</v>
      </c>
      <c r="K55" s="136" t="s">
        <v>188</v>
      </c>
      <c r="L55" s="117" t="s">
        <v>223</v>
      </c>
      <c r="M55" s="137" t="s">
        <v>189</v>
      </c>
      <c r="N55" s="137" t="s">
        <v>310</v>
      </c>
      <c r="O55" s="117"/>
      <c r="P55" s="117"/>
      <c r="Q55" s="274"/>
      <c r="R55" s="274">
        <v>1</v>
      </c>
      <c r="S55" s="117"/>
      <c r="T55" s="117" t="s">
        <v>191</v>
      </c>
      <c r="U55" s="117" t="s">
        <v>311</v>
      </c>
      <c r="V55" s="137"/>
      <c r="W55" s="137"/>
      <c r="X55" s="281">
        <v>1</v>
      </c>
      <c r="Y55" s="137"/>
      <c r="Z55" s="137"/>
      <c r="AA55" s="281">
        <v>1</v>
      </c>
      <c r="AB55" s="137"/>
      <c r="AC55" s="137"/>
      <c r="AD55" s="281">
        <v>1</v>
      </c>
      <c r="AE55" s="137"/>
      <c r="AF55" s="137"/>
      <c r="AG55" s="281">
        <v>1</v>
      </c>
      <c r="AH55" s="116"/>
      <c r="AI55" s="116"/>
      <c r="AJ55" s="275">
        <v>0</v>
      </c>
      <c r="AK55" s="116"/>
      <c r="AL55" s="116"/>
      <c r="AM55" s="275">
        <v>1</v>
      </c>
      <c r="AN55" s="116"/>
      <c r="AO55" s="116"/>
      <c r="AP55" s="275">
        <v>1</v>
      </c>
      <c r="AQ55" s="116"/>
      <c r="AR55" s="116"/>
      <c r="AS55" s="275">
        <v>1</v>
      </c>
      <c r="AT55" s="275">
        <f>MIN(AG55:AS55)</f>
        <v>0</v>
      </c>
      <c r="AU55" s="226">
        <f>+AT55/R55</f>
        <v>0</v>
      </c>
      <c r="AV55" s="273" t="s">
        <v>748</v>
      </c>
      <c r="AW55" s="273" t="s">
        <v>719</v>
      </c>
      <c r="AX55" s="273" t="s">
        <v>68</v>
      </c>
      <c r="AY55" s="276" t="s">
        <v>193</v>
      </c>
    </row>
    <row r="56" spans="1:51" ht="186" customHeight="1" x14ac:dyDescent="0.3">
      <c r="A56" s="116"/>
      <c r="B56" s="116"/>
      <c r="C56" s="116"/>
      <c r="D56" s="116"/>
      <c r="E56" s="116"/>
      <c r="F56" s="116"/>
      <c r="G56" s="117" t="s">
        <v>307</v>
      </c>
      <c r="H56" s="117"/>
      <c r="I56" s="137" t="s">
        <v>312</v>
      </c>
      <c r="J56" s="136" t="s">
        <v>313</v>
      </c>
      <c r="K56" s="136" t="s">
        <v>188</v>
      </c>
      <c r="L56" s="117" t="s">
        <v>223</v>
      </c>
      <c r="M56" s="137" t="s">
        <v>189</v>
      </c>
      <c r="N56" s="137" t="s">
        <v>314</v>
      </c>
      <c r="O56" s="117"/>
      <c r="P56" s="117"/>
      <c r="Q56" s="274"/>
      <c r="R56" s="274">
        <v>1</v>
      </c>
      <c r="S56" s="117"/>
      <c r="T56" s="117" t="s">
        <v>191</v>
      </c>
      <c r="U56" s="117" t="s">
        <v>311</v>
      </c>
      <c r="V56" s="137"/>
      <c r="W56" s="137"/>
      <c r="X56" s="281">
        <v>1</v>
      </c>
      <c r="Y56" s="137"/>
      <c r="Z56" s="137"/>
      <c r="AA56" s="281">
        <v>1</v>
      </c>
      <c r="AB56" s="137"/>
      <c r="AC56" s="137"/>
      <c r="AD56" s="281">
        <v>1</v>
      </c>
      <c r="AE56" s="137"/>
      <c r="AF56" s="137"/>
      <c r="AG56" s="281">
        <v>1</v>
      </c>
      <c r="AH56" s="116"/>
      <c r="AI56" s="116"/>
      <c r="AJ56" s="275">
        <v>0</v>
      </c>
      <c r="AK56" s="116"/>
      <c r="AL56" s="116"/>
      <c r="AM56" s="275">
        <v>1</v>
      </c>
      <c r="AN56" s="116"/>
      <c r="AO56" s="116"/>
      <c r="AP56" s="275">
        <v>1</v>
      </c>
      <c r="AQ56" s="116"/>
      <c r="AR56" s="116"/>
      <c r="AS56" s="275">
        <v>1</v>
      </c>
      <c r="AT56" s="275">
        <v>1</v>
      </c>
      <c r="AU56" s="226">
        <f t="shared" ref="AU56:AU59" si="2">+AT56/R56</f>
        <v>1</v>
      </c>
      <c r="AV56" s="273" t="s">
        <v>661</v>
      </c>
      <c r="AW56" s="273" t="s">
        <v>661</v>
      </c>
      <c r="AX56" s="276" t="s">
        <v>68</v>
      </c>
      <c r="AY56" s="276" t="s">
        <v>193</v>
      </c>
    </row>
    <row r="57" spans="1:51" ht="159.75" customHeight="1" x14ac:dyDescent="0.3">
      <c r="A57" s="116"/>
      <c r="B57" s="116"/>
      <c r="C57" s="116"/>
      <c r="D57" s="116"/>
      <c r="E57" s="116"/>
      <c r="F57" s="116"/>
      <c r="G57" s="117" t="s">
        <v>307</v>
      </c>
      <c r="H57" s="117"/>
      <c r="I57" s="137" t="s">
        <v>315</v>
      </c>
      <c r="J57" s="136" t="s">
        <v>316</v>
      </c>
      <c r="K57" s="136" t="s">
        <v>206</v>
      </c>
      <c r="L57" s="117" t="s">
        <v>223</v>
      </c>
      <c r="M57" s="137" t="s">
        <v>317</v>
      </c>
      <c r="N57" s="137" t="s">
        <v>318</v>
      </c>
      <c r="O57" s="117"/>
      <c r="P57" s="117"/>
      <c r="Q57" s="117"/>
      <c r="R57" s="117">
        <v>28</v>
      </c>
      <c r="S57" s="117"/>
      <c r="T57" s="117" t="s">
        <v>191</v>
      </c>
      <c r="U57" s="117" t="s">
        <v>319</v>
      </c>
      <c r="V57" s="137"/>
      <c r="W57" s="137"/>
      <c r="X57" s="137">
        <v>7</v>
      </c>
      <c r="Y57" s="137"/>
      <c r="Z57" s="137"/>
      <c r="AA57" s="137">
        <v>7</v>
      </c>
      <c r="AB57" s="137"/>
      <c r="AC57" s="137"/>
      <c r="AD57" s="137">
        <v>7</v>
      </c>
      <c r="AE57" s="137"/>
      <c r="AF57" s="137"/>
      <c r="AG57" s="137">
        <v>7</v>
      </c>
      <c r="AH57" s="116"/>
      <c r="AI57" s="116"/>
      <c r="AJ57" s="116">
        <v>7</v>
      </c>
      <c r="AK57" s="116"/>
      <c r="AL57" s="116"/>
      <c r="AM57" s="116">
        <v>7</v>
      </c>
      <c r="AN57" s="116"/>
      <c r="AO57" s="116"/>
      <c r="AP57" s="116">
        <v>9</v>
      </c>
      <c r="AQ57" s="116"/>
      <c r="AR57" s="116"/>
      <c r="AS57" s="116">
        <v>6</v>
      </c>
      <c r="AT57" s="116">
        <f>SUM(AJ57:AS57)</f>
        <v>29</v>
      </c>
      <c r="AU57" s="226">
        <f>+AT57/R57</f>
        <v>1.0357142857142858</v>
      </c>
      <c r="AV57" s="273" t="s">
        <v>713</v>
      </c>
      <c r="AW57" s="273" t="s">
        <v>763</v>
      </c>
      <c r="AX57" s="273" t="s">
        <v>68</v>
      </c>
      <c r="AY57" s="276" t="s">
        <v>193</v>
      </c>
    </row>
    <row r="58" spans="1:51" ht="409.6" customHeight="1" x14ac:dyDescent="0.3">
      <c r="A58" s="116"/>
      <c r="B58" s="116"/>
      <c r="C58" s="116"/>
      <c r="D58" s="116"/>
      <c r="E58" s="116"/>
      <c r="F58" s="116"/>
      <c r="G58" s="117" t="s">
        <v>307</v>
      </c>
      <c r="H58" s="117"/>
      <c r="I58" s="137" t="s">
        <v>320</v>
      </c>
      <c r="J58" s="136" t="s">
        <v>321</v>
      </c>
      <c r="K58" s="136" t="s">
        <v>206</v>
      </c>
      <c r="L58" s="117" t="s">
        <v>223</v>
      </c>
      <c r="M58" s="137" t="s">
        <v>322</v>
      </c>
      <c r="N58" s="137" t="s">
        <v>323</v>
      </c>
      <c r="O58" s="117"/>
      <c r="P58" s="117"/>
      <c r="Q58" s="117"/>
      <c r="R58" s="117">
        <v>80</v>
      </c>
      <c r="S58" s="117"/>
      <c r="T58" s="117" t="s">
        <v>191</v>
      </c>
      <c r="U58" s="117" t="s">
        <v>324</v>
      </c>
      <c r="V58" s="137"/>
      <c r="W58" s="137"/>
      <c r="X58" s="137">
        <v>20</v>
      </c>
      <c r="Y58" s="137"/>
      <c r="Z58" s="137"/>
      <c r="AA58" s="137">
        <v>20</v>
      </c>
      <c r="AB58" s="137"/>
      <c r="AC58" s="137"/>
      <c r="AD58" s="137">
        <v>20</v>
      </c>
      <c r="AE58" s="137"/>
      <c r="AF58" s="137"/>
      <c r="AG58" s="137">
        <v>20</v>
      </c>
      <c r="AH58" s="116"/>
      <c r="AI58" s="116"/>
      <c r="AJ58" s="116">
        <v>20</v>
      </c>
      <c r="AK58" s="116"/>
      <c r="AL58" s="116"/>
      <c r="AM58" s="116">
        <v>20</v>
      </c>
      <c r="AN58" s="116"/>
      <c r="AO58" s="116"/>
      <c r="AP58" s="116">
        <v>20</v>
      </c>
      <c r="AQ58" s="116"/>
      <c r="AR58" s="116"/>
      <c r="AS58" s="116">
        <v>20</v>
      </c>
      <c r="AT58" s="116">
        <f>SUM(AG58:AS58)</f>
        <v>100</v>
      </c>
      <c r="AU58" s="226">
        <f t="shared" si="2"/>
        <v>1.25</v>
      </c>
      <c r="AV58" s="273" t="s">
        <v>746</v>
      </c>
      <c r="AW58" s="273" t="s">
        <v>747</v>
      </c>
      <c r="AX58" s="273" t="s">
        <v>325</v>
      </c>
      <c r="AY58" s="276" t="s">
        <v>193</v>
      </c>
    </row>
    <row r="59" spans="1:51" ht="98.1" customHeight="1" x14ac:dyDescent="0.3">
      <c r="A59" s="116"/>
      <c r="B59" s="116"/>
      <c r="C59" s="116"/>
      <c r="D59" s="116"/>
      <c r="E59" s="116"/>
      <c r="F59" s="116"/>
      <c r="G59" s="117" t="s">
        <v>307</v>
      </c>
      <c r="H59" s="117"/>
      <c r="I59" s="137" t="s">
        <v>326</v>
      </c>
      <c r="J59" s="136" t="s">
        <v>327</v>
      </c>
      <c r="K59" s="136" t="s">
        <v>188</v>
      </c>
      <c r="L59" s="117" t="s">
        <v>223</v>
      </c>
      <c r="M59" s="137" t="s">
        <v>189</v>
      </c>
      <c r="N59" s="137" t="s">
        <v>328</v>
      </c>
      <c r="O59" s="117"/>
      <c r="P59" s="117"/>
      <c r="Q59" s="274"/>
      <c r="R59" s="274">
        <v>1</v>
      </c>
      <c r="S59" s="117"/>
      <c r="T59" s="117" t="s">
        <v>191</v>
      </c>
      <c r="U59" s="117" t="s">
        <v>224</v>
      </c>
      <c r="V59" s="137"/>
      <c r="W59" s="137"/>
      <c r="X59" s="281">
        <v>1</v>
      </c>
      <c r="Y59" s="137"/>
      <c r="Z59" s="137"/>
      <c r="AA59" s="281">
        <v>1</v>
      </c>
      <c r="AB59" s="137"/>
      <c r="AC59" s="137"/>
      <c r="AD59" s="281">
        <v>1</v>
      </c>
      <c r="AE59" s="137"/>
      <c r="AF59" s="137"/>
      <c r="AG59" s="281">
        <v>1</v>
      </c>
      <c r="AH59" s="116"/>
      <c r="AI59" s="116"/>
      <c r="AJ59" s="275">
        <v>1</v>
      </c>
      <c r="AK59" s="116"/>
      <c r="AL59" s="116"/>
      <c r="AM59" s="275">
        <v>1</v>
      </c>
      <c r="AN59" s="116"/>
      <c r="AO59" s="116"/>
      <c r="AP59" s="275">
        <v>1</v>
      </c>
      <c r="AQ59" s="116"/>
      <c r="AR59" s="116"/>
      <c r="AS59" s="275">
        <v>1</v>
      </c>
      <c r="AT59" s="227">
        <f>AVERAGE(AH59:AS59)</f>
        <v>1</v>
      </c>
      <c r="AU59" s="227">
        <f t="shared" si="2"/>
        <v>1</v>
      </c>
      <c r="AV59" s="273" t="s">
        <v>672</v>
      </c>
      <c r="AW59" s="273" t="s">
        <v>674</v>
      </c>
      <c r="AX59" s="276" t="s">
        <v>68</v>
      </c>
      <c r="AY59" s="276" t="s">
        <v>193</v>
      </c>
    </row>
    <row r="60" spans="1:51" ht="98.1" customHeight="1" x14ac:dyDescent="0.3">
      <c r="A60" s="116"/>
      <c r="B60" s="116"/>
      <c r="C60" s="116"/>
      <c r="D60" s="116"/>
      <c r="E60" s="116"/>
      <c r="F60" s="116"/>
      <c r="G60" s="117" t="s">
        <v>307</v>
      </c>
      <c r="H60" s="117"/>
      <c r="I60" s="137" t="s">
        <v>329</v>
      </c>
      <c r="J60" s="136" t="s">
        <v>330</v>
      </c>
      <c r="K60" s="136" t="s">
        <v>188</v>
      </c>
      <c r="L60" s="117" t="s">
        <v>223</v>
      </c>
      <c r="M60" s="137" t="s">
        <v>189</v>
      </c>
      <c r="N60" s="137" t="s">
        <v>331</v>
      </c>
      <c r="O60" s="117"/>
      <c r="P60" s="117"/>
      <c r="Q60" s="274"/>
      <c r="R60" s="274">
        <v>1</v>
      </c>
      <c r="S60" s="117"/>
      <c r="T60" s="117" t="s">
        <v>191</v>
      </c>
      <c r="U60" s="117" t="s">
        <v>224</v>
      </c>
      <c r="V60" s="137"/>
      <c r="W60" s="137"/>
      <c r="X60" s="281">
        <v>1</v>
      </c>
      <c r="Y60" s="137"/>
      <c r="Z60" s="137"/>
      <c r="AA60" s="281">
        <v>1</v>
      </c>
      <c r="AB60" s="137"/>
      <c r="AC60" s="137"/>
      <c r="AD60" s="281">
        <v>1</v>
      </c>
      <c r="AE60" s="137"/>
      <c r="AF60" s="137"/>
      <c r="AG60" s="281">
        <v>1</v>
      </c>
      <c r="AH60" s="116"/>
      <c r="AI60" s="116"/>
      <c r="AJ60" s="275">
        <v>0.78</v>
      </c>
      <c r="AK60" s="116"/>
      <c r="AL60" s="116"/>
      <c r="AM60" s="275">
        <v>1</v>
      </c>
      <c r="AN60" s="116"/>
      <c r="AO60" s="116"/>
      <c r="AP60" s="226">
        <v>1</v>
      </c>
      <c r="AQ60" s="116"/>
      <c r="AR60" s="116"/>
      <c r="AS60" s="226">
        <v>0.97</v>
      </c>
      <c r="AT60" s="227">
        <f>AVERAGE(AH60:AS60)</f>
        <v>0.9375</v>
      </c>
      <c r="AU60" s="227">
        <f>+AT60/R60</f>
        <v>0.9375</v>
      </c>
      <c r="AV60" s="273" t="s">
        <v>673</v>
      </c>
      <c r="AW60" s="273" t="s">
        <v>764</v>
      </c>
      <c r="AX60" s="276" t="s">
        <v>68</v>
      </c>
      <c r="AY60" s="276" t="s">
        <v>193</v>
      </c>
    </row>
    <row r="61" spans="1:51" ht="45" customHeight="1" x14ac:dyDescent="0.3">
      <c r="A61" s="624" t="s">
        <v>332</v>
      </c>
      <c r="B61" s="624"/>
      <c r="C61" s="624"/>
      <c r="D61" s="613" t="s">
        <v>333</v>
      </c>
      <c r="E61" s="613"/>
      <c r="F61" s="613"/>
      <c r="G61" s="613"/>
      <c r="H61" s="613"/>
      <c r="I61" s="613"/>
      <c r="J61" s="646" t="s">
        <v>334</v>
      </c>
      <c r="K61" s="646"/>
      <c r="L61" s="646"/>
      <c r="M61" s="646"/>
      <c r="N61" s="646"/>
      <c r="O61" s="646"/>
      <c r="P61" s="613" t="s">
        <v>333</v>
      </c>
      <c r="Q61" s="613"/>
      <c r="R61" s="613"/>
      <c r="S61" s="613"/>
      <c r="T61" s="613"/>
      <c r="U61" s="613"/>
      <c r="V61" s="613" t="s">
        <v>333</v>
      </c>
      <c r="W61" s="613"/>
      <c r="X61" s="613"/>
      <c r="Y61" s="613"/>
      <c r="Z61" s="613"/>
      <c r="AA61" s="613"/>
      <c r="AB61" s="613"/>
      <c r="AC61" s="613"/>
      <c r="AD61" s="613" t="s">
        <v>333</v>
      </c>
      <c r="AE61" s="613"/>
      <c r="AF61" s="613"/>
      <c r="AG61" s="613"/>
      <c r="AH61" s="613"/>
      <c r="AI61" s="613"/>
      <c r="AJ61" s="613"/>
      <c r="AK61" s="613"/>
      <c r="AL61" s="613"/>
      <c r="AM61" s="613"/>
      <c r="AN61" s="613"/>
      <c r="AO61" s="613"/>
      <c r="AP61" s="646" t="s">
        <v>335</v>
      </c>
      <c r="AQ61" s="646"/>
      <c r="AR61" s="646"/>
      <c r="AS61" s="646"/>
      <c r="AT61" s="613" t="s">
        <v>336</v>
      </c>
      <c r="AU61" s="613"/>
      <c r="AV61" s="613"/>
      <c r="AW61" s="613"/>
      <c r="AX61" s="613"/>
      <c r="AY61" s="613"/>
    </row>
    <row r="62" spans="1:51" ht="22.05" customHeight="1" x14ac:dyDescent="0.3">
      <c r="A62" s="624"/>
      <c r="B62" s="624"/>
      <c r="C62" s="624"/>
      <c r="D62" s="613" t="s">
        <v>671</v>
      </c>
      <c r="E62" s="613"/>
      <c r="F62" s="613"/>
      <c r="G62" s="613"/>
      <c r="H62" s="613"/>
      <c r="I62" s="613"/>
      <c r="J62" s="646"/>
      <c r="K62" s="646"/>
      <c r="L62" s="646"/>
      <c r="M62" s="646"/>
      <c r="N62" s="646"/>
      <c r="O62" s="646"/>
      <c r="P62" s="613" t="s">
        <v>337</v>
      </c>
      <c r="Q62" s="613"/>
      <c r="R62" s="613"/>
      <c r="S62" s="613"/>
      <c r="T62" s="613"/>
      <c r="U62" s="613"/>
      <c r="V62" s="613" t="s">
        <v>338</v>
      </c>
      <c r="W62" s="613"/>
      <c r="X62" s="613"/>
      <c r="Y62" s="613"/>
      <c r="Z62" s="613"/>
      <c r="AA62" s="613"/>
      <c r="AB62" s="613"/>
      <c r="AC62" s="613"/>
      <c r="AD62" s="613" t="s">
        <v>339</v>
      </c>
      <c r="AE62" s="613"/>
      <c r="AF62" s="613"/>
      <c r="AG62" s="613"/>
      <c r="AH62" s="613"/>
      <c r="AI62" s="613"/>
      <c r="AJ62" s="613"/>
      <c r="AK62" s="613"/>
      <c r="AL62" s="613"/>
      <c r="AM62" s="613"/>
      <c r="AN62" s="613"/>
      <c r="AO62" s="613"/>
      <c r="AP62" s="646"/>
      <c r="AQ62" s="646"/>
      <c r="AR62" s="646"/>
      <c r="AS62" s="646"/>
      <c r="AT62" s="613" t="s">
        <v>339</v>
      </c>
      <c r="AU62" s="613"/>
      <c r="AV62" s="613"/>
      <c r="AW62" s="613"/>
      <c r="AX62" s="613"/>
      <c r="AY62" s="613"/>
    </row>
    <row r="63" spans="1:51" ht="33.75" customHeight="1" x14ac:dyDescent="0.3">
      <c r="A63" s="624"/>
      <c r="B63" s="624"/>
      <c r="C63" s="624"/>
      <c r="D63" s="613" t="s">
        <v>340</v>
      </c>
      <c r="E63" s="613"/>
      <c r="F63" s="613"/>
      <c r="G63" s="613"/>
      <c r="H63" s="613"/>
      <c r="I63" s="613"/>
      <c r="J63" s="646"/>
      <c r="K63" s="646"/>
      <c r="L63" s="646"/>
      <c r="M63" s="646"/>
      <c r="N63" s="646"/>
      <c r="O63" s="646"/>
      <c r="P63" s="613" t="s">
        <v>341</v>
      </c>
      <c r="Q63" s="613"/>
      <c r="R63" s="613"/>
      <c r="S63" s="613"/>
      <c r="T63" s="613"/>
      <c r="U63" s="613"/>
      <c r="V63" s="613" t="s">
        <v>342</v>
      </c>
      <c r="W63" s="613"/>
      <c r="X63" s="613"/>
      <c r="Y63" s="613"/>
      <c r="Z63" s="613"/>
      <c r="AA63" s="613"/>
      <c r="AB63" s="613"/>
      <c r="AC63" s="613"/>
      <c r="AD63" s="613" t="s">
        <v>343</v>
      </c>
      <c r="AE63" s="613"/>
      <c r="AF63" s="613"/>
      <c r="AG63" s="613"/>
      <c r="AH63" s="613"/>
      <c r="AI63" s="613"/>
      <c r="AJ63" s="613"/>
      <c r="AK63" s="613"/>
      <c r="AL63" s="613"/>
      <c r="AM63" s="613"/>
      <c r="AN63" s="613"/>
      <c r="AO63" s="613"/>
      <c r="AP63" s="646"/>
      <c r="AQ63" s="646"/>
      <c r="AR63" s="646"/>
      <c r="AS63" s="646"/>
      <c r="AT63" s="613" t="s">
        <v>344</v>
      </c>
      <c r="AU63" s="613"/>
      <c r="AV63" s="613"/>
      <c r="AW63" s="613"/>
      <c r="AX63" s="613"/>
      <c r="AY63" s="613"/>
    </row>
  </sheetData>
  <mergeCells count="56">
    <mergeCell ref="AX5:AX12"/>
    <mergeCell ref="AY5:AY12"/>
    <mergeCell ref="AX1:AY1"/>
    <mergeCell ref="AX2:AY2"/>
    <mergeCell ref="AX3:AY3"/>
    <mergeCell ref="AX4:AY4"/>
    <mergeCell ref="A1:AW1"/>
    <mergeCell ref="A2:AW2"/>
    <mergeCell ref="A3:AW4"/>
    <mergeCell ref="AT63:AY63"/>
    <mergeCell ref="D61:I61"/>
    <mergeCell ref="AP61:AS63"/>
    <mergeCell ref="V63:AC63"/>
    <mergeCell ref="L11:L12"/>
    <mergeCell ref="J61:O63"/>
    <mergeCell ref="P62:U62"/>
    <mergeCell ref="P63:U63"/>
    <mergeCell ref="D62:I62"/>
    <mergeCell ref="D63:I63"/>
    <mergeCell ref="AD61:AO61"/>
    <mergeCell ref="AD62:AO62"/>
    <mergeCell ref="AD63:AO63"/>
    <mergeCell ref="A10:C10"/>
    <mergeCell ref="D9:AG9"/>
    <mergeCell ref="A11:F11"/>
    <mergeCell ref="G11:H11"/>
    <mergeCell ref="A9:C9"/>
    <mergeCell ref="D10:AG10"/>
    <mergeCell ref="V62:AC62"/>
    <mergeCell ref="P61:U61"/>
    <mergeCell ref="V61:AC61"/>
    <mergeCell ref="V11:AG11"/>
    <mergeCell ref="A61:C63"/>
    <mergeCell ref="U11:U12"/>
    <mergeCell ref="O11:S11"/>
    <mergeCell ref="T11:T12"/>
    <mergeCell ref="N11:N12"/>
    <mergeCell ref="I11:I12"/>
    <mergeCell ref="J11:J12"/>
    <mergeCell ref="K11:K12"/>
    <mergeCell ref="AW5:AW12"/>
    <mergeCell ref="AH5:AU10"/>
    <mergeCell ref="K6:U8"/>
    <mergeCell ref="AV5:AV12"/>
    <mergeCell ref="AT62:AY62"/>
    <mergeCell ref="M11:M12"/>
    <mergeCell ref="AT61:AY61"/>
    <mergeCell ref="AT11:AU11"/>
    <mergeCell ref="AH11:AS11"/>
    <mergeCell ref="A5:AG5"/>
    <mergeCell ref="A6:C8"/>
    <mergeCell ref="D6:E8"/>
    <mergeCell ref="F6:G8"/>
    <mergeCell ref="H6:I6"/>
    <mergeCell ref="H7:I7"/>
    <mergeCell ref="H8:I8"/>
  </mergeCells>
  <pageMargins left="0.7" right="0.7" top="0.75" bottom="0.75" header="0.3" footer="0.3"/>
  <pageSetup scale="15" fitToHeight="0" orientation="landscape"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39997558519241921"/>
    <pageSetUpPr fitToPage="1"/>
  </sheetPr>
  <dimension ref="A1:BK58"/>
  <sheetViews>
    <sheetView topLeftCell="AM1" zoomScale="70" zoomScaleNormal="70" workbookViewId="0">
      <selection activeCell="E12" sqref="E12:E31"/>
    </sheetView>
  </sheetViews>
  <sheetFormatPr baseColWidth="10" defaultColWidth="19.44140625" defaultRowHeight="13.8" x14ac:dyDescent="0.3"/>
  <cols>
    <col min="1" max="1" width="29.5546875" style="108" bestFit="1" customWidth="1"/>
    <col min="2" max="4" width="11" style="108" customWidth="1"/>
    <col min="5" max="5" width="23.77734375" style="108" customWidth="1"/>
    <col min="6" max="17" width="11" style="108" customWidth="1"/>
    <col min="18" max="18" width="12.21875" style="108" customWidth="1"/>
    <col min="19" max="19" width="26.44140625" style="108" customWidth="1"/>
    <col min="20" max="23" width="8.21875" style="108" customWidth="1"/>
    <col min="24" max="24" width="9.44140625" style="108" customWidth="1"/>
    <col min="25" max="25" width="8.21875" style="108" customWidth="1"/>
    <col min="26" max="30" width="7.77734375" style="108" customWidth="1"/>
    <col min="31" max="31" width="11.21875" style="108" customWidth="1"/>
    <col min="32" max="32" width="2.21875" style="108" customWidth="1"/>
    <col min="33" max="33" width="19.44140625" style="108" customWidth="1"/>
    <col min="34" max="36" width="11.21875" style="108" customWidth="1"/>
    <col min="37" max="37" width="26.21875" style="108" customWidth="1"/>
    <col min="38" max="38" width="19.21875" style="108" customWidth="1"/>
    <col min="39" max="40" width="11.21875" style="108" customWidth="1"/>
    <col min="41" max="41" width="20.21875" style="108" bestFit="1" customWidth="1"/>
    <col min="42" max="42" width="21" style="108" customWidth="1"/>
    <col min="43" max="44" width="11.21875" style="108" customWidth="1"/>
    <col min="45" max="45" width="18.5546875" style="108" customWidth="1"/>
    <col min="46" max="50" width="11.21875" style="108" customWidth="1"/>
    <col min="51" max="51" width="22.21875" style="108" bestFit="1" customWidth="1"/>
    <col min="52" max="52" width="8.77734375" style="108" customWidth="1"/>
    <col min="53" max="53" width="19.77734375" style="108" customWidth="1"/>
    <col min="54" max="63" width="8.77734375" style="108" customWidth="1"/>
    <col min="64" max="16384" width="19.44140625" style="108"/>
  </cols>
  <sheetData>
    <row r="1" spans="1:63" ht="16.05" customHeight="1" x14ac:dyDescent="0.3">
      <c r="A1" s="664" t="s">
        <v>0</v>
      </c>
      <c r="B1" s="664"/>
      <c r="C1" s="664"/>
      <c r="D1" s="664"/>
      <c r="E1" s="664"/>
      <c r="F1" s="664"/>
      <c r="G1" s="664"/>
      <c r="H1" s="664"/>
      <c r="I1" s="664"/>
      <c r="J1" s="664"/>
      <c r="K1" s="664"/>
      <c r="L1" s="664"/>
      <c r="M1" s="664"/>
      <c r="N1" s="664"/>
      <c r="O1" s="664"/>
      <c r="P1" s="664"/>
      <c r="Q1" s="664"/>
      <c r="R1" s="664"/>
      <c r="S1" s="664"/>
      <c r="T1" s="664"/>
      <c r="U1" s="664"/>
      <c r="V1" s="664"/>
      <c r="W1" s="664"/>
      <c r="X1" s="664"/>
      <c r="Y1" s="664"/>
      <c r="Z1" s="664"/>
      <c r="AA1" s="664"/>
      <c r="AB1" s="664"/>
      <c r="AC1" s="664"/>
      <c r="AD1" s="664"/>
      <c r="AE1" s="664"/>
      <c r="AF1" s="664"/>
      <c r="AG1" s="664"/>
      <c r="AH1" s="664"/>
      <c r="AI1" s="664"/>
      <c r="AJ1" s="664"/>
      <c r="AK1" s="664"/>
      <c r="AL1" s="664"/>
      <c r="AM1" s="664"/>
      <c r="AN1" s="664"/>
      <c r="AO1" s="664"/>
      <c r="AP1" s="664"/>
      <c r="AQ1" s="664"/>
      <c r="AR1" s="664"/>
      <c r="AS1" s="664"/>
      <c r="AT1" s="664"/>
      <c r="AU1" s="664"/>
      <c r="AV1" s="664"/>
      <c r="AW1" s="664"/>
      <c r="AX1" s="664"/>
      <c r="AY1" s="664"/>
      <c r="AZ1" s="664"/>
      <c r="BA1" s="664"/>
      <c r="BB1" s="664"/>
      <c r="BC1" s="664"/>
      <c r="BD1" s="664"/>
      <c r="BE1" s="664"/>
      <c r="BF1" s="664"/>
      <c r="BG1" s="664"/>
      <c r="BH1" s="664"/>
      <c r="BI1" s="665" t="s">
        <v>93</v>
      </c>
      <c r="BJ1" s="665"/>
      <c r="BK1" s="665"/>
    </row>
    <row r="2" spans="1:63" ht="16.05" customHeight="1" x14ac:dyDescent="0.3">
      <c r="A2" s="664" t="s">
        <v>2</v>
      </c>
      <c r="B2" s="664"/>
      <c r="C2" s="664"/>
      <c r="D2" s="664"/>
      <c r="E2" s="664"/>
      <c r="F2" s="664"/>
      <c r="G2" s="664"/>
      <c r="H2" s="664"/>
      <c r="I2" s="664"/>
      <c r="J2" s="664"/>
      <c r="K2" s="664"/>
      <c r="L2" s="664"/>
      <c r="M2" s="664"/>
      <c r="N2" s="664"/>
      <c r="O2" s="664"/>
      <c r="P2" s="664"/>
      <c r="Q2" s="664"/>
      <c r="R2" s="664"/>
      <c r="S2" s="664"/>
      <c r="T2" s="664"/>
      <c r="U2" s="664"/>
      <c r="V2" s="664"/>
      <c r="W2" s="664"/>
      <c r="X2" s="664"/>
      <c r="Y2" s="664"/>
      <c r="Z2" s="664"/>
      <c r="AA2" s="664"/>
      <c r="AB2" s="664"/>
      <c r="AC2" s="664"/>
      <c r="AD2" s="664"/>
      <c r="AE2" s="664"/>
      <c r="AF2" s="664"/>
      <c r="AG2" s="664"/>
      <c r="AH2" s="664"/>
      <c r="AI2" s="664"/>
      <c r="AJ2" s="664"/>
      <c r="AK2" s="664"/>
      <c r="AL2" s="664"/>
      <c r="AM2" s="664"/>
      <c r="AN2" s="664"/>
      <c r="AO2" s="664"/>
      <c r="AP2" s="664"/>
      <c r="AQ2" s="664"/>
      <c r="AR2" s="664"/>
      <c r="AS2" s="664"/>
      <c r="AT2" s="664"/>
      <c r="AU2" s="664"/>
      <c r="AV2" s="664"/>
      <c r="AW2" s="664"/>
      <c r="AX2" s="664"/>
      <c r="AY2" s="664"/>
      <c r="AZ2" s="664"/>
      <c r="BA2" s="664"/>
      <c r="BB2" s="664"/>
      <c r="BC2" s="664"/>
      <c r="BD2" s="664"/>
      <c r="BE2" s="664"/>
      <c r="BF2" s="664"/>
      <c r="BG2" s="664"/>
      <c r="BH2" s="664"/>
      <c r="BI2" s="665" t="s">
        <v>3</v>
      </c>
      <c r="BJ2" s="665"/>
      <c r="BK2" s="665"/>
    </row>
    <row r="3" spans="1:63" ht="26.1" customHeight="1" x14ac:dyDescent="0.3">
      <c r="A3" s="664" t="s">
        <v>345</v>
      </c>
      <c r="B3" s="664"/>
      <c r="C3" s="664"/>
      <c r="D3" s="664"/>
      <c r="E3" s="664"/>
      <c r="F3" s="664"/>
      <c r="G3" s="664"/>
      <c r="H3" s="664"/>
      <c r="I3" s="664"/>
      <c r="J3" s="664"/>
      <c r="K3" s="664"/>
      <c r="L3" s="664"/>
      <c r="M3" s="664"/>
      <c r="N3" s="664"/>
      <c r="O3" s="664"/>
      <c r="P3" s="664"/>
      <c r="Q3" s="664"/>
      <c r="R3" s="664"/>
      <c r="S3" s="664"/>
      <c r="T3" s="664"/>
      <c r="U3" s="664"/>
      <c r="V3" s="664"/>
      <c r="W3" s="664"/>
      <c r="X3" s="664"/>
      <c r="Y3" s="664"/>
      <c r="Z3" s="664"/>
      <c r="AA3" s="664"/>
      <c r="AB3" s="664"/>
      <c r="AC3" s="664"/>
      <c r="AD3" s="664"/>
      <c r="AE3" s="664"/>
      <c r="AF3" s="664"/>
      <c r="AG3" s="664"/>
      <c r="AH3" s="664"/>
      <c r="AI3" s="664"/>
      <c r="AJ3" s="664"/>
      <c r="AK3" s="664"/>
      <c r="AL3" s="664"/>
      <c r="AM3" s="664"/>
      <c r="AN3" s="664"/>
      <c r="AO3" s="664"/>
      <c r="AP3" s="664"/>
      <c r="AQ3" s="664"/>
      <c r="AR3" s="664"/>
      <c r="AS3" s="664"/>
      <c r="AT3" s="664"/>
      <c r="AU3" s="664"/>
      <c r="AV3" s="664"/>
      <c r="AW3" s="664"/>
      <c r="AX3" s="664"/>
      <c r="AY3" s="664"/>
      <c r="AZ3" s="664"/>
      <c r="BA3" s="664"/>
      <c r="BB3" s="664"/>
      <c r="BC3" s="664"/>
      <c r="BD3" s="664"/>
      <c r="BE3" s="664"/>
      <c r="BF3" s="664"/>
      <c r="BG3" s="664"/>
      <c r="BH3" s="664"/>
      <c r="BI3" s="665" t="s">
        <v>5</v>
      </c>
      <c r="BJ3" s="665"/>
      <c r="BK3" s="665"/>
    </row>
    <row r="4" spans="1:63" ht="16.05" customHeight="1" x14ac:dyDescent="0.3">
      <c r="A4" s="664" t="s">
        <v>346</v>
      </c>
      <c r="B4" s="664"/>
      <c r="C4" s="664"/>
      <c r="D4" s="664"/>
      <c r="E4" s="664"/>
      <c r="F4" s="664"/>
      <c r="G4" s="664"/>
      <c r="H4" s="664"/>
      <c r="I4" s="664"/>
      <c r="J4" s="664"/>
      <c r="K4" s="664"/>
      <c r="L4" s="664"/>
      <c r="M4" s="664"/>
      <c r="N4" s="664"/>
      <c r="O4" s="664"/>
      <c r="P4" s="664"/>
      <c r="Q4" s="664"/>
      <c r="R4" s="664"/>
      <c r="S4" s="664"/>
      <c r="T4" s="664"/>
      <c r="U4" s="664"/>
      <c r="V4" s="664"/>
      <c r="W4" s="664"/>
      <c r="X4" s="664"/>
      <c r="Y4" s="664"/>
      <c r="Z4" s="664"/>
      <c r="AA4" s="664"/>
      <c r="AB4" s="664"/>
      <c r="AC4" s="664"/>
      <c r="AD4" s="664"/>
      <c r="AE4" s="664"/>
      <c r="AF4" s="664"/>
      <c r="AG4" s="664"/>
      <c r="AH4" s="664"/>
      <c r="AI4" s="664"/>
      <c r="AJ4" s="664"/>
      <c r="AK4" s="664"/>
      <c r="AL4" s="664"/>
      <c r="AM4" s="664"/>
      <c r="AN4" s="664"/>
      <c r="AO4" s="664"/>
      <c r="AP4" s="664"/>
      <c r="AQ4" s="664"/>
      <c r="AR4" s="664"/>
      <c r="AS4" s="664"/>
      <c r="AT4" s="664"/>
      <c r="AU4" s="664"/>
      <c r="AV4" s="664"/>
      <c r="AW4" s="664"/>
      <c r="AX4" s="664"/>
      <c r="AY4" s="664"/>
      <c r="AZ4" s="664"/>
      <c r="BA4" s="664"/>
      <c r="BB4" s="664"/>
      <c r="BC4" s="664"/>
      <c r="BD4" s="664"/>
      <c r="BE4" s="664"/>
      <c r="BF4" s="664"/>
      <c r="BG4" s="664"/>
      <c r="BH4" s="664"/>
      <c r="BI4" s="661" t="s">
        <v>347</v>
      </c>
      <c r="BJ4" s="662"/>
      <c r="BK4" s="663"/>
    </row>
    <row r="5" spans="1:63" ht="26.1" customHeight="1" x14ac:dyDescent="0.3">
      <c r="A5" s="655" t="s">
        <v>348</v>
      </c>
      <c r="B5" s="655"/>
      <c r="C5" s="655"/>
      <c r="D5" s="655"/>
      <c r="E5" s="655"/>
      <c r="F5" s="655"/>
      <c r="G5" s="655"/>
      <c r="H5" s="655"/>
      <c r="I5" s="655"/>
      <c r="J5" s="655"/>
      <c r="K5" s="655"/>
      <c r="L5" s="655"/>
      <c r="M5" s="655"/>
      <c r="N5" s="655"/>
      <c r="O5" s="655"/>
      <c r="P5" s="655"/>
      <c r="Q5" s="655"/>
      <c r="R5" s="655"/>
      <c r="S5" s="655"/>
      <c r="T5" s="655"/>
      <c r="U5" s="655"/>
      <c r="V5" s="655"/>
      <c r="W5" s="655"/>
      <c r="X5" s="655"/>
      <c r="Y5" s="655"/>
      <c r="Z5" s="655"/>
      <c r="AA5" s="655"/>
      <c r="AB5" s="655"/>
      <c r="AC5" s="655"/>
      <c r="AD5" s="655"/>
      <c r="AE5" s="655"/>
      <c r="AG5" s="655" t="s">
        <v>349</v>
      </c>
      <c r="AH5" s="655"/>
      <c r="AI5" s="655"/>
      <c r="AJ5" s="655"/>
      <c r="AK5" s="655"/>
      <c r="AL5" s="655"/>
      <c r="AM5" s="655"/>
      <c r="AN5" s="655"/>
      <c r="AO5" s="655"/>
      <c r="AP5" s="655"/>
      <c r="AQ5" s="655"/>
      <c r="AR5" s="655"/>
      <c r="AS5" s="655"/>
      <c r="AT5" s="655"/>
      <c r="AU5" s="655"/>
      <c r="AV5" s="655"/>
      <c r="AW5" s="655"/>
      <c r="AX5" s="655"/>
      <c r="AY5" s="655"/>
      <c r="AZ5" s="655"/>
      <c r="BA5" s="655"/>
      <c r="BB5" s="655"/>
      <c r="BC5" s="655"/>
      <c r="BD5" s="655"/>
      <c r="BE5" s="655"/>
      <c r="BF5" s="655"/>
      <c r="BG5" s="655"/>
      <c r="BH5" s="655"/>
      <c r="BI5" s="656"/>
      <c r="BJ5" s="656"/>
      <c r="BK5" s="656"/>
    </row>
    <row r="6" spans="1:63" ht="31.5" customHeight="1" x14ac:dyDescent="0.3">
      <c r="A6" s="154" t="s">
        <v>350</v>
      </c>
      <c r="B6" s="657"/>
      <c r="C6" s="657"/>
      <c r="D6" s="657"/>
      <c r="E6" s="657"/>
      <c r="F6" s="657"/>
      <c r="G6" s="657"/>
      <c r="H6" s="657"/>
      <c r="I6" s="657"/>
      <c r="J6" s="657"/>
      <c r="K6" s="657"/>
      <c r="L6" s="657"/>
      <c r="M6" s="657"/>
      <c r="N6" s="657"/>
      <c r="O6" s="657"/>
      <c r="P6" s="657"/>
      <c r="Q6" s="657"/>
      <c r="R6" s="657"/>
      <c r="S6" s="657"/>
      <c r="T6" s="657"/>
      <c r="U6" s="657"/>
      <c r="V6" s="657"/>
      <c r="W6" s="657"/>
      <c r="X6" s="657"/>
      <c r="Y6" s="657"/>
      <c r="Z6" s="657"/>
      <c r="AA6" s="657"/>
      <c r="AB6" s="657"/>
      <c r="AC6" s="657"/>
      <c r="AD6" s="657"/>
      <c r="AE6" s="657"/>
      <c r="AF6" s="657"/>
      <c r="AG6" s="657"/>
      <c r="AH6" s="657"/>
      <c r="AI6" s="657"/>
      <c r="AJ6" s="657"/>
      <c r="AK6" s="657"/>
      <c r="AL6" s="657"/>
      <c r="AM6" s="657"/>
      <c r="AN6" s="657"/>
      <c r="AO6" s="657"/>
      <c r="AP6" s="657"/>
      <c r="AQ6" s="657"/>
      <c r="AR6" s="657"/>
      <c r="AS6" s="657"/>
      <c r="AT6" s="657"/>
      <c r="AU6" s="657"/>
      <c r="AV6" s="657"/>
      <c r="AW6" s="657"/>
      <c r="AX6" s="657"/>
      <c r="AY6" s="657"/>
      <c r="AZ6" s="657"/>
      <c r="BA6" s="657"/>
      <c r="BB6" s="657"/>
      <c r="BC6" s="657"/>
      <c r="BD6" s="657"/>
      <c r="BE6" s="657"/>
      <c r="BF6" s="657"/>
      <c r="BG6" s="657"/>
      <c r="BH6" s="657"/>
      <c r="BI6" s="657"/>
      <c r="BJ6" s="657"/>
      <c r="BK6" s="657"/>
    </row>
    <row r="7" spans="1:63" ht="31.5" customHeight="1" x14ac:dyDescent="0.3">
      <c r="A7" s="155" t="s">
        <v>351</v>
      </c>
      <c r="B7" s="658" t="s">
        <v>285</v>
      </c>
      <c r="C7" s="659"/>
      <c r="D7" s="659"/>
      <c r="E7" s="659"/>
      <c r="F7" s="659"/>
      <c r="G7" s="659"/>
      <c r="H7" s="659"/>
      <c r="I7" s="659"/>
      <c r="J7" s="659"/>
      <c r="K7" s="659"/>
      <c r="L7" s="659"/>
      <c r="M7" s="659"/>
      <c r="N7" s="659"/>
      <c r="O7" s="659"/>
      <c r="P7" s="659"/>
      <c r="Q7" s="659"/>
      <c r="R7" s="659"/>
      <c r="S7" s="659"/>
      <c r="T7" s="659"/>
      <c r="U7" s="659"/>
      <c r="V7" s="659"/>
      <c r="W7" s="659"/>
      <c r="X7" s="659"/>
      <c r="Y7" s="659"/>
      <c r="Z7" s="659"/>
      <c r="AA7" s="659"/>
      <c r="AB7" s="659"/>
      <c r="AC7" s="659"/>
      <c r="AD7" s="659"/>
      <c r="AE7" s="659"/>
      <c r="AF7" s="659"/>
      <c r="AG7" s="659"/>
      <c r="AH7" s="659"/>
      <c r="AI7" s="659"/>
      <c r="AJ7" s="659"/>
      <c r="AK7" s="659"/>
      <c r="AL7" s="659"/>
      <c r="AM7" s="659"/>
      <c r="AN7" s="659"/>
      <c r="AO7" s="659"/>
      <c r="AP7" s="659"/>
      <c r="AQ7" s="659"/>
      <c r="AR7" s="659"/>
      <c r="AS7" s="659"/>
      <c r="AT7" s="659"/>
      <c r="AU7" s="659"/>
      <c r="AV7" s="659"/>
      <c r="AW7" s="659"/>
      <c r="AX7" s="659"/>
      <c r="AY7" s="659"/>
      <c r="AZ7" s="659"/>
      <c r="BA7" s="659"/>
      <c r="BB7" s="659"/>
      <c r="BC7" s="659"/>
      <c r="BD7" s="659"/>
      <c r="BE7" s="659"/>
      <c r="BF7" s="659"/>
      <c r="BG7" s="659"/>
      <c r="BH7" s="659"/>
      <c r="BI7" s="659"/>
      <c r="BJ7" s="659"/>
      <c r="BK7" s="660"/>
    </row>
    <row r="8" spans="1:63" ht="18.75" customHeight="1" x14ac:dyDescent="0.3">
      <c r="A8" s="146"/>
      <c r="B8" s="146"/>
      <c r="C8" s="146"/>
      <c r="D8" s="146"/>
      <c r="E8" s="146"/>
      <c r="F8" s="146"/>
      <c r="G8" s="146"/>
      <c r="H8" s="146"/>
      <c r="I8" s="146"/>
      <c r="J8" s="146"/>
      <c r="K8" s="147"/>
      <c r="L8" s="147"/>
      <c r="M8" s="147"/>
      <c r="N8" s="147"/>
      <c r="O8" s="147"/>
      <c r="P8" s="147"/>
      <c r="Q8" s="147"/>
      <c r="R8" s="147"/>
      <c r="S8" s="147"/>
      <c r="T8" s="147"/>
      <c r="U8" s="147"/>
      <c r="V8" s="147"/>
      <c r="W8" s="147"/>
      <c r="X8" s="147"/>
      <c r="Y8" s="147"/>
      <c r="Z8" s="147"/>
      <c r="AA8" s="147"/>
      <c r="AB8" s="147"/>
      <c r="AC8" s="147"/>
      <c r="AD8" s="147"/>
      <c r="AE8" s="147"/>
      <c r="AG8" s="146"/>
      <c r="AH8" s="147"/>
      <c r="AI8" s="147"/>
      <c r="AJ8" s="147"/>
      <c r="AK8" s="147"/>
      <c r="AL8" s="147"/>
      <c r="AM8" s="147"/>
      <c r="AN8" s="147"/>
      <c r="AO8" s="147"/>
    </row>
    <row r="9" spans="1:63" ht="30" customHeight="1" x14ac:dyDescent="0.3">
      <c r="A9" s="653" t="s">
        <v>352</v>
      </c>
      <c r="B9" s="192" t="s">
        <v>30</v>
      </c>
      <c r="C9" s="192" t="s">
        <v>31</v>
      </c>
      <c r="D9" s="650" t="s">
        <v>32</v>
      </c>
      <c r="E9" s="651"/>
      <c r="F9" s="192" t="s">
        <v>33</v>
      </c>
      <c r="G9" s="192" t="s">
        <v>34</v>
      </c>
      <c r="H9" s="650" t="s">
        <v>35</v>
      </c>
      <c r="I9" s="651"/>
      <c r="J9" s="192" t="s">
        <v>36</v>
      </c>
      <c r="K9" s="192" t="s">
        <v>37</v>
      </c>
      <c r="L9" s="650" t="s">
        <v>8</v>
      </c>
      <c r="M9" s="651"/>
      <c r="N9" s="192" t="s">
        <v>38</v>
      </c>
      <c r="O9" s="192" t="s">
        <v>39</v>
      </c>
      <c r="P9" s="650" t="s">
        <v>40</v>
      </c>
      <c r="Q9" s="651"/>
      <c r="R9" s="650" t="s">
        <v>353</v>
      </c>
      <c r="S9" s="651"/>
      <c r="T9" s="650" t="s">
        <v>354</v>
      </c>
      <c r="U9" s="652"/>
      <c r="V9" s="652"/>
      <c r="W9" s="652"/>
      <c r="X9" s="652"/>
      <c r="Y9" s="651"/>
      <c r="Z9" s="650" t="s">
        <v>355</v>
      </c>
      <c r="AA9" s="652"/>
      <c r="AB9" s="652"/>
      <c r="AC9" s="652"/>
      <c r="AD9" s="652"/>
      <c r="AE9" s="651"/>
      <c r="AG9" s="653" t="s">
        <v>352</v>
      </c>
      <c r="AH9" s="192" t="s">
        <v>30</v>
      </c>
      <c r="AI9" s="192" t="s">
        <v>31</v>
      </c>
      <c r="AJ9" s="650" t="s">
        <v>32</v>
      </c>
      <c r="AK9" s="651"/>
      <c r="AL9" s="192" t="s">
        <v>33</v>
      </c>
      <c r="AM9" s="192" t="s">
        <v>34</v>
      </c>
      <c r="AN9" s="650" t="s">
        <v>35</v>
      </c>
      <c r="AO9" s="651"/>
      <c r="AP9" s="192" t="s">
        <v>36</v>
      </c>
      <c r="AQ9" s="192" t="s">
        <v>37</v>
      </c>
      <c r="AR9" s="650" t="s">
        <v>8</v>
      </c>
      <c r="AS9" s="651"/>
      <c r="AT9" s="192" t="s">
        <v>38</v>
      </c>
      <c r="AU9" s="192" t="s">
        <v>39</v>
      </c>
      <c r="AV9" s="650" t="s">
        <v>40</v>
      </c>
      <c r="AW9" s="651"/>
      <c r="AX9" s="650" t="s">
        <v>353</v>
      </c>
      <c r="AY9" s="651"/>
      <c r="AZ9" s="650" t="s">
        <v>354</v>
      </c>
      <c r="BA9" s="652"/>
      <c r="BB9" s="652"/>
      <c r="BC9" s="652"/>
      <c r="BD9" s="652"/>
      <c r="BE9" s="651"/>
      <c r="BF9" s="650" t="s">
        <v>355</v>
      </c>
      <c r="BG9" s="652"/>
      <c r="BH9" s="652"/>
      <c r="BI9" s="652"/>
      <c r="BJ9" s="652"/>
      <c r="BK9" s="651"/>
    </row>
    <row r="10" spans="1:63" ht="36" customHeight="1" x14ac:dyDescent="0.3">
      <c r="A10" s="654"/>
      <c r="B10" s="119" t="s">
        <v>356</v>
      </c>
      <c r="C10" s="119" t="s">
        <v>356</v>
      </c>
      <c r="D10" s="119" t="s">
        <v>356</v>
      </c>
      <c r="E10" s="119" t="s">
        <v>357</v>
      </c>
      <c r="F10" s="119" t="s">
        <v>356</v>
      </c>
      <c r="G10" s="119" t="s">
        <v>356</v>
      </c>
      <c r="H10" s="119" t="s">
        <v>356</v>
      </c>
      <c r="I10" s="119" t="s">
        <v>357</v>
      </c>
      <c r="J10" s="119" t="s">
        <v>356</v>
      </c>
      <c r="K10" s="119" t="s">
        <v>356</v>
      </c>
      <c r="L10" s="119" t="s">
        <v>356</v>
      </c>
      <c r="M10" s="119" t="s">
        <v>357</v>
      </c>
      <c r="N10" s="119" t="s">
        <v>356</v>
      </c>
      <c r="O10" s="119" t="s">
        <v>356</v>
      </c>
      <c r="P10" s="119" t="s">
        <v>356</v>
      </c>
      <c r="Q10" s="119" t="s">
        <v>357</v>
      </c>
      <c r="R10" s="119" t="s">
        <v>356</v>
      </c>
      <c r="S10" s="119" t="s">
        <v>357</v>
      </c>
      <c r="T10" s="187" t="s">
        <v>358</v>
      </c>
      <c r="U10" s="187" t="s">
        <v>359</v>
      </c>
      <c r="V10" s="187" t="s">
        <v>360</v>
      </c>
      <c r="W10" s="187" t="s">
        <v>361</v>
      </c>
      <c r="X10" s="188" t="s">
        <v>362</v>
      </c>
      <c r="Y10" s="187" t="s">
        <v>363</v>
      </c>
      <c r="Z10" s="119" t="s">
        <v>364</v>
      </c>
      <c r="AA10" s="148" t="s">
        <v>365</v>
      </c>
      <c r="AB10" s="119" t="s">
        <v>366</v>
      </c>
      <c r="AC10" s="119" t="s">
        <v>367</v>
      </c>
      <c r="AD10" s="119" t="s">
        <v>368</v>
      </c>
      <c r="AE10" s="119" t="s">
        <v>369</v>
      </c>
      <c r="AG10" s="654"/>
      <c r="AH10" s="119" t="s">
        <v>356</v>
      </c>
      <c r="AI10" s="119" t="s">
        <v>356</v>
      </c>
      <c r="AJ10" s="119" t="s">
        <v>356</v>
      </c>
      <c r="AK10" s="119" t="s">
        <v>357</v>
      </c>
      <c r="AL10" s="119" t="s">
        <v>356</v>
      </c>
      <c r="AM10" s="119" t="s">
        <v>356</v>
      </c>
      <c r="AN10" s="119" t="s">
        <v>356</v>
      </c>
      <c r="AO10" s="119" t="s">
        <v>357</v>
      </c>
      <c r="AP10" s="119" t="s">
        <v>356</v>
      </c>
      <c r="AQ10" s="119" t="s">
        <v>356</v>
      </c>
      <c r="AR10" s="119" t="s">
        <v>356</v>
      </c>
      <c r="AS10" s="119" t="s">
        <v>357</v>
      </c>
      <c r="AT10" s="119" t="s">
        <v>356</v>
      </c>
      <c r="AU10" s="119" t="s">
        <v>356</v>
      </c>
      <c r="AV10" s="119" t="s">
        <v>356</v>
      </c>
      <c r="AW10" s="119" t="s">
        <v>357</v>
      </c>
      <c r="AX10" s="119" t="s">
        <v>356</v>
      </c>
      <c r="AY10" s="119" t="s">
        <v>357</v>
      </c>
      <c r="AZ10" s="187" t="s">
        <v>358</v>
      </c>
      <c r="BA10" s="187" t="s">
        <v>359</v>
      </c>
      <c r="BB10" s="187" t="s">
        <v>360</v>
      </c>
      <c r="BC10" s="187" t="s">
        <v>361</v>
      </c>
      <c r="BD10" s="188" t="s">
        <v>362</v>
      </c>
      <c r="BE10" s="187" t="s">
        <v>363</v>
      </c>
      <c r="BF10" s="185" t="s">
        <v>364</v>
      </c>
      <c r="BG10" s="186" t="s">
        <v>365</v>
      </c>
      <c r="BH10" s="185" t="s">
        <v>366</v>
      </c>
      <c r="BI10" s="185" t="s">
        <v>367</v>
      </c>
      <c r="BJ10" s="185" t="s">
        <v>368</v>
      </c>
      <c r="BK10" s="185" t="s">
        <v>369</v>
      </c>
    </row>
    <row r="11" spans="1:63" x14ac:dyDescent="0.3">
      <c r="A11" s="149" t="s">
        <v>370</v>
      </c>
      <c r="B11" s="149">
        <v>0</v>
      </c>
      <c r="C11" s="149">
        <v>0</v>
      </c>
      <c r="D11" s="149">
        <v>0</v>
      </c>
      <c r="E11" s="197"/>
      <c r="F11" s="149">
        <v>0</v>
      </c>
      <c r="G11" s="149">
        <v>0</v>
      </c>
      <c r="H11" s="149">
        <v>0</v>
      </c>
      <c r="I11" s="197"/>
      <c r="J11" s="149">
        <v>0</v>
      </c>
      <c r="K11" s="149">
        <v>0</v>
      </c>
      <c r="L11" s="149">
        <v>0</v>
      </c>
      <c r="M11" s="197"/>
      <c r="N11" s="149">
        <v>0</v>
      </c>
      <c r="O11" s="149">
        <v>0</v>
      </c>
      <c r="P11" s="149">
        <v>0</v>
      </c>
      <c r="Q11" s="197"/>
      <c r="R11" s="190">
        <v>0</v>
      </c>
      <c r="S11" s="208">
        <f>+E11+I11+M11+Q11</f>
        <v>0</v>
      </c>
      <c r="T11" s="189"/>
      <c r="U11" s="189"/>
      <c r="V11" s="189"/>
      <c r="W11" s="189"/>
      <c r="X11" s="189"/>
      <c r="Y11" s="151"/>
      <c r="Z11" s="151"/>
      <c r="AA11" s="151"/>
      <c r="AB11" s="151"/>
      <c r="AC11" s="151"/>
      <c r="AD11" s="151"/>
      <c r="AE11" s="152"/>
      <c r="AG11" s="149" t="s">
        <v>370</v>
      </c>
      <c r="AH11" s="149">
        <v>0</v>
      </c>
      <c r="AI11" s="149">
        <v>0</v>
      </c>
      <c r="AJ11" s="149">
        <v>0</v>
      </c>
      <c r="AK11" s="207">
        <v>0</v>
      </c>
      <c r="AL11" s="149">
        <v>0</v>
      </c>
      <c r="AM11" s="149">
        <v>0</v>
      </c>
      <c r="AN11" s="149"/>
      <c r="AO11" s="207">
        <v>0</v>
      </c>
      <c r="AP11" s="149"/>
      <c r="AQ11" s="149"/>
      <c r="AR11" s="149">
        <v>0</v>
      </c>
      <c r="AS11" s="207">
        <v>0</v>
      </c>
      <c r="AT11" s="149"/>
      <c r="AU11" s="149"/>
      <c r="AV11" s="149">
        <v>0</v>
      </c>
      <c r="AW11" s="207">
        <v>0</v>
      </c>
      <c r="AX11" s="190">
        <v>0</v>
      </c>
      <c r="AY11" s="208">
        <f>+AK11+AO11+AS11+AW11</f>
        <v>0</v>
      </c>
      <c r="AZ11" s="151"/>
      <c r="BA11" s="151"/>
      <c r="BB11" s="151"/>
      <c r="BC11" s="151"/>
      <c r="BD11" s="151"/>
      <c r="BE11" s="151"/>
      <c r="BF11" s="151"/>
      <c r="BG11" s="151"/>
      <c r="BH11" s="151"/>
      <c r="BI11" s="151"/>
      <c r="BJ11" s="151"/>
      <c r="BK11" s="152"/>
    </row>
    <row r="12" spans="1:63" x14ac:dyDescent="0.3">
      <c r="A12" s="149" t="s">
        <v>371</v>
      </c>
      <c r="B12" s="149">
        <v>0</v>
      </c>
      <c r="C12" s="206">
        <v>1</v>
      </c>
      <c r="D12" s="206">
        <v>1</v>
      </c>
      <c r="E12" s="207">
        <v>66229115</v>
      </c>
      <c r="F12" s="206">
        <v>1</v>
      </c>
      <c r="G12" s="206">
        <v>1</v>
      </c>
      <c r="H12" s="206">
        <v>1</v>
      </c>
      <c r="I12" s="197"/>
      <c r="J12" s="206">
        <v>1</v>
      </c>
      <c r="K12" s="206">
        <v>1</v>
      </c>
      <c r="L12" s="206">
        <v>1</v>
      </c>
      <c r="M12" s="197"/>
      <c r="N12" s="206">
        <v>1</v>
      </c>
      <c r="O12" s="206">
        <v>1</v>
      </c>
      <c r="P12" s="206">
        <v>1</v>
      </c>
      <c r="Q12" s="197"/>
      <c r="R12" s="190">
        <v>1</v>
      </c>
      <c r="S12" s="208">
        <f t="shared" ref="S12:S31" si="0">+E12+I12+M12+Q12</f>
        <v>66229115</v>
      </c>
      <c r="T12" s="189"/>
      <c r="U12" s="189"/>
      <c r="V12" s="189"/>
      <c r="W12" s="189"/>
      <c r="X12" s="189"/>
      <c r="Y12" s="151"/>
      <c r="Z12" s="151"/>
      <c r="AA12" s="151"/>
      <c r="AB12" s="151"/>
      <c r="AC12" s="151"/>
      <c r="AD12" s="151"/>
      <c r="AE12" s="151"/>
      <c r="AG12" s="149" t="s">
        <v>371</v>
      </c>
      <c r="AH12" s="149">
        <v>0</v>
      </c>
      <c r="AI12" s="149">
        <v>1</v>
      </c>
      <c r="AJ12" s="149">
        <v>1</v>
      </c>
      <c r="AK12" s="207">
        <v>67650360</v>
      </c>
      <c r="AL12" s="149">
        <v>1</v>
      </c>
      <c r="AM12" s="149">
        <v>1</v>
      </c>
      <c r="AN12" s="149"/>
      <c r="AO12" s="207">
        <v>-1421245</v>
      </c>
      <c r="AP12" s="149"/>
      <c r="AQ12" s="149"/>
      <c r="AR12" s="149">
        <v>1</v>
      </c>
      <c r="AS12" s="207">
        <v>0</v>
      </c>
      <c r="AT12" s="149"/>
      <c r="AU12" s="149"/>
      <c r="AV12" s="149">
        <v>1</v>
      </c>
      <c r="AW12" s="207">
        <v>0</v>
      </c>
      <c r="AX12" s="190">
        <v>1</v>
      </c>
      <c r="AY12" s="208">
        <f t="shared" ref="AY12:AY31" si="1">+AK12+AO12+AS12+AW12</f>
        <v>66229115</v>
      </c>
      <c r="AZ12" s="151"/>
      <c r="BA12" s="151"/>
      <c r="BB12" s="151"/>
      <c r="BC12" s="151"/>
      <c r="BD12" s="151"/>
      <c r="BE12" s="151"/>
      <c r="BF12" s="151"/>
      <c r="BG12" s="151"/>
      <c r="BH12" s="151"/>
      <c r="BI12" s="151"/>
      <c r="BJ12" s="151"/>
      <c r="BK12" s="151"/>
    </row>
    <row r="13" spans="1:63" x14ac:dyDescent="0.3">
      <c r="A13" s="149" t="s">
        <v>372</v>
      </c>
      <c r="B13" s="149">
        <v>0</v>
      </c>
      <c r="C13" s="206">
        <v>1</v>
      </c>
      <c r="D13" s="206">
        <v>1</v>
      </c>
      <c r="E13" s="207">
        <v>66229115</v>
      </c>
      <c r="F13" s="206">
        <v>1</v>
      </c>
      <c r="G13" s="206">
        <v>1</v>
      </c>
      <c r="H13" s="206">
        <v>1</v>
      </c>
      <c r="I13" s="197"/>
      <c r="J13" s="206">
        <v>1</v>
      </c>
      <c r="K13" s="206">
        <v>1</v>
      </c>
      <c r="L13" s="206">
        <v>1</v>
      </c>
      <c r="M13" s="197"/>
      <c r="N13" s="206">
        <v>1</v>
      </c>
      <c r="O13" s="206">
        <v>1</v>
      </c>
      <c r="P13" s="206">
        <v>1</v>
      </c>
      <c r="Q13" s="197"/>
      <c r="R13" s="190">
        <v>1</v>
      </c>
      <c r="S13" s="208">
        <f t="shared" si="0"/>
        <v>66229115</v>
      </c>
      <c r="T13" s="189"/>
      <c r="U13" s="189"/>
      <c r="V13" s="189"/>
      <c r="W13" s="189"/>
      <c r="X13" s="189"/>
      <c r="Y13" s="151"/>
      <c r="Z13" s="151"/>
      <c r="AA13" s="151"/>
      <c r="AB13" s="151"/>
      <c r="AC13" s="151"/>
      <c r="AD13" s="151"/>
      <c r="AE13" s="151"/>
      <c r="AG13" s="149" t="s">
        <v>372</v>
      </c>
      <c r="AH13" s="149">
        <v>0</v>
      </c>
      <c r="AI13" s="149">
        <v>1</v>
      </c>
      <c r="AJ13" s="149">
        <v>1</v>
      </c>
      <c r="AK13" s="207">
        <v>67650360</v>
      </c>
      <c r="AL13" s="149">
        <v>1</v>
      </c>
      <c r="AM13" s="149">
        <v>1</v>
      </c>
      <c r="AN13" s="149"/>
      <c r="AO13" s="207">
        <v>-1421245</v>
      </c>
      <c r="AP13" s="149"/>
      <c r="AQ13" s="149"/>
      <c r="AR13" s="149">
        <v>1</v>
      </c>
      <c r="AS13" s="207">
        <v>0</v>
      </c>
      <c r="AT13" s="149"/>
      <c r="AU13" s="149"/>
      <c r="AV13" s="149">
        <v>1</v>
      </c>
      <c r="AW13" s="207">
        <v>0</v>
      </c>
      <c r="AX13" s="190">
        <v>1</v>
      </c>
      <c r="AY13" s="208">
        <f t="shared" si="1"/>
        <v>66229115</v>
      </c>
      <c r="AZ13" s="151"/>
      <c r="BA13" s="151"/>
      <c r="BB13" s="151"/>
      <c r="BC13" s="151"/>
      <c r="BD13" s="151"/>
      <c r="BE13" s="151"/>
      <c r="BF13" s="151"/>
      <c r="BG13" s="151"/>
      <c r="BH13" s="151"/>
      <c r="BI13" s="151"/>
      <c r="BJ13" s="151"/>
      <c r="BK13" s="151"/>
    </row>
    <row r="14" spans="1:63" x14ac:dyDescent="0.3">
      <c r="A14" s="149" t="s">
        <v>373</v>
      </c>
      <c r="B14" s="149">
        <v>0</v>
      </c>
      <c r="C14" s="206">
        <v>1</v>
      </c>
      <c r="D14" s="206">
        <v>1</v>
      </c>
      <c r="E14" s="207">
        <v>66229115</v>
      </c>
      <c r="F14" s="206">
        <v>1</v>
      </c>
      <c r="G14" s="206">
        <v>1</v>
      </c>
      <c r="H14" s="206">
        <v>1</v>
      </c>
      <c r="I14" s="197"/>
      <c r="J14" s="206">
        <v>1</v>
      </c>
      <c r="K14" s="206">
        <v>1</v>
      </c>
      <c r="L14" s="206">
        <v>1</v>
      </c>
      <c r="M14" s="197"/>
      <c r="N14" s="206">
        <v>1</v>
      </c>
      <c r="O14" s="206">
        <v>1</v>
      </c>
      <c r="P14" s="206">
        <v>1</v>
      </c>
      <c r="Q14" s="197"/>
      <c r="R14" s="190">
        <v>1</v>
      </c>
      <c r="S14" s="208">
        <f t="shared" si="0"/>
        <v>66229115</v>
      </c>
      <c r="T14" s="189"/>
      <c r="U14" s="189"/>
      <c r="V14" s="189"/>
      <c r="W14" s="189"/>
      <c r="X14" s="189"/>
      <c r="Y14" s="151"/>
      <c r="Z14" s="151"/>
      <c r="AA14" s="151"/>
      <c r="AB14" s="151"/>
      <c r="AC14" s="151"/>
      <c r="AD14" s="151"/>
      <c r="AE14" s="151"/>
      <c r="AG14" s="149" t="s">
        <v>373</v>
      </c>
      <c r="AH14" s="149">
        <v>0</v>
      </c>
      <c r="AI14" s="149">
        <v>1</v>
      </c>
      <c r="AJ14" s="149">
        <v>1</v>
      </c>
      <c r="AK14" s="207">
        <v>67650360</v>
      </c>
      <c r="AL14" s="149">
        <v>1</v>
      </c>
      <c r="AM14" s="149">
        <v>1</v>
      </c>
      <c r="AN14" s="149"/>
      <c r="AO14" s="207">
        <v>-1421245</v>
      </c>
      <c r="AP14" s="149"/>
      <c r="AQ14" s="149"/>
      <c r="AR14" s="149">
        <v>1</v>
      </c>
      <c r="AS14" s="207">
        <v>0</v>
      </c>
      <c r="AT14" s="149"/>
      <c r="AU14" s="149"/>
      <c r="AV14" s="149">
        <v>1</v>
      </c>
      <c r="AW14" s="207">
        <v>0</v>
      </c>
      <c r="AX14" s="190">
        <v>1</v>
      </c>
      <c r="AY14" s="208">
        <f t="shared" si="1"/>
        <v>66229115</v>
      </c>
      <c r="AZ14" s="151"/>
      <c r="BA14" s="151"/>
      <c r="BB14" s="151"/>
      <c r="BC14" s="151"/>
      <c r="BD14" s="151"/>
      <c r="BE14" s="151"/>
      <c r="BF14" s="151"/>
      <c r="BG14" s="151"/>
      <c r="BH14" s="151"/>
      <c r="BI14" s="151"/>
      <c r="BJ14" s="151"/>
      <c r="BK14" s="151"/>
    </row>
    <row r="15" spans="1:63" x14ac:dyDescent="0.3">
      <c r="A15" s="149" t="s">
        <v>374</v>
      </c>
      <c r="B15" s="149">
        <v>0</v>
      </c>
      <c r="C15" s="206">
        <v>1</v>
      </c>
      <c r="D15" s="206">
        <v>1</v>
      </c>
      <c r="E15" s="207">
        <v>66229115</v>
      </c>
      <c r="F15" s="206">
        <v>1</v>
      </c>
      <c r="G15" s="206">
        <v>1</v>
      </c>
      <c r="H15" s="206">
        <v>1</v>
      </c>
      <c r="I15" s="197"/>
      <c r="J15" s="206">
        <v>1</v>
      </c>
      <c r="K15" s="206">
        <v>1</v>
      </c>
      <c r="L15" s="206">
        <v>1</v>
      </c>
      <c r="M15" s="197"/>
      <c r="N15" s="206">
        <v>1</v>
      </c>
      <c r="O15" s="206">
        <v>1</v>
      </c>
      <c r="P15" s="206">
        <v>1</v>
      </c>
      <c r="Q15" s="197"/>
      <c r="R15" s="190">
        <v>1</v>
      </c>
      <c r="S15" s="208">
        <f t="shared" si="0"/>
        <v>66229115</v>
      </c>
      <c r="T15" s="189"/>
      <c r="U15" s="189"/>
      <c r="V15" s="189"/>
      <c r="W15" s="189"/>
      <c r="X15" s="189"/>
      <c r="Y15" s="151"/>
      <c r="Z15" s="151"/>
      <c r="AA15" s="151"/>
      <c r="AB15" s="151"/>
      <c r="AC15" s="151"/>
      <c r="AD15" s="151"/>
      <c r="AE15" s="151"/>
      <c r="AG15" s="149" t="s">
        <v>374</v>
      </c>
      <c r="AH15" s="149">
        <v>0</v>
      </c>
      <c r="AI15" s="149">
        <v>1</v>
      </c>
      <c r="AJ15" s="149">
        <v>1</v>
      </c>
      <c r="AK15" s="207">
        <v>67650360</v>
      </c>
      <c r="AL15" s="149">
        <v>1</v>
      </c>
      <c r="AM15" s="149">
        <v>1</v>
      </c>
      <c r="AN15" s="149"/>
      <c r="AO15" s="207">
        <v>-1421245</v>
      </c>
      <c r="AP15" s="149"/>
      <c r="AQ15" s="149"/>
      <c r="AR15" s="149">
        <v>1</v>
      </c>
      <c r="AS15" s="207">
        <v>0</v>
      </c>
      <c r="AT15" s="149"/>
      <c r="AU15" s="149"/>
      <c r="AV15" s="149">
        <v>1</v>
      </c>
      <c r="AW15" s="207">
        <v>0</v>
      </c>
      <c r="AX15" s="190">
        <v>1</v>
      </c>
      <c r="AY15" s="208">
        <f t="shared" si="1"/>
        <v>66229115</v>
      </c>
      <c r="AZ15" s="151"/>
      <c r="BA15" s="151"/>
      <c r="BB15" s="151"/>
      <c r="BC15" s="151"/>
      <c r="BD15" s="151"/>
      <c r="BE15" s="151"/>
      <c r="BF15" s="151"/>
      <c r="BG15" s="151"/>
      <c r="BH15" s="151"/>
      <c r="BI15" s="151"/>
      <c r="BJ15" s="151"/>
      <c r="BK15" s="151"/>
    </row>
    <row r="16" spans="1:63" x14ac:dyDescent="0.3">
      <c r="A16" s="149" t="s">
        <v>375</v>
      </c>
      <c r="B16" s="149">
        <v>0</v>
      </c>
      <c r="C16" s="206">
        <v>1</v>
      </c>
      <c r="D16" s="206">
        <v>1</v>
      </c>
      <c r="E16" s="207">
        <v>66229115</v>
      </c>
      <c r="F16" s="206">
        <v>1</v>
      </c>
      <c r="G16" s="206">
        <v>1</v>
      </c>
      <c r="H16" s="206">
        <v>1</v>
      </c>
      <c r="I16" s="197"/>
      <c r="J16" s="206">
        <v>1</v>
      </c>
      <c r="K16" s="206">
        <v>1</v>
      </c>
      <c r="L16" s="206">
        <v>1</v>
      </c>
      <c r="M16" s="197"/>
      <c r="N16" s="206">
        <v>1</v>
      </c>
      <c r="O16" s="206">
        <v>1</v>
      </c>
      <c r="P16" s="206">
        <v>1</v>
      </c>
      <c r="Q16" s="197"/>
      <c r="R16" s="190">
        <v>1</v>
      </c>
      <c r="S16" s="208">
        <f t="shared" si="0"/>
        <v>66229115</v>
      </c>
      <c r="T16" s="189"/>
      <c r="U16" s="189"/>
      <c r="V16" s="189"/>
      <c r="W16" s="189"/>
      <c r="X16" s="189"/>
      <c r="Y16" s="151"/>
      <c r="Z16" s="151"/>
      <c r="AA16" s="151"/>
      <c r="AB16" s="151"/>
      <c r="AC16" s="151"/>
      <c r="AD16" s="151"/>
      <c r="AE16" s="151"/>
      <c r="AG16" s="149" t="s">
        <v>375</v>
      </c>
      <c r="AH16" s="149">
        <v>0</v>
      </c>
      <c r="AI16" s="149">
        <v>1</v>
      </c>
      <c r="AJ16" s="149">
        <v>1</v>
      </c>
      <c r="AK16" s="207">
        <v>67650360</v>
      </c>
      <c r="AL16" s="149">
        <v>1</v>
      </c>
      <c r="AM16" s="149">
        <v>1</v>
      </c>
      <c r="AN16" s="149"/>
      <c r="AO16" s="207">
        <v>-1421245</v>
      </c>
      <c r="AP16" s="149"/>
      <c r="AQ16" s="149"/>
      <c r="AR16" s="149">
        <v>1</v>
      </c>
      <c r="AS16" s="207">
        <v>0</v>
      </c>
      <c r="AT16" s="149"/>
      <c r="AU16" s="149"/>
      <c r="AV16" s="149">
        <v>1</v>
      </c>
      <c r="AW16" s="207">
        <v>0</v>
      </c>
      <c r="AX16" s="190">
        <v>1</v>
      </c>
      <c r="AY16" s="208">
        <f t="shared" si="1"/>
        <v>66229115</v>
      </c>
      <c r="AZ16" s="151"/>
      <c r="BA16" s="151"/>
      <c r="BB16" s="151"/>
      <c r="BC16" s="151"/>
      <c r="BD16" s="151"/>
      <c r="BE16" s="151"/>
      <c r="BF16" s="151"/>
      <c r="BG16" s="151"/>
      <c r="BH16" s="151"/>
      <c r="BI16" s="151"/>
      <c r="BJ16" s="151"/>
      <c r="BK16" s="151"/>
    </row>
    <row r="17" spans="1:63" x14ac:dyDescent="0.3">
      <c r="A17" s="149" t="s">
        <v>376</v>
      </c>
      <c r="B17" s="149">
        <v>0</v>
      </c>
      <c r="C17" s="206">
        <v>1</v>
      </c>
      <c r="D17" s="206">
        <v>1</v>
      </c>
      <c r="E17" s="207">
        <v>66229115</v>
      </c>
      <c r="F17" s="206">
        <v>1</v>
      </c>
      <c r="G17" s="206">
        <v>1</v>
      </c>
      <c r="H17" s="206">
        <v>1</v>
      </c>
      <c r="I17" s="197"/>
      <c r="J17" s="206">
        <v>1</v>
      </c>
      <c r="K17" s="206">
        <v>1</v>
      </c>
      <c r="L17" s="206">
        <v>1</v>
      </c>
      <c r="M17" s="197"/>
      <c r="N17" s="206">
        <v>1</v>
      </c>
      <c r="O17" s="206">
        <v>1</v>
      </c>
      <c r="P17" s="206">
        <v>1</v>
      </c>
      <c r="Q17" s="197"/>
      <c r="R17" s="190">
        <v>1</v>
      </c>
      <c r="S17" s="208">
        <f t="shared" si="0"/>
        <v>66229115</v>
      </c>
      <c r="T17" s="189"/>
      <c r="U17" s="189"/>
      <c r="V17" s="189"/>
      <c r="W17" s="189"/>
      <c r="X17" s="189"/>
      <c r="Y17" s="151"/>
      <c r="Z17" s="151"/>
      <c r="AA17" s="151"/>
      <c r="AB17" s="151"/>
      <c r="AC17" s="151"/>
      <c r="AD17" s="151"/>
      <c r="AE17" s="151"/>
      <c r="AG17" s="149" t="s">
        <v>376</v>
      </c>
      <c r="AH17" s="149">
        <v>0</v>
      </c>
      <c r="AI17" s="149">
        <v>1</v>
      </c>
      <c r="AJ17" s="149">
        <v>1</v>
      </c>
      <c r="AK17" s="207">
        <v>67650360</v>
      </c>
      <c r="AL17" s="149">
        <v>1</v>
      </c>
      <c r="AM17" s="149">
        <v>1</v>
      </c>
      <c r="AN17" s="149"/>
      <c r="AO17" s="207">
        <v>-1421245</v>
      </c>
      <c r="AP17" s="149"/>
      <c r="AQ17" s="149"/>
      <c r="AR17" s="149">
        <v>1</v>
      </c>
      <c r="AS17" s="207">
        <v>0</v>
      </c>
      <c r="AT17" s="149"/>
      <c r="AU17" s="149"/>
      <c r="AV17" s="149">
        <v>1</v>
      </c>
      <c r="AW17" s="207">
        <v>0</v>
      </c>
      <c r="AX17" s="190">
        <v>1</v>
      </c>
      <c r="AY17" s="208">
        <f t="shared" si="1"/>
        <v>66229115</v>
      </c>
      <c r="AZ17" s="151"/>
      <c r="BA17" s="151"/>
      <c r="BB17" s="151"/>
      <c r="BC17" s="151"/>
      <c r="BD17" s="151"/>
      <c r="BE17" s="151"/>
      <c r="BF17" s="151"/>
      <c r="BG17" s="151"/>
      <c r="BH17" s="151"/>
      <c r="BI17" s="151"/>
      <c r="BJ17" s="151"/>
      <c r="BK17" s="151"/>
    </row>
    <row r="18" spans="1:63" x14ac:dyDescent="0.3">
      <c r="A18" s="149" t="s">
        <v>377</v>
      </c>
      <c r="B18" s="149">
        <v>0</v>
      </c>
      <c r="C18" s="206">
        <v>1</v>
      </c>
      <c r="D18" s="206">
        <v>1</v>
      </c>
      <c r="E18" s="207">
        <v>66229115</v>
      </c>
      <c r="F18" s="206">
        <v>1</v>
      </c>
      <c r="G18" s="206">
        <v>1</v>
      </c>
      <c r="H18" s="206">
        <v>1</v>
      </c>
      <c r="I18" s="197"/>
      <c r="J18" s="206">
        <v>1</v>
      </c>
      <c r="K18" s="206">
        <v>1</v>
      </c>
      <c r="L18" s="206">
        <v>1</v>
      </c>
      <c r="M18" s="197"/>
      <c r="N18" s="206">
        <v>1</v>
      </c>
      <c r="O18" s="206">
        <v>1</v>
      </c>
      <c r="P18" s="206">
        <v>1</v>
      </c>
      <c r="Q18" s="197"/>
      <c r="R18" s="190">
        <v>1</v>
      </c>
      <c r="S18" s="208">
        <f t="shared" si="0"/>
        <v>66229115</v>
      </c>
      <c r="T18" s="189"/>
      <c r="U18" s="189"/>
      <c r="V18" s="189"/>
      <c r="W18" s="189"/>
      <c r="X18" s="189"/>
      <c r="Y18" s="151"/>
      <c r="Z18" s="151"/>
      <c r="AA18" s="151"/>
      <c r="AB18" s="151"/>
      <c r="AC18" s="151"/>
      <c r="AD18" s="151"/>
      <c r="AE18" s="151"/>
      <c r="AG18" s="149" t="s">
        <v>377</v>
      </c>
      <c r="AH18" s="149">
        <v>0</v>
      </c>
      <c r="AI18" s="149">
        <v>1</v>
      </c>
      <c r="AJ18" s="149">
        <v>1</v>
      </c>
      <c r="AK18" s="207">
        <v>67650360</v>
      </c>
      <c r="AL18" s="149">
        <v>1</v>
      </c>
      <c r="AM18" s="149">
        <v>1</v>
      </c>
      <c r="AN18" s="149"/>
      <c r="AO18" s="207">
        <v>-1421245</v>
      </c>
      <c r="AP18" s="149"/>
      <c r="AQ18" s="149"/>
      <c r="AR18" s="149">
        <v>1</v>
      </c>
      <c r="AS18" s="207">
        <v>0</v>
      </c>
      <c r="AT18" s="149"/>
      <c r="AU18" s="149"/>
      <c r="AV18" s="149">
        <v>1</v>
      </c>
      <c r="AW18" s="207">
        <v>0</v>
      </c>
      <c r="AX18" s="190">
        <v>1</v>
      </c>
      <c r="AY18" s="208">
        <f t="shared" si="1"/>
        <v>66229115</v>
      </c>
      <c r="AZ18" s="151"/>
      <c r="BA18" s="151"/>
      <c r="BB18" s="151"/>
      <c r="BC18" s="151"/>
      <c r="BD18" s="151"/>
      <c r="BE18" s="151"/>
      <c r="BF18" s="151"/>
      <c r="BG18" s="151"/>
      <c r="BH18" s="151"/>
      <c r="BI18" s="151"/>
      <c r="BJ18" s="151"/>
      <c r="BK18" s="151"/>
    </row>
    <row r="19" spans="1:63" x14ac:dyDescent="0.3">
      <c r="A19" s="149" t="s">
        <v>378</v>
      </c>
      <c r="B19" s="149">
        <v>0</v>
      </c>
      <c r="C19" s="206">
        <v>1</v>
      </c>
      <c r="D19" s="206">
        <v>1</v>
      </c>
      <c r="E19" s="207">
        <v>66229115</v>
      </c>
      <c r="F19" s="206">
        <v>1</v>
      </c>
      <c r="G19" s="206">
        <v>1</v>
      </c>
      <c r="H19" s="206">
        <v>1</v>
      </c>
      <c r="I19" s="197"/>
      <c r="J19" s="206">
        <v>1</v>
      </c>
      <c r="K19" s="206">
        <v>1</v>
      </c>
      <c r="L19" s="206">
        <v>1</v>
      </c>
      <c r="M19" s="197"/>
      <c r="N19" s="206">
        <v>1</v>
      </c>
      <c r="O19" s="206">
        <v>1</v>
      </c>
      <c r="P19" s="206">
        <v>1</v>
      </c>
      <c r="Q19" s="197"/>
      <c r="R19" s="190">
        <v>1</v>
      </c>
      <c r="S19" s="208">
        <f t="shared" si="0"/>
        <v>66229115</v>
      </c>
      <c r="T19" s="189"/>
      <c r="U19" s="189"/>
      <c r="V19" s="189"/>
      <c r="W19" s="189"/>
      <c r="X19" s="189"/>
      <c r="Y19" s="151"/>
      <c r="Z19" s="151"/>
      <c r="AA19" s="151"/>
      <c r="AB19" s="151"/>
      <c r="AC19" s="151"/>
      <c r="AD19" s="151"/>
      <c r="AE19" s="151"/>
      <c r="AG19" s="149" t="s">
        <v>378</v>
      </c>
      <c r="AH19" s="149">
        <v>0</v>
      </c>
      <c r="AI19" s="149">
        <v>1</v>
      </c>
      <c r="AJ19" s="149">
        <v>1</v>
      </c>
      <c r="AK19" s="207">
        <v>67650360</v>
      </c>
      <c r="AL19" s="149">
        <v>1</v>
      </c>
      <c r="AM19" s="149">
        <v>1</v>
      </c>
      <c r="AN19" s="149"/>
      <c r="AO19" s="207">
        <v>-1421245</v>
      </c>
      <c r="AP19" s="149"/>
      <c r="AQ19" s="149"/>
      <c r="AR19" s="149">
        <v>1</v>
      </c>
      <c r="AS19" s="207">
        <v>0</v>
      </c>
      <c r="AT19" s="149"/>
      <c r="AU19" s="149"/>
      <c r="AV19" s="149">
        <v>1</v>
      </c>
      <c r="AW19" s="207">
        <v>0</v>
      </c>
      <c r="AX19" s="190">
        <v>1</v>
      </c>
      <c r="AY19" s="208">
        <f t="shared" si="1"/>
        <v>66229115</v>
      </c>
      <c r="AZ19" s="151"/>
      <c r="BA19" s="151"/>
      <c r="BB19" s="151"/>
      <c r="BC19" s="151"/>
      <c r="BD19" s="151"/>
      <c r="BE19" s="151"/>
      <c r="BF19" s="151"/>
      <c r="BG19" s="151"/>
      <c r="BH19" s="151"/>
      <c r="BI19" s="149"/>
      <c r="BJ19" s="149"/>
      <c r="BK19" s="149"/>
    </row>
    <row r="20" spans="1:63" x14ac:dyDescent="0.3">
      <c r="A20" s="149" t="s">
        <v>379</v>
      </c>
      <c r="B20" s="149">
        <v>0</v>
      </c>
      <c r="C20" s="206">
        <v>1</v>
      </c>
      <c r="D20" s="206">
        <v>1</v>
      </c>
      <c r="E20" s="207">
        <v>66229115</v>
      </c>
      <c r="F20" s="206">
        <v>1</v>
      </c>
      <c r="G20" s="206">
        <v>1</v>
      </c>
      <c r="H20" s="206">
        <v>1</v>
      </c>
      <c r="I20" s="197"/>
      <c r="J20" s="206">
        <v>1</v>
      </c>
      <c r="K20" s="206">
        <v>1</v>
      </c>
      <c r="L20" s="206">
        <v>1</v>
      </c>
      <c r="M20" s="197"/>
      <c r="N20" s="206">
        <v>1</v>
      </c>
      <c r="O20" s="206">
        <v>1</v>
      </c>
      <c r="P20" s="206">
        <v>1</v>
      </c>
      <c r="Q20" s="197"/>
      <c r="R20" s="190">
        <v>1</v>
      </c>
      <c r="S20" s="208">
        <f t="shared" si="0"/>
        <v>66229115</v>
      </c>
      <c r="T20" s="189"/>
      <c r="U20" s="189"/>
      <c r="V20" s="189"/>
      <c r="W20" s="189"/>
      <c r="X20" s="189"/>
      <c r="Y20" s="151"/>
      <c r="Z20" s="151"/>
      <c r="AA20" s="151"/>
      <c r="AB20" s="151"/>
      <c r="AC20" s="151"/>
      <c r="AD20" s="151"/>
      <c r="AE20" s="151"/>
      <c r="AG20" s="149" t="s">
        <v>379</v>
      </c>
      <c r="AH20" s="149">
        <v>0</v>
      </c>
      <c r="AI20" s="149">
        <v>1</v>
      </c>
      <c r="AJ20" s="149">
        <v>1</v>
      </c>
      <c r="AK20" s="207">
        <v>67650360</v>
      </c>
      <c r="AL20" s="149">
        <v>1</v>
      </c>
      <c r="AM20" s="149">
        <v>1</v>
      </c>
      <c r="AN20" s="149"/>
      <c r="AO20" s="207">
        <v>-1421245</v>
      </c>
      <c r="AP20" s="149"/>
      <c r="AQ20" s="149"/>
      <c r="AR20" s="149">
        <v>1</v>
      </c>
      <c r="AS20" s="207">
        <v>0</v>
      </c>
      <c r="AT20" s="149"/>
      <c r="AU20" s="149"/>
      <c r="AV20" s="149">
        <v>1</v>
      </c>
      <c r="AW20" s="207">
        <v>0</v>
      </c>
      <c r="AX20" s="190">
        <v>1</v>
      </c>
      <c r="AY20" s="208">
        <f t="shared" si="1"/>
        <v>66229115</v>
      </c>
      <c r="AZ20" s="151"/>
      <c r="BA20" s="151"/>
      <c r="BB20" s="151"/>
      <c r="BC20" s="151"/>
      <c r="BD20" s="151"/>
      <c r="BE20" s="151"/>
      <c r="BF20" s="151"/>
      <c r="BG20" s="151"/>
      <c r="BH20" s="151"/>
      <c r="BI20" s="149"/>
      <c r="BJ20" s="149"/>
      <c r="BK20" s="149"/>
    </row>
    <row r="21" spans="1:63" x14ac:dyDescent="0.3">
      <c r="A21" s="149" t="s">
        <v>380</v>
      </c>
      <c r="B21" s="149">
        <v>0</v>
      </c>
      <c r="C21" s="206">
        <v>1</v>
      </c>
      <c r="D21" s="206">
        <v>1</v>
      </c>
      <c r="E21" s="207">
        <v>66229115</v>
      </c>
      <c r="F21" s="206">
        <v>1</v>
      </c>
      <c r="G21" s="206">
        <v>1</v>
      </c>
      <c r="H21" s="206">
        <v>1</v>
      </c>
      <c r="I21" s="197"/>
      <c r="J21" s="206">
        <v>1</v>
      </c>
      <c r="K21" s="206">
        <v>1</v>
      </c>
      <c r="L21" s="206">
        <v>1</v>
      </c>
      <c r="M21" s="197"/>
      <c r="N21" s="206">
        <v>1</v>
      </c>
      <c r="O21" s="206">
        <v>1</v>
      </c>
      <c r="P21" s="206">
        <v>1</v>
      </c>
      <c r="Q21" s="197"/>
      <c r="R21" s="190">
        <v>1</v>
      </c>
      <c r="S21" s="208">
        <f t="shared" si="0"/>
        <v>66229115</v>
      </c>
      <c r="T21" s="189"/>
      <c r="U21" s="189"/>
      <c r="V21" s="189"/>
      <c r="W21" s="189"/>
      <c r="X21" s="189"/>
      <c r="Y21" s="151"/>
      <c r="Z21" s="151"/>
      <c r="AA21" s="151"/>
      <c r="AB21" s="151"/>
      <c r="AC21" s="151"/>
      <c r="AD21" s="151"/>
      <c r="AE21" s="151"/>
      <c r="AG21" s="149" t="s">
        <v>380</v>
      </c>
      <c r="AH21" s="149">
        <v>0</v>
      </c>
      <c r="AI21" s="149">
        <v>1</v>
      </c>
      <c r="AJ21" s="149">
        <v>1</v>
      </c>
      <c r="AK21" s="207">
        <v>67650360</v>
      </c>
      <c r="AL21" s="149">
        <v>1</v>
      </c>
      <c r="AM21" s="149">
        <v>1</v>
      </c>
      <c r="AN21" s="149"/>
      <c r="AO21" s="207">
        <v>-1421245</v>
      </c>
      <c r="AP21" s="149"/>
      <c r="AQ21" s="149"/>
      <c r="AR21" s="149">
        <v>1</v>
      </c>
      <c r="AS21" s="207">
        <v>0</v>
      </c>
      <c r="AT21" s="149"/>
      <c r="AU21" s="149"/>
      <c r="AV21" s="149">
        <v>1</v>
      </c>
      <c r="AW21" s="207">
        <v>0</v>
      </c>
      <c r="AX21" s="190">
        <v>1</v>
      </c>
      <c r="AY21" s="208">
        <f t="shared" si="1"/>
        <v>66229115</v>
      </c>
      <c r="AZ21" s="151"/>
      <c r="BA21" s="151"/>
      <c r="BB21" s="151"/>
      <c r="BC21" s="151"/>
      <c r="BD21" s="151"/>
      <c r="BE21" s="151"/>
      <c r="BF21" s="151"/>
      <c r="BG21" s="151"/>
      <c r="BH21" s="151"/>
      <c r="BI21" s="149"/>
      <c r="BJ21" s="149"/>
      <c r="BK21" s="149"/>
    </row>
    <row r="22" spans="1:63" x14ac:dyDescent="0.3">
      <c r="A22" s="149" t="s">
        <v>381</v>
      </c>
      <c r="B22" s="149">
        <v>0</v>
      </c>
      <c r="C22" s="206">
        <v>1</v>
      </c>
      <c r="D22" s="206">
        <v>1</v>
      </c>
      <c r="E22" s="207">
        <v>66229115</v>
      </c>
      <c r="F22" s="206">
        <v>1</v>
      </c>
      <c r="G22" s="206">
        <v>1</v>
      </c>
      <c r="H22" s="206">
        <v>1</v>
      </c>
      <c r="I22" s="197"/>
      <c r="J22" s="206">
        <v>1</v>
      </c>
      <c r="K22" s="206">
        <v>1</v>
      </c>
      <c r="L22" s="206">
        <v>1</v>
      </c>
      <c r="M22" s="197"/>
      <c r="N22" s="206">
        <v>1</v>
      </c>
      <c r="O22" s="206">
        <v>1</v>
      </c>
      <c r="P22" s="206">
        <v>1</v>
      </c>
      <c r="Q22" s="197"/>
      <c r="R22" s="190">
        <v>1</v>
      </c>
      <c r="S22" s="208">
        <f t="shared" si="0"/>
        <v>66229115</v>
      </c>
      <c r="T22" s="189"/>
      <c r="U22" s="189"/>
      <c r="V22" s="189"/>
      <c r="W22" s="189"/>
      <c r="X22" s="189"/>
      <c r="Y22" s="151"/>
      <c r="Z22" s="151"/>
      <c r="AA22" s="151"/>
      <c r="AB22" s="151"/>
      <c r="AC22" s="151"/>
      <c r="AD22" s="151"/>
      <c r="AE22" s="151"/>
      <c r="AG22" s="149" t="s">
        <v>381</v>
      </c>
      <c r="AH22" s="149">
        <v>0</v>
      </c>
      <c r="AI22" s="149">
        <v>1</v>
      </c>
      <c r="AJ22" s="149">
        <v>1</v>
      </c>
      <c r="AK22" s="207">
        <v>67650360</v>
      </c>
      <c r="AL22" s="149">
        <v>1</v>
      </c>
      <c r="AM22" s="149">
        <v>1</v>
      </c>
      <c r="AN22" s="149"/>
      <c r="AO22" s="207">
        <v>-1421245</v>
      </c>
      <c r="AP22" s="149"/>
      <c r="AQ22" s="149"/>
      <c r="AR22" s="149">
        <v>1</v>
      </c>
      <c r="AS22" s="207">
        <v>0</v>
      </c>
      <c r="AT22" s="149"/>
      <c r="AU22" s="149"/>
      <c r="AV22" s="149">
        <v>1</v>
      </c>
      <c r="AW22" s="207">
        <v>0</v>
      </c>
      <c r="AX22" s="190">
        <v>1</v>
      </c>
      <c r="AY22" s="208">
        <f t="shared" si="1"/>
        <v>66229115</v>
      </c>
      <c r="AZ22" s="151"/>
      <c r="BA22" s="151"/>
      <c r="BB22" s="151"/>
      <c r="BC22" s="151"/>
      <c r="BD22" s="151"/>
      <c r="BE22" s="151"/>
      <c r="BF22" s="151"/>
      <c r="BG22" s="151"/>
      <c r="BH22" s="151"/>
      <c r="BI22" s="151"/>
      <c r="BJ22" s="151"/>
      <c r="BK22" s="151"/>
    </row>
    <row r="23" spans="1:63" x14ac:dyDescent="0.3">
      <c r="A23" s="149" t="s">
        <v>382</v>
      </c>
      <c r="B23" s="149">
        <v>0</v>
      </c>
      <c r="C23" s="206">
        <v>1</v>
      </c>
      <c r="D23" s="206">
        <v>1</v>
      </c>
      <c r="E23" s="207">
        <v>66229115</v>
      </c>
      <c r="F23" s="206">
        <v>1</v>
      </c>
      <c r="G23" s="206">
        <v>1</v>
      </c>
      <c r="H23" s="206">
        <v>1</v>
      </c>
      <c r="I23" s="197"/>
      <c r="J23" s="206">
        <v>1</v>
      </c>
      <c r="K23" s="206">
        <v>1</v>
      </c>
      <c r="L23" s="206">
        <v>1</v>
      </c>
      <c r="M23" s="197"/>
      <c r="N23" s="206">
        <v>1</v>
      </c>
      <c r="O23" s="206">
        <v>1</v>
      </c>
      <c r="P23" s="206">
        <v>1</v>
      </c>
      <c r="Q23" s="197"/>
      <c r="R23" s="190">
        <v>1</v>
      </c>
      <c r="S23" s="208">
        <f t="shared" si="0"/>
        <v>66229115</v>
      </c>
      <c r="T23" s="189"/>
      <c r="U23" s="189"/>
      <c r="V23" s="189"/>
      <c r="W23" s="189"/>
      <c r="X23" s="189"/>
      <c r="Y23" s="151"/>
      <c r="Z23" s="151"/>
      <c r="AA23" s="151"/>
      <c r="AB23" s="151"/>
      <c r="AC23" s="151"/>
      <c r="AD23" s="151"/>
      <c r="AE23" s="151"/>
      <c r="AG23" s="149" t="s">
        <v>382</v>
      </c>
      <c r="AH23" s="149">
        <v>0</v>
      </c>
      <c r="AI23" s="149">
        <v>1</v>
      </c>
      <c r="AJ23" s="149">
        <v>1</v>
      </c>
      <c r="AK23" s="207">
        <v>67650360</v>
      </c>
      <c r="AL23" s="149">
        <v>1</v>
      </c>
      <c r="AM23" s="149">
        <v>1</v>
      </c>
      <c r="AN23" s="149"/>
      <c r="AO23" s="207">
        <v>-1421245</v>
      </c>
      <c r="AP23" s="149"/>
      <c r="AQ23" s="149"/>
      <c r="AR23" s="149">
        <v>1</v>
      </c>
      <c r="AS23" s="207">
        <v>0</v>
      </c>
      <c r="AT23" s="149"/>
      <c r="AU23" s="149"/>
      <c r="AV23" s="149">
        <v>1</v>
      </c>
      <c r="AW23" s="207">
        <v>0</v>
      </c>
      <c r="AX23" s="190">
        <v>1</v>
      </c>
      <c r="AY23" s="208">
        <f t="shared" si="1"/>
        <v>66229115</v>
      </c>
      <c r="AZ23" s="151"/>
      <c r="BA23" s="151"/>
      <c r="BB23" s="151"/>
      <c r="BC23" s="151"/>
      <c r="BD23" s="151"/>
      <c r="BE23" s="151"/>
      <c r="BF23" s="151"/>
      <c r="BG23" s="151"/>
      <c r="BH23" s="151"/>
      <c r="BI23" s="151"/>
      <c r="BJ23" s="151"/>
      <c r="BK23" s="151"/>
    </row>
    <row r="24" spans="1:63" x14ac:dyDescent="0.3">
      <c r="A24" s="149" t="s">
        <v>383</v>
      </c>
      <c r="B24" s="149">
        <v>0</v>
      </c>
      <c r="C24" s="206">
        <v>1</v>
      </c>
      <c r="D24" s="206">
        <v>1</v>
      </c>
      <c r="E24" s="207">
        <v>66229115</v>
      </c>
      <c r="F24" s="206">
        <v>1</v>
      </c>
      <c r="G24" s="206">
        <v>1</v>
      </c>
      <c r="H24" s="206">
        <v>1</v>
      </c>
      <c r="I24" s="197"/>
      <c r="J24" s="206">
        <v>1</v>
      </c>
      <c r="K24" s="206">
        <v>1</v>
      </c>
      <c r="L24" s="206">
        <v>1</v>
      </c>
      <c r="M24" s="197"/>
      <c r="N24" s="206">
        <v>1</v>
      </c>
      <c r="O24" s="206">
        <v>1</v>
      </c>
      <c r="P24" s="206">
        <v>1</v>
      </c>
      <c r="Q24" s="197"/>
      <c r="R24" s="190">
        <v>1</v>
      </c>
      <c r="S24" s="208">
        <f t="shared" si="0"/>
        <v>66229115</v>
      </c>
      <c r="T24" s="189"/>
      <c r="U24" s="189"/>
      <c r="V24" s="189"/>
      <c r="W24" s="189"/>
      <c r="X24" s="189"/>
      <c r="Y24" s="151"/>
      <c r="Z24" s="151"/>
      <c r="AA24" s="151"/>
      <c r="AB24" s="151"/>
      <c r="AC24" s="151"/>
      <c r="AD24" s="151"/>
      <c r="AE24" s="151"/>
      <c r="AG24" s="149" t="s">
        <v>383</v>
      </c>
      <c r="AH24" s="149">
        <v>0</v>
      </c>
      <c r="AI24" s="149">
        <v>1</v>
      </c>
      <c r="AJ24" s="149">
        <v>1</v>
      </c>
      <c r="AK24" s="207">
        <v>67650360</v>
      </c>
      <c r="AL24" s="149">
        <v>1</v>
      </c>
      <c r="AM24" s="149">
        <v>1</v>
      </c>
      <c r="AN24" s="149"/>
      <c r="AO24" s="207">
        <v>-1421245</v>
      </c>
      <c r="AP24" s="149"/>
      <c r="AQ24" s="149"/>
      <c r="AR24" s="149">
        <v>1</v>
      </c>
      <c r="AS24" s="207">
        <v>0</v>
      </c>
      <c r="AT24" s="149"/>
      <c r="AU24" s="149"/>
      <c r="AV24" s="149">
        <v>1</v>
      </c>
      <c r="AW24" s="207">
        <v>0</v>
      </c>
      <c r="AX24" s="190">
        <v>1</v>
      </c>
      <c r="AY24" s="208">
        <f t="shared" si="1"/>
        <v>66229115</v>
      </c>
      <c r="AZ24" s="151"/>
      <c r="BA24" s="151"/>
      <c r="BB24" s="151"/>
      <c r="BC24" s="151"/>
      <c r="BD24" s="151"/>
      <c r="BE24" s="151"/>
      <c r="BF24" s="151"/>
      <c r="BG24" s="151"/>
      <c r="BH24" s="151"/>
      <c r="BI24" s="151"/>
      <c r="BJ24" s="151"/>
      <c r="BK24" s="151"/>
    </row>
    <row r="25" spans="1:63" x14ac:dyDescent="0.3">
      <c r="A25" s="149" t="s">
        <v>384</v>
      </c>
      <c r="B25" s="149">
        <v>0</v>
      </c>
      <c r="C25" s="206">
        <v>1</v>
      </c>
      <c r="D25" s="206">
        <v>1</v>
      </c>
      <c r="E25" s="207">
        <v>66229115</v>
      </c>
      <c r="F25" s="206">
        <v>1</v>
      </c>
      <c r="G25" s="206">
        <v>1</v>
      </c>
      <c r="H25" s="206">
        <v>1</v>
      </c>
      <c r="I25" s="197"/>
      <c r="J25" s="206">
        <v>1</v>
      </c>
      <c r="K25" s="206">
        <v>1</v>
      </c>
      <c r="L25" s="206">
        <v>1</v>
      </c>
      <c r="M25" s="197"/>
      <c r="N25" s="206">
        <v>1</v>
      </c>
      <c r="O25" s="206">
        <v>1</v>
      </c>
      <c r="P25" s="206">
        <v>1</v>
      </c>
      <c r="Q25" s="197"/>
      <c r="R25" s="190">
        <v>1</v>
      </c>
      <c r="S25" s="208">
        <f t="shared" si="0"/>
        <v>66229115</v>
      </c>
      <c r="T25" s="189"/>
      <c r="U25" s="189"/>
      <c r="V25" s="189"/>
      <c r="W25" s="189"/>
      <c r="X25" s="189"/>
      <c r="Y25" s="151"/>
      <c r="Z25" s="151"/>
      <c r="AA25" s="151"/>
      <c r="AB25" s="151"/>
      <c r="AC25" s="151"/>
      <c r="AD25" s="151"/>
      <c r="AE25" s="151"/>
      <c r="AG25" s="149" t="s">
        <v>384</v>
      </c>
      <c r="AH25" s="149">
        <v>0</v>
      </c>
      <c r="AI25" s="149">
        <v>1</v>
      </c>
      <c r="AJ25" s="149">
        <v>1</v>
      </c>
      <c r="AK25" s="207">
        <v>67650360</v>
      </c>
      <c r="AL25" s="149">
        <v>1</v>
      </c>
      <c r="AM25" s="149">
        <v>1</v>
      </c>
      <c r="AN25" s="149"/>
      <c r="AO25" s="207">
        <v>-1421245</v>
      </c>
      <c r="AP25" s="149"/>
      <c r="AQ25" s="149"/>
      <c r="AR25" s="149">
        <v>1</v>
      </c>
      <c r="AS25" s="207">
        <v>0</v>
      </c>
      <c r="AT25" s="149"/>
      <c r="AU25" s="149"/>
      <c r="AV25" s="149">
        <v>1</v>
      </c>
      <c r="AW25" s="207">
        <v>0</v>
      </c>
      <c r="AX25" s="190">
        <v>1</v>
      </c>
      <c r="AY25" s="208">
        <f t="shared" si="1"/>
        <v>66229115</v>
      </c>
      <c r="AZ25" s="151"/>
      <c r="BA25" s="151"/>
      <c r="BB25" s="151"/>
      <c r="BC25" s="151"/>
      <c r="BD25" s="151"/>
      <c r="BE25" s="151"/>
      <c r="BF25" s="151"/>
      <c r="BG25" s="151"/>
      <c r="BH25" s="151"/>
      <c r="BI25" s="151"/>
      <c r="BJ25" s="151"/>
      <c r="BK25" s="151"/>
    </row>
    <row r="26" spans="1:63" x14ac:dyDescent="0.3">
      <c r="A26" s="149" t="s">
        <v>385</v>
      </c>
      <c r="B26" s="149">
        <v>0</v>
      </c>
      <c r="C26" s="206">
        <v>1</v>
      </c>
      <c r="D26" s="206">
        <v>1</v>
      </c>
      <c r="E26" s="207">
        <v>66229115</v>
      </c>
      <c r="F26" s="206">
        <v>1</v>
      </c>
      <c r="G26" s="206">
        <v>1</v>
      </c>
      <c r="H26" s="206">
        <v>1</v>
      </c>
      <c r="I26" s="197"/>
      <c r="J26" s="206">
        <v>1</v>
      </c>
      <c r="K26" s="206">
        <v>1</v>
      </c>
      <c r="L26" s="206">
        <v>1</v>
      </c>
      <c r="M26" s="197"/>
      <c r="N26" s="206">
        <v>1</v>
      </c>
      <c r="O26" s="206">
        <v>1</v>
      </c>
      <c r="P26" s="206">
        <v>1</v>
      </c>
      <c r="Q26" s="197"/>
      <c r="R26" s="190">
        <v>1</v>
      </c>
      <c r="S26" s="208">
        <f t="shared" si="0"/>
        <v>66229115</v>
      </c>
      <c r="T26" s="189"/>
      <c r="U26" s="189"/>
      <c r="V26" s="189"/>
      <c r="W26" s="189"/>
      <c r="X26" s="189"/>
      <c r="Y26" s="151"/>
      <c r="Z26" s="151"/>
      <c r="AA26" s="151"/>
      <c r="AB26" s="151"/>
      <c r="AC26" s="151"/>
      <c r="AD26" s="151"/>
      <c r="AE26" s="151"/>
      <c r="AG26" s="149" t="s">
        <v>385</v>
      </c>
      <c r="AH26" s="149">
        <v>0</v>
      </c>
      <c r="AI26" s="149">
        <v>1</v>
      </c>
      <c r="AJ26" s="149">
        <v>1</v>
      </c>
      <c r="AK26" s="207">
        <v>67650360</v>
      </c>
      <c r="AL26" s="149">
        <v>1</v>
      </c>
      <c r="AM26" s="149">
        <v>1</v>
      </c>
      <c r="AN26" s="149"/>
      <c r="AO26" s="207">
        <v>-1421245</v>
      </c>
      <c r="AP26" s="149"/>
      <c r="AQ26" s="149"/>
      <c r="AR26" s="149">
        <v>1</v>
      </c>
      <c r="AS26" s="207">
        <v>0</v>
      </c>
      <c r="AT26" s="149"/>
      <c r="AU26" s="149"/>
      <c r="AV26" s="149">
        <v>1</v>
      </c>
      <c r="AW26" s="207">
        <v>0</v>
      </c>
      <c r="AX26" s="190">
        <v>1</v>
      </c>
      <c r="AY26" s="208">
        <f t="shared" si="1"/>
        <v>66229115</v>
      </c>
      <c r="AZ26" s="151"/>
      <c r="BA26" s="151"/>
      <c r="BB26" s="151"/>
      <c r="BC26" s="151"/>
      <c r="BD26" s="151"/>
      <c r="BE26" s="151"/>
      <c r="BF26" s="151"/>
      <c r="BG26" s="151"/>
      <c r="BH26" s="151"/>
      <c r="BI26" s="151"/>
      <c r="BJ26" s="151"/>
      <c r="BK26" s="151"/>
    </row>
    <row r="27" spans="1:63" x14ac:dyDescent="0.3">
      <c r="A27" s="149" t="s">
        <v>386</v>
      </c>
      <c r="B27" s="149">
        <v>0</v>
      </c>
      <c r="C27" s="206">
        <v>1</v>
      </c>
      <c r="D27" s="206">
        <v>1</v>
      </c>
      <c r="E27" s="207">
        <v>66229115</v>
      </c>
      <c r="F27" s="206">
        <v>1</v>
      </c>
      <c r="G27" s="206">
        <v>1</v>
      </c>
      <c r="H27" s="206">
        <v>1</v>
      </c>
      <c r="I27" s="197"/>
      <c r="J27" s="206">
        <v>1</v>
      </c>
      <c r="K27" s="206">
        <v>1</v>
      </c>
      <c r="L27" s="206">
        <v>1</v>
      </c>
      <c r="M27" s="197"/>
      <c r="N27" s="206">
        <v>1</v>
      </c>
      <c r="O27" s="206">
        <v>1</v>
      </c>
      <c r="P27" s="206">
        <v>1</v>
      </c>
      <c r="Q27" s="197"/>
      <c r="R27" s="190">
        <v>1</v>
      </c>
      <c r="S27" s="208">
        <f t="shared" si="0"/>
        <v>66229115</v>
      </c>
      <c r="T27" s="189"/>
      <c r="U27" s="189"/>
      <c r="V27" s="189"/>
      <c r="W27" s="189"/>
      <c r="X27" s="189"/>
      <c r="Y27" s="151"/>
      <c r="Z27" s="151"/>
      <c r="AA27" s="151"/>
      <c r="AB27" s="151"/>
      <c r="AC27" s="151"/>
      <c r="AD27" s="151"/>
      <c r="AE27" s="151"/>
      <c r="AG27" s="149" t="s">
        <v>386</v>
      </c>
      <c r="AH27" s="149">
        <v>0</v>
      </c>
      <c r="AI27" s="149">
        <v>1</v>
      </c>
      <c r="AJ27" s="149">
        <v>1</v>
      </c>
      <c r="AK27" s="207">
        <v>67650360</v>
      </c>
      <c r="AL27" s="149">
        <v>1</v>
      </c>
      <c r="AM27" s="149">
        <v>1</v>
      </c>
      <c r="AN27" s="149"/>
      <c r="AO27" s="207">
        <v>-1421245</v>
      </c>
      <c r="AP27" s="149"/>
      <c r="AQ27" s="149"/>
      <c r="AR27" s="149">
        <v>1</v>
      </c>
      <c r="AS27" s="207">
        <v>0</v>
      </c>
      <c r="AT27" s="149"/>
      <c r="AU27" s="149"/>
      <c r="AV27" s="149">
        <v>1</v>
      </c>
      <c r="AW27" s="207">
        <v>0</v>
      </c>
      <c r="AX27" s="190">
        <v>1</v>
      </c>
      <c r="AY27" s="208">
        <f t="shared" si="1"/>
        <v>66229115</v>
      </c>
      <c r="AZ27" s="151"/>
      <c r="BA27" s="151"/>
      <c r="BB27" s="151"/>
      <c r="BC27" s="151"/>
      <c r="BD27" s="151"/>
      <c r="BE27" s="151"/>
      <c r="BF27" s="151"/>
      <c r="BG27" s="151"/>
      <c r="BH27" s="151"/>
      <c r="BI27" s="151"/>
      <c r="BJ27" s="151"/>
      <c r="BK27" s="151"/>
    </row>
    <row r="28" spans="1:63" x14ac:dyDescent="0.3">
      <c r="A28" s="149" t="s">
        <v>387</v>
      </c>
      <c r="B28" s="149">
        <v>0</v>
      </c>
      <c r="C28" s="206">
        <v>1</v>
      </c>
      <c r="D28" s="206">
        <v>1</v>
      </c>
      <c r="E28" s="207">
        <v>66229115</v>
      </c>
      <c r="F28" s="206">
        <v>1</v>
      </c>
      <c r="G28" s="206">
        <v>1</v>
      </c>
      <c r="H28" s="206">
        <v>1</v>
      </c>
      <c r="I28" s="197"/>
      <c r="J28" s="206">
        <v>1</v>
      </c>
      <c r="K28" s="206">
        <v>1</v>
      </c>
      <c r="L28" s="206">
        <v>1</v>
      </c>
      <c r="M28" s="197"/>
      <c r="N28" s="206">
        <v>1</v>
      </c>
      <c r="O28" s="206">
        <v>1</v>
      </c>
      <c r="P28" s="206">
        <v>1</v>
      </c>
      <c r="Q28" s="197"/>
      <c r="R28" s="190">
        <v>1</v>
      </c>
      <c r="S28" s="208">
        <f t="shared" si="0"/>
        <v>66229115</v>
      </c>
      <c r="T28" s="189"/>
      <c r="U28" s="189"/>
      <c r="V28" s="189"/>
      <c r="W28" s="189"/>
      <c r="X28" s="189"/>
      <c r="Y28" s="151"/>
      <c r="Z28" s="151"/>
      <c r="AA28" s="151"/>
      <c r="AB28" s="151"/>
      <c r="AC28" s="151"/>
      <c r="AD28" s="151"/>
      <c r="AE28" s="151"/>
      <c r="AG28" s="149" t="s">
        <v>387</v>
      </c>
      <c r="AH28" s="149">
        <v>0</v>
      </c>
      <c r="AI28" s="149">
        <v>1</v>
      </c>
      <c r="AJ28" s="149">
        <v>1</v>
      </c>
      <c r="AK28" s="207">
        <v>67650360</v>
      </c>
      <c r="AL28" s="149">
        <v>1</v>
      </c>
      <c r="AM28" s="149">
        <v>1</v>
      </c>
      <c r="AN28" s="149"/>
      <c r="AO28" s="207">
        <v>-1421245</v>
      </c>
      <c r="AP28" s="149"/>
      <c r="AQ28" s="149"/>
      <c r="AR28" s="149">
        <v>1</v>
      </c>
      <c r="AS28" s="207">
        <v>0</v>
      </c>
      <c r="AT28" s="149"/>
      <c r="AU28" s="149"/>
      <c r="AV28" s="149">
        <v>1</v>
      </c>
      <c r="AW28" s="207">
        <v>0</v>
      </c>
      <c r="AX28" s="190">
        <v>1</v>
      </c>
      <c r="AY28" s="208">
        <f t="shared" si="1"/>
        <v>66229115</v>
      </c>
      <c r="AZ28" s="151"/>
      <c r="BA28" s="151"/>
      <c r="BB28" s="151"/>
      <c r="BC28" s="151"/>
      <c r="BD28" s="151"/>
      <c r="BE28" s="151"/>
      <c r="BF28" s="151"/>
      <c r="BG28" s="151"/>
      <c r="BH28" s="151"/>
      <c r="BI28" s="151"/>
      <c r="BJ28" s="151"/>
      <c r="BK28" s="151"/>
    </row>
    <row r="29" spans="1:63" x14ac:dyDescent="0.3">
      <c r="A29" s="149" t="s">
        <v>388</v>
      </c>
      <c r="B29" s="149">
        <v>0</v>
      </c>
      <c r="C29" s="206">
        <v>1</v>
      </c>
      <c r="D29" s="206">
        <v>1</v>
      </c>
      <c r="E29" s="207">
        <v>66229115</v>
      </c>
      <c r="F29" s="206">
        <v>1</v>
      </c>
      <c r="G29" s="206">
        <v>1</v>
      </c>
      <c r="H29" s="206">
        <v>1</v>
      </c>
      <c r="I29" s="197"/>
      <c r="J29" s="206">
        <v>1</v>
      </c>
      <c r="K29" s="206">
        <v>1</v>
      </c>
      <c r="L29" s="206">
        <v>1</v>
      </c>
      <c r="M29" s="197"/>
      <c r="N29" s="206">
        <v>1</v>
      </c>
      <c r="O29" s="206">
        <v>1</v>
      </c>
      <c r="P29" s="206">
        <v>1</v>
      </c>
      <c r="Q29" s="197"/>
      <c r="R29" s="190">
        <v>1</v>
      </c>
      <c r="S29" s="208">
        <f t="shared" si="0"/>
        <v>66229115</v>
      </c>
      <c r="T29" s="189"/>
      <c r="U29" s="189"/>
      <c r="V29" s="189"/>
      <c r="W29" s="189"/>
      <c r="X29" s="189"/>
      <c r="Y29" s="151"/>
      <c r="Z29" s="151"/>
      <c r="AA29" s="151"/>
      <c r="AB29" s="151"/>
      <c r="AC29" s="151"/>
      <c r="AD29" s="151"/>
      <c r="AE29" s="151"/>
      <c r="AG29" s="149" t="s">
        <v>388</v>
      </c>
      <c r="AH29" s="149">
        <v>0</v>
      </c>
      <c r="AI29" s="149">
        <v>1</v>
      </c>
      <c r="AJ29" s="149">
        <v>1</v>
      </c>
      <c r="AK29" s="207">
        <v>3839360</v>
      </c>
      <c r="AL29" s="149">
        <v>1</v>
      </c>
      <c r="AM29" s="149">
        <v>1</v>
      </c>
      <c r="AN29" s="149"/>
      <c r="AO29" s="207">
        <v>62389755</v>
      </c>
      <c r="AP29" s="149"/>
      <c r="AQ29" s="149"/>
      <c r="AR29" s="149">
        <v>1</v>
      </c>
      <c r="AS29" s="207">
        <v>0</v>
      </c>
      <c r="AT29" s="149"/>
      <c r="AU29" s="149"/>
      <c r="AV29" s="149">
        <v>1</v>
      </c>
      <c r="AW29" s="207">
        <v>0</v>
      </c>
      <c r="AX29" s="190">
        <v>1</v>
      </c>
      <c r="AY29" s="208">
        <f t="shared" si="1"/>
        <v>66229115</v>
      </c>
      <c r="AZ29" s="151"/>
      <c r="BA29" s="151"/>
      <c r="BB29" s="151"/>
      <c r="BC29" s="151"/>
      <c r="BD29" s="151"/>
      <c r="BE29" s="151"/>
      <c r="BF29" s="151"/>
      <c r="BG29" s="151"/>
      <c r="BH29" s="151"/>
      <c r="BI29" s="151"/>
      <c r="BJ29" s="151"/>
      <c r="BK29" s="151"/>
    </row>
    <row r="30" spans="1:63" x14ac:dyDescent="0.3">
      <c r="A30" s="149" t="s">
        <v>389</v>
      </c>
      <c r="B30" s="149">
        <v>0</v>
      </c>
      <c r="C30" s="206">
        <v>1</v>
      </c>
      <c r="D30" s="206">
        <v>1</v>
      </c>
      <c r="E30" s="207">
        <v>66229115</v>
      </c>
      <c r="F30" s="206">
        <v>1</v>
      </c>
      <c r="G30" s="206">
        <v>1</v>
      </c>
      <c r="H30" s="206">
        <v>1</v>
      </c>
      <c r="I30" s="197"/>
      <c r="J30" s="206">
        <v>1</v>
      </c>
      <c r="K30" s="206">
        <v>1</v>
      </c>
      <c r="L30" s="206">
        <v>1</v>
      </c>
      <c r="M30" s="197"/>
      <c r="N30" s="206">
        <v>1</v>
      </c>
      <c r="O30" s="206">
        <v>1</v>
      </c>
      <c r="P30" s="206">
        <v>1</v>
      </c>
      <c r="Q30" s="197"/>
      <c r="R30" s="190">
        <v>1</v>
      </c>
      <c r="S30" s="208">
        <f t="shared" si="0"/>
        <v>66229115</v>
      </c>
      <c r="T30" s="189"/>
      <c r="U30" s="189"/>
      <c r="V30" s="189"/>
      <c r="W30" s="189"/>
      <c r="X30" s="189"/>
      <c r="Y30" s="151"/>
      <c r="Z30" s="151"/>
      <c r="AA30" s="151"/>
      <c r="AB30" s="151"/>
      <c r="AC30" s="151"/>
      <c r="AD30" s="151"/>
      <c r="AE30" s="151"/>
      <c r="AG30" s="149" t="s">
        <v>389</v>
      </c>
      <c r="AH30" s="149">
        <v>0</v>
      </c>
      <c r="AI30" s="149">
        <v>1</v>
      </c>
      <c r="AJ30" s="149">
        <v>1</v>
      </c>
      <c r="AK30" s="207">
        <v>67650360</v>
      </c>
      <c r="AL30" s="149">
        <v>1</v>
      </c>
      <c r="AM30" s="149">
        <v>1</v>
      </c>
      <c r="AN30" s="149"/>
      <c r="AO30" s="207">
        <v>-1421245</v>
      </c>
      <c r="AP30" s="149"/>
      <c r="AQ30" s="149"/>
      <c r="AR30" s="149">
        <v>1</v>
      </c>
      <c r="AS30" s="207">
        <v>0</v>
      </c>
      <c r="AT30" s="149"/>
      <c r="AU30" s="149"/>
      <c r="AV30" s="149">
        <v>1</v>
      </c>
      <c r="AW30" s="207">
        <v>0</v>
      </c>
      <c r="AX30" s="190">
        <v>1</v>
      </c>
      <c r="AY30" s="208">
        <f t="shared" si="1"/>
        <v>66229115</v>
      </c>
      <c r="AZ30" s="151"/>
      <c r="BA30" s="151"/>
      <c r="BB30" s="151"/>
      <c r="BC30" s="151"/>
      <c r="BD30" s="151"/>
      <c r="BE30" s="151"/>
      <c r="BF30" s="151"/>
      <c r="BG30" s="151"/>
      <c r="BH30" s="151"/>
      <c r="BI30" s="151"/>
      <c r="BJ30" s="151"/>
      <c r="BK30" s="151"/>
    </row>
    <row r="31" spans="1:63" x14ac:dyDescent="0.3">
      <c r="A31" s="149" t="s">
        <v>390</v>
      </c>
      <c r="B31" s="149">
        <v>0</v>
      </c>
      <c r="C31" s="206">
        <v>1</v>
      </c>
      <c r="D31" s="206">
        <v>1</v>
      </c>
      <c r="E31" s="207">
        <v>66229115</v>
      </c>
      <c r="F31" s="206">
        <v>1</v>
      </c>
      <c r="G31" s="206">
        <v>1</v>
      </c>
      <c r="H31" s="206">
        <v>1</v>
      </c>
      <c r="I31" s="197"/>
      <c r="J31" s="206">
        <v>1</v>
      </c>
      <c r="K31" s="206">
        <v>1</v>
      </c>
      <c r="L31" s="206">
        <v>1</v>
      </c>
      <c r="M31" s="197"/>
      <c r="N31" s="206">
        <v>1</v>
      </c>
      <c r="O31" s="206">
        <v>1</v>
      </c>
      <c r="P31" s="206">
        <v>1</v>
      </c>
      <c r="Q31" s="197"/>
      <c r="R31" s="190">
        <v>1</v>
      </c>
      <c r="S31" s="208">
        <f t="shared" si="0"/>
        <v>66229115</v>
      </c>
      <c r="T31" s="189"/>
      <c r="U31" s="189"/>
      <c r="V31" s="189"/>
      <c r="W31" s="189"/>
      <c r="X31" s="189"/>
      <c r="Y31" s="151"/>
      <c r="Z31" s="151"/>
      <c r="AA31" s="151"/>
      <c r="AB31" s="151"/>
      <c r="AC31" s="151"/>
      <c r="AD31" s="151"/>
      <c r="AE31" s="151"/>
      <c r="AG31" s="149" t="s">
        <v>390</v>
      </c>
      <c r="AH31" s="149">
        <v>0</v>
      </c>
      <c r="AI31" s="149">
        <v>1</v>
      </c>
      <c r="AJ31" s="149">
        <v>1</v>
      </c>
      <c r="AK31" s="207">
        <v>67650360</v>
      </c>
      <c r="AL31" s="149">
        <v>1</v>
      </c>
      <c r="AM31" s="149">
        <v>1</v>
      </c>
      <c r="AN31" s="149"/>
      <c r="AO31" s="207">
        <v>-1421245</v>
      </c>
      <c r="AP31" s="149"/>
      <c r="AQ31" s="149"/>
      <c r="AR31" s="149">
        <v>1</v>
      </c>
      <c r="AS31" s="207">
        <v>0</v>
      </c>
      <c r="AT31" s="149"/>
      <c r="AU31" s="149"/>
      <c r="AV31" s="149">
        <v>1</v>
      </c>
      <c r="AW31" s="207">
        <v>0</v>
      </c>
      <c r="AX31" s="190">
        <v>1</v>
      </c>
      <c r="AY31" s="208">
        <f t="shared" si="1"/>
        <v>66229115</v>
      </c>
      <c r="AZ31" s="151"/>
      <c r="BA31" s="151"/>
      <c r="BB31" s="151"/>
      <c r="BC31" s="151"/>
      <c r="BD31" s="151"/>
      <c r="BE31" s="151"/>
      <c r="BF31" s="151"/>
      <c r="BG31" s="151"/>
      <c r="BH31" s="151"/>
      <c r="BI31" s="151"/>
      <c r="BJ31" s="151"/>
      <c r="BK31" s="151"/>
    </row>
    <row r="32" spans="1:63" x14ac:dyDescent="0.3">
      <c r="A32" s="153" t="s">
        <v>391</v>
      </c>
      <c r="B32" s="150">
        <f>SUM(B11:B31)</f>
        <v>0</v>
      </c>
      <c r="C32" s="150">
        <f t="shared" ref="C32:AE32" si="2">SUM(C11:C31)</f>
        <v>20</v>
      </c>
      <c r="D32" s="150">
        <f t="shared" si="2"/>
        <v>20</v>
      </c>
      <c r="E32" s="208">
        <f>SUM(E11:E31)</f>
        <v>1324582300</v>
      </c>
      <c r="F32" s="150">
        <f t="shared" si="2"/>
        <v>20</v>
      </c>
      <c r="G32" s="150">
        <f t="shared" si="2"/>
        <v>20</v>
      </c>
      <c r="H32" s="150">
        <f t="shared" si="2"/>
        <v>20</v>
      </c>
      <c r="I32" s="198">
        <f>SUM(I11:I31)</f>
        <v>0</v>
      </c>
      <c r="J32" s="150">
        <f t="shared" si="2"/>
        <v>20</v>
      </c>
      <c r="K32" s="150">
        <f t="shared" si="2"/>
        <v>20</v>
      </c>
      <c r="L32" s="150">
        <f t="shared" si="2"/>
        <v>20</v>
      </c>
      <c r="M32" s="198">
        <f>SUM(M11:M31)</f>
        <v>0</v>
      </c>
      <c r="N32" s="150">
        <f t="shared" si="2"/>
        <v>20</v>
      </c>
      <c r="O32" s="150">
        <f t="shared" si="2"/>
        <v>20</v>
      </c>
      <c r="P32" s="150">
        <f t="shared" si="2"/>
        <v>20</v>
      </c>
      <c r="Q32" s="198">
        <f>SUM(Q11:Q31)</f>
        <v>0</v>
      </c>
      <c r="R32" s="150">
        <f t="shared" si="2"/>
        <v>20</v>
      </c>
      <c r="S32" s="208">
        <f t="shared" si="2"/>
        <v>1324582300</v>
      </c>
      <c r="T32" s="150">
        <f t="shared" si="2"/>
        <v>0</v>
      </c>
      <c r="U32" s="150">
        <f t="shared" si="2"/>
        <v>0</v>
      </c>
      <c r="V32" s="150">
        <f t="shared" si="2"/>
        <v>0</v>
      </c>
      <c r="W32" s="150">
        <f t="shared" si="2"/>
        <v>0</v>
      </c>
      <c r="X32" s="150">
        <f t="shared" si="2"/>
        <v>0</v>
      </c>
      <c r="Y32" s="150">
        <f t="shared" si="2"/>
        <v>0</v>
      </c>
      <c r="Z32" s="150">
        <f t="shared" si="2"/>
        <v>0</v>
      </c>
      <c r="AA32" s="150">
        <f t="shared" si="2"/>
        <v>0</v>
      </c>
      <c r="AB32" s="150">
        <f t="shared" si="2"/>
        <v>0</v>
      </c>
      <c r="AC32" s="150">
        <f t="shared" si="2"/>
        <v>0</v>
      </c>
      <c r="AD32" s="150">
        <f t="shared" si="2"/>
        <v>0</v>
      </c>
      <c r="AE32" s="150">
        <f t="shared" si="2"/>
        <v>0</v>
      </c>
      <c r="AG32" s="153" t="s">
        <v>391</v>
      </c>
      <c r="AH32" s="150">
        <f t="shared" ref="AH32:AW32" si="3">SUM(AH11:AH31)</f>
        <v>0</v>
      </c>
      <c r="AI32" s="150">
        <f t="shared" si="3"/>
        <v>20</v>
      </c>
      <c r="AJ32" s="150">
        <f t="shared" si="3"/>
        <v>20</v>
      </c>
      <c r="AK32" s="208">
        <f>SUM(AK11:AK31)</f>
        <v>1289196200</v>
      </c>
      <c r="AL32" s="150">
        <f t="shared" si="3"/>
        <v>20</v>
      </c>
      <c r="AM32" s="150">
        <f t="shared" si="3"/>
        <v>20</v>
      </c>
      <c r="AN32" s="150">
        <f t="shared" si="3"/>
        <v>0</v>
      </c>
      <c r="AO32" s="198">
        <f t="shared" si="3"/>
        <v>35386100</v>
      </c>
      <c r="AP32" s="150">
        <f t="shared" si="3"/>
        <v>0</v>
      </c>
      <c r="AQ32" s="150">
        <f t="shared" si="3"/>
        <v>0</v>
      </c>
      <c r="AR32" s="150">
        <f t="shared" si="3"/>
        <v>20</v>
      </c>
      <c r="AS32" s="198">
        <f t="shared" si="3"/>
        <v>0</v>
      </c>
      <c r="AT32" s="150">
        <f t="shared" si="3"/>
        <v>0</v>
      </c>
      <c r="AU32" s="150">
        <f t="shared" si="3"/>
        <v>0</v>
      </c>
      <c r="AV32" s="150">
        <f t="shared" si="3"/>
        <v>20</v>
      </c>
      <c r="AW32" s="198">
        <f t="shared" si="3"/>
        <v>0</v>
      </c>
      <c r="AX32" s="191">
        <f t="shared" ref="AX32:BK32" si="4">SUM(AX11:AX31)</f>
        <v>20</v>
      </c>
      <c r="AY32" s="208">
        <f t="shared" si="4"/>
        <v>1324582300</v>
      </c>
      <c r="AZ32" s="150">
        <f t="shared" si="4"/>
        <v>0</v>
      </c>
      <c r="BA32" s="150">
        <f t="shared" si="4"/>
        <v>0</v>
      </c>
      <c r="BB32" s="150">
        <f t="shared" si="4"/>
        <v>0</v>
      </c>
      <c r="BC32" s="150">
        <f t="shared" si="4"/>
        <v>0</v>
      </c>
      <c r="BD32" s="150">
        <f t="shared" si="4"/>
        <v>0</v>
      </c>
      <c r="BE32" s="150">
        <f t="shared" si="4"/>
        <v>0</v>
      </c>
      <c r="BF32" s="150">
        <f t="shared" si="4"/>
        <v>0</v>
      </c>
      <c r="BG32" s="150">
        <f t="shared" si="4"/>
        <v>0</v>
      </c>
      <c r="BH32" s="150">
        <f t="shared" si="4"/>
        <v>0</v>
      </c>
      <c r="BI32" s="150">
        <f t="shared" si="4"/>
        <v>0</v>
      </c>
      <c r="BJ32" s="150">
        <f t="shared" si="4"/>
        <v>0</v>
      </c>
      <c r="BK32" s="150">
        <f t="shared" si="4"/>
        <v>0</v>
      </c>
    </row>
    <row r="33" spans="1:63" x14ac:dyDescent="0.3">
      <c r="AK33" s="237"/>
      <c r="AL33" s="234"/>
    </row>
    <row r="34" spans="1:63" x14ac:dyDescent="0.3">
      <c r="AO34" s="235"/>
      <c r="AP34" s="235"/>
    </row>
    <row r="35" spans="1:63" ht="30" customHeight="1" x14ac:dyDescent="0.3">
      <c r="A35" s="653" t="s">
        <v>352</v>
      </c>
      <c r="B35" s="192" t="s">
        <v>30</v>
      </c>
      <c r="C35" s="192" t="s">
        <v>31</v>
      </c>
      <c r="D35" s="650" t="s">
        <v>32</v>
      </c>
      <c r="E35" s="651"/>
      <c r="F35" s="192" t="s">
        <v>33</v>
      </c>
      <c r="G35" s="192" t="s">
        <v>34</v>
      </c>
      <c r="H35" s="650" t="s">
        <v>35</v>
      </c>
      <c r="I35" s="651"/>
      <c r="J35" s="192" t="s">
        <v>36</v>
      </c>
      <c r="K35" s="192" t="s">
        <v>37</v>
      </c>
      <c r="L35" s="650" t="s">
        <v>8</v>
      </c>
      <c r="M35" s="651"/>
      <c r="N35" s="192" t="s">
        <v>38</v>
      </c>
      <c r="O35" s="192" t="s">
        <v>39</v>
      </c>
      <c r="P35" s="650" t="s">
        <v>40</v>
      </c>
      <c r="Q35" s="651"/>
      <c r="R35" s="650" t="s">
        <v>353</v>
      </c>
      <c r="S35" s="651"/>
      <c r="T35" s="650" t="s">
        <v>354</v>
      </c>
      <c r="U35" s="652"/>
      <c r="V35" s="652"/>
      <c r="W35" s="652"/>
      <c r="X35" s="652"/>
      <c r="Y35" s="651"/>
      <c r="Z35" s="650" t="s">
        <v>355</v>
      </c>
      <c r="AA35" s="652"/>
      <c r="AB35" s="652"/>
      <c r="AC35" s="652"/>
      <c r="AD35" s="652"/>
      <c r="AE35" s="651"/>
      <c r="AG35" s="653" t="s">
        <v>352</v>
      </c>
      <c r="AH35" s="192" t="s">
        <v>30</v>
      </c>
      <c r="AI35" s="192" t="s">
        <v>31</v>
      </c>
      <c r="AJ35" s="650" t="s">
        <v>32</v>
      </c>
      <c r="AK35" s="651"/>
      <c r="AL35" s="192" t="s">
        <v>33</v>
      </c>
      <c r="AM35" s="192" t="s">
        <v>34</v>
      </c>
      <c r="AN35" s="650" t="s">
        <v>35</v>
      </c>
      <c r="AO35" s="651"/>
      <c r="AP35" s="192" t="s">
        <v>36</v>
      </c>
      <c r="AQ35" s="192" t="s">
        <v>37</v>
      </c>
      <c r="AR35" s="650" t="s">
        <v>8</v>
      </c>
      <c r="AS35" s="651"/>
      <c r="AT35" s="192" t="s">
        <v>38</v>
      </c>
      <c r="AU35" s="192" t="s">
        <v>39</v>
      </c>
      <c r="AV35" s="650" t="s">
        <v>40</v>
      </c>
      <c r="AW35" s="651"/>
      <c r="AX35" s="650" t="s">
        <v>353</v>
      </c>
      <c r="AY35" s="651"/>
      <c r="AZ35" s="650" t="s">
        <v>354</v>
      </c>
      <c r="BA35" s="652"/>
      <c r="BB35" s="652"/>
      <c r="BC35" s="652"/>
      <c r="BD35" s="652"/>
      <c r="BE35" s="651"/>
      <c r="BF35" s="650" t="s">
        <v>355</v>
      </c>
      <c r="BG35" s="652"/>
      <c r="BH35" s="652"/>
      <c r="BI35" s="652"/>
      <c r="BJ35" s="652"/>
      <c r="BK35" s="651"/>
    </row>
    <row r="36" spans="1:63" ht="36" customHeight="1" x14ac:dyDescent="0.3">
      <c r="A36" s="654"/>
      <c r="B36" s="119" t="s">
        <v>356</v>
      </c>
      <c r="C36" s="119" t="s">
        <v>356</v>
      </c>
      <c r="D36" s="119" t="s">
        <v>356</v>
      </c>
      <c r="E36" s="119" t="s">
        <v>357</v>
      </c>
      <c r="F36" s="119" t="s">
        <v>356</v>
      </c>
      <c r="G36" s="119" t="s">
        <v>356</v>
      </c>
      <c r="H36" s="119" t="s">
        <v>356</v>
      </c>
      <c r="I36" s="119" t="s">
        <v>357</v>
      </c>
      <c r="J36" s="119" t="s">
        <v>356</v>
      </c>
      <c r="K36" s="119" t="s">
        <v>356</v>
      </c>
      <c r="L36" s="119" t="s">
        <v>356</v>
      </c>
      <c r="M36" s="119" t="s">
        <v>357</v>
      </c>
      <c r="N36" s="119" t="s">
        <v>356</v>
      </c>
      <c r="O36" s="119" t="s">
        <v>356</v>
      </c>
      <c r="P36" s="119" t="s">
        <v>356</v>
      </c>
      <c r="Q36" s="119" t="s">
        <v>357</v>
      </c>
      <c r="R36" s="119" t="s">
        <v>356</v>
      </c>
      <c r="S36" s="119" t="s">
        <v>357</v>
      </c>
      <c r="T36" s="187" t="s">
        <v>358</v>
      </c>
      <c r="U36" s="187" t="s">
        <v>359</v>
      </c>
      <c r="V36" s="187" t="s">
        <v>360</v>
      </c>
      <c r="W36" s="187" t="s">
        <v>361</v>
      </c>
      <c r="X36" s="188" t="s">
        <v>362</v>
      </c>
      <c r="Y36" s="187" t="s">
        <v>363</v>
      </c>
      <c r="Z36" s="119" t="s">
        <v>364</v>
      </c>
      <c r="AA36" s="148" t="s">
        <v>365</v>
      </c>
      <c r="AB36" s="119" t="s">
        <v>366</v>
      </c>
      <c r="AC36" s="119" t="s">
        <v>367</v>
      </c>
      <c r="AD36" s="119" t="s">
        <v>368</v>
      </c>
      <c r="AE36" s="119" t="s">
        <v>369</v>
      </c>
      <c r="AG36" s="654"/>
      <c r="AH36" s="119" t="s">
        <v>356</v>
      </c>
      <c r="AI36" s="119" t="s">
        <v>356</v>
      </c>
      <c r="AJ36" s="119" t="s">
        <v>356</v>
      </c>
      <c r="AK36" s="119" t="s">
        <v>357</v>
      </c>
      <c r="AL36" s="119" t="s">
        <v>356</v>
      </c>
      <c r="AM36" s="119" t="s">
        <v>356</v>
      </c>
      <c r="AN36" s="119" t="s">
        <v>356</v>
      </c>
      <c r="AO36" s="119" t="s">
        <v>357</v>
      </c>
      <c r="AP36" s="119" t="s">
        <v>356</v>
      </c>
      <c r="AQ36" s="119" t="s">
        <v>356</v>
      </c>
      <c r="AR36" s="119" t="s">
        <v>356</v>
      </c>
      <c r="AS36" s="119" t="s">
        <v>357</v>
      </c>
      <c r="AT36" s="119" t="s">
        <v>356</v>
      </c>
      <c r="AU36" s="119" t="s">
        <v>356</v>
      </c>
      <c r="AV36" s="119" t="s">
        <v>356</v>
      </c>
      <c r="AW36" s="119" t="s">
        <v>357</v>
      </c>
      <c r="AX36" s="119" t="s">
        <v>356</v>
      </c>
      <c r="AY36" s="119" t="s">
        <v>357</v>
      </c>
      <c r="AZ36" s="187" t="s">
        <v>358</v>
      </c>
      <c r="BA36" s="187" t="s">
        <v>359</v>
      </c>
      <c r="BB36" s="187" t="s">
        <v>360</v>
      </c>
      <c r="BC36" s="187" t="s">
        <v>361</v>
      </c>
      <c r="BD36" s="188" t="s">
        <v>362</v>
      </c>
      <c r="BE36" s="187" t="s">
        <v>363</v>
      </c>
      <c r="BF36" s="185" t="s">
        <v>364</v>
      </c>
      <c r="BG36" s="186" t="s">
        <v>365</v>
      </c>
      <c r="BH36" s="185" t="s">
        <v>366</v>
      </c>
      <c r="BI36" s="185" t="s">
        <v>367</v>
      </c>
      <c r="BJ36" s="185" t="s">
        <v>368</v>
      </c>
      <c r="BK36" s="185" t="s">
        <v>369</v>
      </c>
    </row>
    <row r="37" spans="1:63" x14ac:dyDescent="0.3">
      <c r="A37" s="149" t="s">
        <v>370</v>
      </c>
      <c r="B37" s="149"/>
      <c r="C37" s="149"/>
      <c r="D37" s="149"/>
      <c r="E37" s="197"/>
      <c r="F37" s="149"/>
      <c r="G37" s="149"/>
      <c r="H37" s="149"/>
      <c r="I37" s="197"/>
      <c r="J37" s="149"/>
      <c r="K37" s="149"/>
      <c r="L37" s="149"/>
      <c r="M37" s="197"/>
      <c r="N37" s="149"/>
      <c r="O37" s="149"/>
      <c r="P37" s="149"/>
      <c r="Q37" s="197"/>
      <c r="R37" s="190">
        <f t="shared" ref="R37:R57" si="5">B37+C37+D37+F37+G37+H37+J37+K37+L37+N37+O37+P37</f>
        <v>0</v>
      </c>
      <c r="S37" s="156">
        <f>+E37+I37+M37+Q37</f>
        <v>0</v>
      </c>
      <c r="T37" s="189"/>
      <c r="U37" s="189"/>
      <c r="V37" s="189"/>
      <c r="W37" s="189"/>
      <c r="X37" s="189"/>
      <c r="Y37" s="151"/>
      <c r="Z37" s="151"/>
      <c r="AA37" s="151"/>
      <c r="AB37" s="151"/>
      <c r="AC37" s="151"/>
      <c r="AD37" s="151"/>
      <c r="AE37" s="152"/>
      <c r="AG37" s="149" t="s">
        <v>370</v>
      </c>
      <c r="AH37" s="149"/>
      <c r="AI37" s="149"/>
      <c r="AJ37" s="149"/>
      <c r="AK37" s="197"/>
      <c r="AL37" s="149"/>
      <c r="AM37" s="149"/>
      <c r="AN37" s="149"/>
      <c r="AO37" s="197"/>
      <c r="AP37" s="149"/>
      <c r="AQ37" s="149"/>
      <c r="AR37" s="149"/>
      <c r="AS37" s="197"/>
      <c r="AT37" s="149"/>
      <c r="AU37" s="149"/>
      <c r="AV37" s="149"/>
      <c r="AW37" s="197"/>
      <c r="AX37" s="190">
        <f t="shared" ref="AX37:AX57" si="6">AH37+AI37+AJ37+AL37+AM37+AN37+AP37+AQ37+AR37+AT37+AU37+AV37</f>
        <v>0</v>
      </c>
      <c r="AY37" s="156">
        <f>+AK37+AO37+AS37+AW37</f>
        <v>0</v>
      </c>
      <c r="AZ37" s="151"/>
      <c r="BA37" s="151"/>
      <c r="BB37" s="151"/>
      <c r="BC37" s="151"/>
      <c r="BD37" s="151"/>
      <c r="BE37" s="151"/>
      <c r="BF37" s="151"/>
      <c r="BG37" s="151"/>
      <c r="BH37" s="151"/>
      <c r="BI37" s="151"/>
      <c r="BJ37" s="151"/>
      <c r="BK37" s="152"/>
    </row>
    <row r="38" spans="1:63" x14ac:dyDescent="0.3">
      <c r="A38" s="149" t="s">
        <v>371</v>
      </c>
      <c r="B38" s="149"/>
      <c r="C38" s="149"/>
      <c r="D38" s="149"/>
      <c r="E38" s="197"/>
      <c r="F38" s="149"/>
      <c r="G38" s="149"/>
      <c r="H38" s="149"/>
      <c r="I38" s="197"/>
      <c r="J38" s="149"/>
      <c r="K38" s="149"/>
      <c r="L38" s="149"/>
      <c r="M38" s="197"/>
      <c r="N38" s="149"/>
      <c r="O38" s="149"/>
      <c r="P38" s="149"/>
      <c r="Q38" s="197"/>
      <c r="R38" s="190">
        <f t="shared" si="5"/>
        <v>0</v>
      </c>
      <c r="S38" s="156">
        <f t="shared" ref="S38:S57" si="7">+E38+I38+M38+Q38</f>
        <v>0</v>
      </c>
      <c r="T38" s="189"/>
      <c r="U38" s="189"/>
      <c r="V38" s="189"/>
      <c r="W38" s="189"/>
      <c r="X38" s="189"/>
      <c r="Y38" s="151"/>
      <c r="Z38" s="151"/>
      <c r="AA38" s="151"/>
      <c r="AB38" s="151"/>
      <c r="AC38" s="151"/>
      <c r="AD38" s="151"/>
      <c r="AE38" s="151"/>
      <c r="AG38" s="149" t="s">
        <v>371</v>
      </c>
      <c r="AH38" s="149"/>
      <c r="AI38" s="149"/>
      <c r="AJ38" s="149"/>
      <c r="AK38" s="197"/>
      <c r="AL38" s="149"/>
      <c r="AM38" s="149"/>
      <c r="AN38" s="149"/>
      <c r="AO38" s="197"/>
      <c r="AP38" s="149"/>
      <c r="AQ38" s="149"/>
      <c r="AR38" s="149"/>
      <c r="AS38" s="197"/>
      <c r="AT38" s="149"/>
      <c r="AU38" s="149"/>
      <c r="AV38" s="149"/>
      <c r="AW38" s="197"/>
      <c r="AX38" s="190">
        <f t="shared" si="6"/>
        <v>0</v>
      </c>
      <c r="AY38" s="156">
        <f t="shared" ref="AY38:AY57" si="8">+AK38+AO38+AS38+AW38</f>
        <v>0</v>
      </c>
      <c r="AZ38" s="151"/>
      <c r="BA38" s="151"/>
      <c r="BB38" s="151"/>
      <c r="BC38" s="151"/>
      <c r="BD38" s="151"/>
      <c r="BE38" s="151"/>
      <c r="BF38" s="151"/>
      <c r="BG38" s="151"/>
      <c r="BH38" s="151"/>
      <c r="BI38" s="151"/>
      <c r="BJ38" s="151"/>
      <c r="BK38" s="151"/>
    </row>
    <row r="39" spans="1:63" x14ac:dyDescent="0.3">
      <c r="A39" s="149" t="s">
        <v>372</v>
      </c>
      <c r="B39" s="149"/>
      <c r="C39" s="149"/>
      <c r="D39" s="149"/>
      <c r="E39" s="197"/>
      <c r="F39" s="149"/>
      <c r="G39" s="149"/>
      <c r="H39" s="149"/>
      <c r="I39" s="197"/>
      <c r="J39" s="149"/>
      <c r="K39" s="149"/>
      <c r="L39" s="149"/>
      <c r="M39" s="197"/>
      <c r="N39" s="149"/>
      <c r="O39" s="149"/>
      <c r="P39" s="149"/>
      <c r="Q39" s="197"/>
      <c r="R39" s="190">
        <f t="shared" si="5"/>
        <v>0</v>
      </c>
      <c r="S39" s="156">
        <f t="shared" si="7"/>
        <v>0</v>
      </c>
      <c r="T39" s="189"/>
      <c r="U39" s="189"/>
      <c r="V39" s="189"/>
      <c r="W39" s="189"/>
      <c r="X39" s="189"/>
      <c r="Y39" s="151"/>
      <c r="Z39" s="151"/>
      <c r="AA39" s="151"/>
      <c r="AB39" s="151"/>
      <c r="AC39" s="151"/>
      <c r="AD39" s="151"/>
      <c r="AE39" s="151"/>
      <c r="AG39" s="149" t="s">
        <v>372</v>
      </c>
      <c r="AH39" s="149"/>
      <c r="AI39" s="149"/>
      <c r="AJ39" s="149"/>
      <c r="AK39" s="197"/>
      <c r="AL39" s="149"/>
      <c r="AM39" s="149"/>
      <c r="AN39" s="149"/>
      <c r="AO39" s="197"/>
      <c r="AP39" s="149"/>
      <c r="AQ39" s="149"/>
      <c r="AR39" s="149"/>
      <c r="AS39" s="197"/>
      <c r="AT39" s="149"/>
      <c r="AU39" s="149"/>
      <c r="AV39" s="149"/>
      <c r="AW39" s="197"/>
      <c r="AX39" s="190">
        <f t="shared" si="6"/>
        <v>0</v>
      </c>
      <c r="AY39" s="156">
        <f t="shared" si="8"/>
        <v>0</v>
      </c>
      <c r="AZ39" s="151"/>
      <c r="BA39" s="151"/>
      <c r="BB39" s="151"/>
      <c r="BC39" s="151"/>
      <c r="BD39" s="151"/>
      <c r="BE39" s="151"/>
      <c r="BF39" s="151"/>
      <c r="BG39" s="151"/>
      <c r="BH39" s="151"/>
      <c r="BI39" s="151"/>
      <c r="BJ39" s="151"/>
      <c r="BK39" s="151"/>
    </row>
    <row r="40" spans="1:63" x14ac:dyDescent="0.3">
      <c r="A40" s="149" t="s">
        <v>373</v>
      </c>
      <c r="B40" s="149"/>
      <c r="C40" s="149"/>
      <c r="D40" s="149"/>
      <c r="E40" s="197"/>
      <c r="F40" s="149"/>
      <c r="G40" s="149"/>
      <c r="H40" s="149"/>
      <c r="I40" s="197"/>
      <c r="J40" s="149"/>
      <c r="K40" s="149"/>
      <c r="L40" s="149"/>
      <c r="M40" s="197"/>
      <c r="N40" s="149"/>
      <c r="O40" s="149"/>
      <c r="P40" s="149"/>
      <c r="Q40" s="197"/>
      <c r="R40" s="190">
        <f t="shared" si="5"/>
        <v>0</v>
      </c>
      <c r="S40" s="156">
        <f t="shared" si="7"/>
        <v>0</v>
      </c>
      <c r="T40" s="189"/>
      <c r="U40" s="189"/>
      <c r="V40" s="189"/>
      <c r="W40" s="189"/>
      <c r="X40" s="189"/>
      <c r="Y40" s="151"/>
      <c r="Z40" s="151"/>
      <c r="AA40" s="151"/>
      <c r="AB40" s="151"/>
      <c r="AC40" s="151"/>
      <c r="AD40" s="151"/>
      <c r="AE40" s="151"/>
      <c r="AG40" s="149" t="s">
        <v>373</v>
      </c>
      <c r="AH40" s="149"/>
      <c r="AI40" s="149"/>
      <c r="AJ40" s="149"/>
      <c r="AK40" s="197"/>
      <c r="AL40" s="149"/>
      <c r="AM40" s="149"/>
      <c r="AN40" s="149"/>
      <c r="AO40" s="197"/>
      <c r="AP40" s="149"/>
      <c r="AQ40" s="149"/>
      <c r="AR40" s="149"/>
      <c r="AS40" s="197"/>
      <c r="AT40" s="149"/>
      <c r="AU40" s="149"/>
      <c r="AV40" s="149"/>
      <c r="AW40" s="197"/>
      <c r="AX40" s="190">
        <f t="shared" si="6"/>
        <v>0</v>
      </c>
      <c r="AY40" s="156">
        <f t="shared" si="8"/>
        <v>0</v>
      </c>
      <c r="AZ40" s="151"/>
      <c r="BA40" s="151"/>
      <c r="BB40" s="151"/>
      <c r="BC40" s="151"/>
      <c r="BD40" s="151"/>
      <c r="BE40" s="151"/>
      <c r="BF40" s="151"/>
      <c r="BG40" s="151"/>
      <c r="BH40" s="151"/>
      <c r="BI40" s="151"/>
      <c r="BJ40" s="151"/>
      <c r="BK40" s="151"/>
    </row>
    <row r="41" spans="1:63" x14ac:dyDescent="0.3">
      <c r="A41" s="149" t="s">
        <v>374</v>
      </c>
      <c r="B41" s="149"/>
      <c r="C41" s="149"/>
      <c r="D41" s="149"/>
      <c r="E41" s="197"/>
      <c r="F41" s="149"/>
      <c r="G41" s="149"/>
      <c r="H41" s="149"/>
      <c r="I41" s="197"/>
      <c r="J41" s="149"/>
      <c r="K41" s="149"/>
      <c r="L41" s="149"/>
      <c r="M41" s="197"/>
      <c r="N41" s="149"/>
      <c r="O41" s="149"/>
      <c r="P41" s="149"/>
      <c r="Q41" s="197"/>
      <c r="R41" s="190">
        <f t="shared" si="5"/>
        <v>0</v>
      </c>
      <c r="S41" s="156">
        <f t="shared" si="7"/>
        <v>0</v>
      </c>
      <c r="T41" s="189"/>
      <c r="U41" s="189"/>
      <c r="V41" s="189"/>
      <c r="W41" s="189"/>
      <c r="X41" s="189"/>
      <c r="Y41" s="151"/>
      <c r="Z41" s="151"/>
      <c r="AA41" s="151"/>
      <c r="AB41" s="151"/>
      <c r="AC41" s="151"/>
      <c r="AD41" s="151"/>
      <c r="AE41" s="151"/>
      <c r="AG41" s="149" t="s">
        <v>374</v>
      </c>
      <c r="AH41" s="149"/>
      <c r="AI41" s="149"/>
      <c r="AJ41" s="149"/>
      <c r="AK41" s="197"/>
      <c r="AL41" s="149"/>
      <c r="AM41" s="149"/>
      <c r="AN41" s="149"/>
      <c r="AO41" s="197"/>
      <c r="AP41" s="149"/>
      <c r="AQ41" s="149"/>
      <c r="AR41" s="149"/>
      <c r="AS41" s="197"/>
      <c r="AT41" s="149"/>
      <c r="AU41" s="149"/>
      <c r="AV41" s="149"/>
      <c r="AW41" s="197"/>
      <c r="AX41" s="190">
        <f t="shared" si="6"/>
        <v>0</v>
      </c>
      <c r="AY41" s="156">
        <f t="shared" si="8"/>
        <v>0</v>
      </c>
      <c r="AZ41" s="151"/>
      <c r="BA41" s="151"/>
      <c r="BB41" s="151"/>
      <c r="BC41" s="151"/>
      <c r="BD41" s="151"/>
      <c r="BE41" s="151"/>
      <c r="BF41" s="151"/>
      <c r="BG41" s="151"/>
      <c r="BH41" s="151"/>
      <c r="BI41" s="151"/>
      <c r="BJ41" s="151"/>
      <c r="BK41" s="151"/>
    </row>
    <row r="42" spans="1:63" x14ac:dyDescent="0.3">
      <c r="A42" s="149" t="s">
        <v>375</v>
      </c>
      <c r="B42" s="149"/>
      <c r="C42" s="149"/>
      <c r="D42" s="149"/>
      <c r="E42" s="197"/>
      <c r="F42" s="149"/>
      <c r="G42" s="149"/>
      <c r="H42" s="149"/>
      <c r="I42" s="197"/>
      <c r="J42" s="149"/>
      <c r="K42" s="149"/>
      <c r="L42" s="149"/>
      <c r="M42" s="197"/>
      <c r="N42" s="149"/>
      <c r="O42" s="149"/>
      <c r="P42" s="149"/>
      <c r="Q42" s="197"/>
      <c r="R42" s="190">
        <f t="shared" si="5"/>
        <v>0</v>
      </c>
      <c r="S42" s="156">
        <f t="shared" si="7"/>
        <v>0</v>
      </c>
      <c r="T42" s="189"/>
      <c r="U42" s="189"/>
      <c r="V42" s="189"/>
      <c r="W42" s="189"/>
      <c r="X42" s="189"/>
      <c r="Y42" s="151"/>
      <c r="Z42" s="151"/>
      <c r="AA42" s="151"/>
      <c r="AB42" s="151"/>
      <c r="AC42" s="151"/>
      <c r="AD42" s="151"/>
      <c r="AE42" s="151"/>
      <c r="AG42" s="149" t="s">
        <v>375</v>
      </c>
      <c r="AH42" s="149"/>
      <c r="AI42" s="149"/>
      <c r="AJ42" s="149"/>
      <c r="AK42" s="197"/>
      <c r="AL42" s="149"/>
      <c r="AM42" s="149"/>
      <c r="AN42" s="149"/>
      <c r="AO42" s="197"/>
      <c r="AP42" s="149"/>
      <c r="AQ42" s="149"/>
      <c r="AR42" s="149"/>
      <c r="AS42" s="197"/>
      <c r="AT42" s="149"/>
      <c r="AU42" s="149"/>
      <c r="AV42" s="149"/>
      <c r="AW42" s="197"/>
      <c r="AX42" s="190">
        <f t="shared" si="6"/>
        <v>0</v>
      </c>
      <c r="AY42" s="156">
        <f t="shared" si="8"/>
        <v>0</v>
      </c>
      <c r="AZ42" s="151"/>
      <c r="BA42" s="151"/>
      <c r="BB42" s="151"/>
      <c r="BC42" s="151"/>
      <c r="BD42" s="151"/>
      <c r="BE42" s="151"/>
      <c r="BF42" s="151"/>
      <c r="BG42" s="151"/>
      <c r="BH42" s="151"/>
      <c r="BI42" s="151"/>
      <c r="BJ42" s="151"/>
      <c r="BK42" s="151"/>
    </row>
    <row r="43" spans="1:63" x14ac:dyDescent="0.3">
      <c r="A43" s="149" t="s">
        <v>376</v>
      </c>
      <c r="B43" s="149"/>
      <c r="C43" s="149"/>
      <c r="D43" s="149"/>
      <c r="E43" s="197"/>
      <c r="F43" s="149"/>
      <c r="G43" s="149"/>
      <c r="H43" s="149"/>
      <c r="I43" s="197"/>
      <c r="J43" s="149"/>
      <c r="K43" s="149"/>
      <c r="L43" s="149"/>
      <c r="M43" s="197"/>
      <c r="N43" s="149"/>
      <c r="O43" s="149"/>
      <c r="P43" s="149"/>
      <c r="Q43" s="197"/>
      <c r="R43" s="190">
        <f t="shared" si="5"/>
        <v>0</v>
      </c>
      <c r="S43" s="156">
        <f t="shared" si="7"/>
        <v>0</v>
      </c>
      <c r="T43" s="189"/>
      <c r="U43" s="189"/>
      <c r="V43" s="189"/>
      <c r="W43" s="189"/>
      <c r="X43" s="189"/>
      <c r="Y43" s="151"/>
      <c r="Z43" s="151"/>
      <c r="AA43" s="151"/>
      <c r="AB43" s="151"/>
      <c r="AC43" s="151"/>
      <c r="AD43" s="151"/>
      <c r="AE43" s="151"/>
      <c r="AG43" s="149" t="s">
        <v>376</v>
      </c>
      <c r="AH43" s="149"/>
      <c r="AI43" s="149"/>
      <c r="AJ43" s="149"/>
      <c r="AK43" s="197"/>
      <c r="AL43" s="149"/>
      <c r="AM43" s="149"/>
      <c r="AN43" s="149"/>
      <c r="AO43" s="197"/>
      <c r="AP43" s="149"/>
      <c r="AQ43" s="149"/>
      <c r="AR43" s="149"/>
      <c r="AS43" s="197"/>
      <c r="AT43" s="149"/>
      <c r="AU43" s="149"/>
      <c r="AV43" s="149"/>
      <c r="AW43" s="197"/>
      <c r="AX43" s="190">
        <f t="shared" si="6"/>
        <v>0</v>
      </c>
      <c r="AY43" s="156">
        <f t="shared" si="8"/>
        <v>0</v>
      </c>
      <c r="AZ43" s="151"/>
      <c r="BA43" s="151"/>
      <c r="BB43" s="151"/>
      <c r="BC43" s="151"/>
      <c r="BD43" s="151"/>
      <c r="BE43" s="151"/>
      <c r="BF43" s="151"/>
      <c r="BG43" s="151"/>
      <c r="BH43" s="151"/>
      <c r="BI43" s="151"/>
      <c r="BJ43" s="151"/>
      <c r="BK43" s="151"/>
    </row>
    <row r="44" spans="1:63" x14ac:dyDescent="0.3">
      <c r="A44" s="149" t="s">
        <v>377</v>
      </c>
      <c r="B44" s="149"/>
      <c r="C44" s="149"/>
      <c r="D44" s="149"/>
      <c r="E44" s="197"/>
      <c r="F44" s="149"/>
      <c r="G44" s="149"/>
      <c r="H44" s="149"/>
      <c r="I44" s="197"/>
      <c r="J44" s="149"/>
      <c r="K44" s="149"/>
      <c r="L44" s="149"/>
      <c r="M44" s="197"/>
      <c r="N44" s="149"/>
      <c r="O44" s="149"/>
      <c r="P44" s="149"/>
      <c r="Q44" s="197"/>
      <c r="R44" s="190">
        <f t="shared" si="5"/>
        <v>0</v>
      </c>
      <c r="S44" s="156">
        <f t="shared" si="7"/>
        <v>0</v>
      </c>
      <c r="T44" s="189"/>
      <c r="U44" s="189"/>
      <c r="V44" s="189"/>
      <c r="W44" s="189"/>
      <c r="X44" s="189"/>
      <c r="Y44" s="151"/>
      <c r="Z44" s="151"/>
      <c r="AA44" s="151"/>
      <c r="AB44" s="151"/>
      <c r="AC44" s="151"/>
      <c r="AD44" s="151"/>
      <c r="AE44" s="151"/>
      <c r="AG44" s="149" t="s">
        <v>377</v>
      </c>
      <c r="AH44" s="149"/>
      <c r="AI44" s="149"/>
      <c r="AJ44" s="149"/>
      <c r="AK44" s="197"/>
      <c r="AL44" s="149"/>
      <c r="AM44" s="149"/>
      <c r="AN44" s="149"/>
      <c r="AO44" s="197"/>
      <c r="AP44" s="149"/>
      <c r="AQ44" s="149"/>
      <c r="AR44" s="149"/>
      <c r="AS44" s="197"/>
      <c r="AT44" s="149"/>
      <c r="AU44" s="149"/>
      <c r="AV44" s="149"/>
      <c r="AW44" s="197"/>
      <c r="AX44" s="190">
        <f t="shared" si="6"/>
        <v>0</v>
      </c>
      <c r="AY44" s="156">
        <f t="shared" si="8"/>
        <v>0</v>
      </c>
      <c r="AZ44" s="151"/>
      <c r="BA44" s="151"/>
      <c r="BB44" s="151"/>
      <c r="BC44" s="151"/>
      <c r="BD44" s="151"/>
      <c r="BE44" s="151"/>
      <c r="BF44" s="151"/>
      <c r="BG44" s="151"/>
      <c r="BH44" s="151"/>
      <c r="BI44" s="151"/>
      <c r="BJ44" s="151"/>
      <c r="BK44" s="151"/>
    </row>
    <row r="45" spans="1:63" x14ac:dyDescent="0.3">
      <c r="A45" s="149" t="s">
        <v>378</v>
      </c>
      <c r="B45" s="149"/>
      <c r="C45" s="149"/>
      <c r="D45" s="149"/>
      <c r="E45" s="197"/>
      <c r="F45" s="149"/>
      <c r="G45" s="149"/>
      <c r="H45" s="149"/>
      <c r="I45" s="197"/>
      <c r="J45" s="149"/>
      <c r="K45" s="149"/>
      <c r="L45" s="149"/>
      <c r="M45" s="197"/>
      <c r="N45" s="149"/>
      <c r="O45" s="149"/>
      <c r="P45" s="149"/>
      <c r="Q45" s="197"/>
      <c r="R45" s="190">
        <f t="shared" si="5"/>
        <v>0</v>
      </c>
      <c r="S45" s="156">
        <f t="shared" si="7"/>
        <v>0</v>
      </c>
      <c r="T45" s="189"/>
      <c r="U45" s="189"/>
      <c r="V45" s="189"/>
      <c r="W45" s="189"/>
      <c r="X45" s="189"/>
      <c r="Y45" s="151"/>
      <c r="Z45" s="151"/>
      <c r="AA45" s="151"/>
      <c r="AB45" s="151"/>
      <c r="AC45" s="151"/>
      <c r="AD45" s="151"/>
      <c r="AE45" s="151"/>
      <c r="AG45" s="149" t="s">
        <v>378</v>
      </c>
      <c r="AH45" s="149"/>
      <c r="AI45" s="149"/>
      <c r="AJ45" s="149"/>
      <c r="AK45" s="197"/>
      <c r="AL45" s="149"/>
      <c r="AM45" s="149"/>
      <c r="AN45" s="149"/>
      <c r="AO45" s="197"/>
      <c r="AP45" s="149"/>
      <c r="AQ45" s="149"/>
      <c r="AR45" s="149"/>
      <c r="AS45" s="197"/>
      <c r="AT45" s="149"/>
      <c r="AU45" s="149"/>
      <c r="AV45" s="149"/>
      <c r="AW45" s="197"/>
      <c r="AX45" s="190">
        <f t="shared" si="6"/>
        <v>0</v>
      </c>
      <c r="AY45" s="156">
        <f t="shared" si="8"/>
        <v>0</v>
      </c>
      <c r="AZ45" s="151"/>
      <c r="BA45" s="151"/>
      <c r="BB45" s="151"/>
      <c r="BC45" s="151"/>
      <c r="BD45" s="151"/>
      <c r="BE45" s="151"/>
      <c r="BF45" s="151"/>
      <c r="BG45" s="151"/>
      <c r="BH45" s="151"/>
      <c r="BI45" s="149"/>
      <c r="BJ45" s="149"/>
      <c r="BK45" s="149"/>
    </row>
    <row r="46" spans="1:63" x14ac:dyDescent="0.3">
      <c r="A46" s="149" t="s">
        <v>379</v>
      </c>
      <c r="B46" s="149"/>
      <c r="C46" s="149"/>
      <c r="D46" s="149"/>
      <c r="E46" s="197"/>
      <c r="F46" s="149"/>
      <c r="G46" s="149"/>
      <c r="H46" s="149"/>
      <c r="I46" s="197"/>
      <c r="J46" s="149"/>
      <c r="K46" s="149"/>
      <c r="L46" s="149"/>
      <c r="M46" s="197"/>
      <c r="N46" s="149"/>
      <c r="O46" s="149"/>
      <c r="P46" s="149"/>
      <c r="Q46" s="197"/>
      <c r="R46" s="190">
        <f t="shared" si="5"/>
        <v>0</v>
      </c>
      <c r="S46" s="156">
        <f t="shared" si="7"/>
        <v>0</v>
      </c>
      <c r="T46" s="189"/>
      <c r="U46" s="189"/>
      <c r="V46" s="189"/>
      <c r="W46" s="189"/>
      <c r="X46" s="189"/>
      <c r="Y46" s="151"/>
      <c r="Z46" s="151"/>
      <c r="AA46" s="151"/>
      <c r="AB46" s="151"/>
      <c r="AC46" s="151"/>
      <c r="AD46" s="151"/>
      <c r="AE46" s="151"/>
      <c r="AG46" s="149" t="s">
        <v>379</v>
      </c>
      <c r="AH46" s="149"/>
      <c r="AI46" s="149"/>
      <c r="AJ46" s="149"/>
      <c r="AK46" s="197"/>
      <c r="AL46" s="149"/>
      <c r="AM46" s="149"/>
      <c r="AN46" s="149"/>
      <c r="AO46" s="197"/>
      <c r="AP46" s="149"/>
      <c r="AQ46" s="149"/>
      <c r="AR46" s="149"/>
      <c r="AS46" s="197"/>
      <c r="AT46" s="149"/>
      <c r="AU46" s="149"/>
      <c r="AV46" s="149"/>
      <c r="AW46" s="197"/>
      <c r="AX46" s="190">
        <f t="shared" si="6"/>
        <v>0</v>
      </c>
      <c r="AY46" s="156">
        <f t="shared" si="8"/>
        <v>0</v>
      </c>
      <c r="AZ46" s="151"/>
      <c r="BA46" s="151"/>
      <c r="BB46" s="151"/>
      <c r="BC46" s="151"/>
      <c r="BD46" s="151"/>
      <c r="BE46" s="151"/>
      <c r="BF46" s="151"/>
      <c r="BG46" s="151"/>
      <c r="BH46" s="151"/>
      <c r="BI46" s="149"/>
      <c r="BJ46" s="149"/>
      <c r="BK46" s="149"/>
    </row>
    <row r="47" spans="1:63" x14ac:dyDescent="0.3">
      <c r="A47" s="149" t="s">
        <v>380</v>
      </c>
      <c r="B47" s="149"/>
      <c r="C47" s="149"/>
      <c r="D47" s="149"/>
      <c r="E47" s="197"/>
      <c r="F47" s="149"/>
      <c r="G47" s="149"/>
      <c r="H47" s="149"/>
      <c r="I47" s="197"/>
      <c r="J47" s="149"/>
      <c r="K47" s="149"/>
      <c r="L47" s="149"/>
      <c r="M47" s="197"/>
      <c r="N47" s="149"/>
      <c r="O47" s="149"/>
      <c r="P47" s="149"/>
      <c r="Q47" s="197"/>
      <c r="R47" s="190">
        <f t="shared" si="5"/>
        <v>0</v>
      </c>
      <c r="S47" s="156">
        <f t="shared" si="7"/>
        <v>0</v>
      </c>
      <c r="T47" s="189"/>
      <c r="U47" s="189"/>
      <c r="V47" s="189"/>
      <c r="W47" s="189"/>
      <c r="X47" s="189"/>
      <c r="Y47" s="151"/>
      <c r="Z47" s="151"/>
      <c r="AA47" s="151"/>
      <c r="AB47" s="151"/>
      <c r="AC47" s="151"/>
      <c r="AD47" s="151"/>
      <c r="AE47" s="151"/>
      <c r="AG47" s="149" t="s">
        <v>380</v>
      </c>
      <c r="AH47" s="149"/>
      <c r="AI47" s="149"/>
      <c r="AJ47" s="149"/>
      <c r="AK47" s="197"/>
      <c r="AL47" s="149"/>
      <c r="AM47" s="149"/>
      <c r="AN47" s="149"/>
      <c r="AO47" s="197"/>
      <c r="AP47" s="149"/>
      <c r="AQ47" s="149"/>
      <c r="AR47" s="149"/>
      <c r="AS47" s="197"/>
      <c r="AT47" s="149"/>
      <c r="AU47" s="149"/>
      <c r="AV47" s="149"/>
      <c r="AW47" s="197"/>
      <c r="AX47" s="190">
        <f t="shared" si="6"/>
        <v>0</v>
      </c>
      <c r="AY47" s="156">
        <f t="shared" si="8"/>
        <v>0</v>
      </c>
      <c r="AZ47" s="151"/>
      <c r="BA47" s="151"/>
      <c r="BB47" s="151"/>
      <c r="BC47" s="151"/>
      <c r="BD47" s="151"/>
      <c r="BE47" s="151"/>
      <c r="BF47" s="151"/>
      <c r="BG47" s="151"/>
      <c r="BH47" s="151"/>
      <c r="BI47" s="149"/>
      <c r="BJ47" s="149"/>
      <c r="BK47" s="149"/>
    </row>
    <row r="48" spans="1:63" x14ac:dyDescent="0.3">
      <c r="A48" s="149" t="s">
        <v>381</v>
      </c>
      <c r="B48" s="149"/>
      <c r="C48" s="149"/>
      <c r="D48" s="149"/>
      <c r="E48" s="197"/>
      <c r="F48" s="149"/>
      <c r="G48" s="149"/>
      <c r="H48" s="149"/>
      <c r="I48" s="197"/>
      <c r="J48" s="149"/>
      <c r="K48" s="149"/>
      <c r="L48" s="149"/>
      <c r="M48" s="197"/>
      <c r="N48" s="149"/>
      <c r="O48" s="149"/>
      <c r="P48" s="149"/>
      <c r="Q48" s="197"/>
      <c r="R48" s="190">
        <f t="shared" si="5"/>
        <v>0</v>
      </c>
      <c r="S48" s="156">
        <f t="shared" si="7"/>
        <v>0</v>
      </c>
      <c r="T48" s="189"/>
      <c r="U48" s="189"/>
      <c r="V48" s="189"/>
      <c r="W48" s="189"/>
      <c r="X48" s="189"/>
      <c r="Y48" s="151"/>
      <c r="Z48" s="151"/>
      <c r="AA48" s="151"/>
      <c r="AB48" s="151"/>
      <c r="AC48" s="151"/>
      <c r="AD48" s="151"/>
      <c r="AE48" s="151"/>
      <c r="AG48" s="149" t="s">
        <v>381</v>
      </c>
      <c r="AH48" s="149"/>
      <c r="AI48" s="149"/>
      <c r="AJ48" s="149"/>
      <c r="AK48" s="197"/>
      <c r="AL48" s="149"/>
      <c r="AM48" s="149"/>
      <c r="AN48" s="149"/>
      <c r="AO48" s="197"/>
      <c r="AP48" s="149"/>
      <c r="AQ48" s="149"/>
      <c r="AR48" s="149"/>
      <c r="AS48" s="197"/>
      <c r="AT48" s="149"/>
      <c r="AU48" s="149"/>
      <c r="AV48" s="149"/>
      <c r="AW48" s="197"/>
      <c r="AX48" s="190">
        <f t="shared" si="6"/>
        <v>0</v>
      </c>
      <c r="AY48" s="156">
        <f t="shared" si="8"/>
        <v>0</v>
      </c>
      <c r="AZ48" s="151"/>
      <c r="BA48" s="151"/>
      <c r="BB48" s="151"/>
      <c r="BC48" s="151"/>
      <c r="BD48" s="151"/>
      <c r="BE48" s="151"/>
      <c r="BF48" s="151"/>
      <c r="BG48" s="151"/>
      <c r="BH48" s="151"/>
      <c r="BI48" s="151"/>
      <c r="BJ48" s="151"/>
      <c r="BK48" s="151"/>
    </row>
    <row r="49" spans="1:63" x14ac:dyDescent="0.3">
      <c r="A49" s="149" t="s">
        <v>382</v>
      </c>
      <c r="B49" s="149"/>
      <c r="C49" s="149"/>
      <c r="D49" s="149"/>
      <c r="E49" s="197"/>
      <c r="F49" s="149"/>
      <c r="G49" s="149"/>
      <c r="H49" s="149"/>
      <c r="I49" s="197"/>
      <c r="J49" s="149"/>
      <c r="K49" s="149"/>
      <c r="L49" s="149"/>
      <c r="M49" s="197"/>
      <c r="N49" s="149"/>
      <c r="O49" s="149"/>
      <c r="P49" s="149"/>
      <c r="Q49" s="197"/>
      <c r="R49" s="190">
        <f t="shared" si="5"/>
        <v>0</v>
      </c>
      <c r="S49" s="156">
        <f t="shared" si="7"/>
        <v>0</v>
      </c>
      <c r="T49" s="189"/>
      <c r="U49" s="189"/>
      <c r="V49" s="189"/>
      <c r="W49" s="189"/>
      <c r="X49" s="189"/>
      <c r="Y49" s="151"/>
      <c r="Z49" s="151"/>
      <c r="AA49" s="151"/>
      <c r="AB49" s="151"/>
      <c r="AC49" s="151"/>
      <c r="AD49" s="151"/>
      <c r="AE49" s="151"/>
      <c r="AG49" s="149" t="s">
        <v>382</v>
      </c>
      <c r="AH49" s="149"/>
      <c r="AI49" s="149"/>
      <c r="AJ49" s="149"/>
      <c r="AK49" s="197"/>
      <c r="AL49" s="149"/>
      <c r="AM49" s="149"/>
      <c r="AN49" s="149"/>
      <c r="AO49" s="197"/>
      <c r="AP49" s="149"/>
      <c r="AQ49" s="149"/>
      <c r="AR49" s="149"/>
      <c r="AS49" s="197"/>
      <c r="AT49" s="149"/>
      <c r="AU49" s="149"/>
      <c r="AV49" s="149"/>
      <c r="AW49" s="197"/>
      <c r="AX49" s="190">
        <f t="shared" si="6"/>
        <v>0</v>
      </c>
      <c r="AY49" s="156">
        <f t="shared" si="8"/>
        <v>0</v>
      </c>
      <c r="AZ49" s="151"/>
      <c r="BA49" s="151"/>
      <c r="BB49" s="151"/>
      <c r="BC49" s="151"/>
      <c r="BD49" s="151"/>
      <c r="BE49" s="151"/>
      <c r="BF49" s="151"/>
      <c r="BG49" s="151"/>
      <c r="BH49" s="151"/>
      <c r="BI49" s="151"/>
      <c r="BJ49" s="151"/>
      <c r="BK49" s="151"/>
    </row>
    <row r="50" spans="1:63" x14ac:dyDescent="0.3">
      <c r="A50" s="149" t="s">
        <v>383</v>
      </c>
      <c r="B50" s="149"/>
      <c r="C50" s="149"/>
      <c r="D50" s="149"/>
      <c r="E50" s="197"/>
      <c r="F50" s="149"/>
      <c r="G50" s="149"/>
      <c r="H50" s="149"/>
      <c r="I50" s="197"/>
      <c r="J50" s="149"/>
      <c r="K50" s="149"/>
      <c r="L50" s="149"/>
      <c r="M50" s="197"/>
      <c r="N50" s="149"/>
      <c r="O50" s="149"/>
      <c r="P50" s="149"/>
      <c r="Q50" s="197"/>
      <c r="R50" s="190">
        <f t="shared" si="5"/>
        <v>0</v>
      </c>
      <c r="S50" s="156">
        <f t="shared" si="7"/>
        <v>0</v>
      </c>
      <c r="T50" s="189"/>
      <c r="U50" s="189"/>
      <c r="V50" s="189"/>
      <c r="W50" s="189"/>
      <c r="X50" s="189"/>
      <c r="Y50" s="151"/>
      <c r="Z50" s="151"/>
      <c r="AA50" s="151"/>
      <c r="AB50" s="151"/>
      <c r="AC50" s="151"/>
      <c r="AD50" s="151"/>
      <c r="AE50" s="151"/>
      <c r="AG50" s="149" t="s">
        <v>383</v>
      </c>
      <c r="AH50" s="149"/>
      <c r="AI50" s="149"/>
      <c r="AJ50" s="149"/>
      <c r="AK50" s="197"/>
      <c r="AL50" s="149"/>
      <c r="AM50" s="149"/>
      <c r="AN50" s="149"/>
      <c r="AO50" s="197"/>
      <c r="AP50" s="149"/>
      <c r="AQ50" s="149"/>
      <c r="AR50" s="149"/>
      <c r="AS50" s="197"/>
      <c r="AT50" s="149"/>
      <c r="AU50" s="149"/>
      <c r="AV50" s="149"/>
      <c r="AW50" s="197"/>
      <c r="AX50" s="190">
        <f t="shared" si="6"/>
        <v>0</v>
      </c>
      <c r="AY50" s="156">
        <f t="shared" si="8"/>
        <v>0</v>
      </c>
      <c r="AZ50" s="151"/>
      <c r="BA50" s="151"/>
      <c r="BB50" s="151"/>
      <c r="BC50" s="151"/>
      <c r="BD50" s="151"/>
      <c r="BE50" s="151"/>
      <c r="BF50" s="151"/>
      <c r="BG50" s="151"/>
      <c r="BH50" s="151"/>
      <c r="BI50" s="151"/>
      <c r="BJ50" s="151"/>
      <c r="BK50" s="151"/>
    </row>
    <row r="51" spans="1:63" x14ac:dyDescent="0.3">
      <c r="A51" s="149" t="s">
        <v>384</v>
      </c>
      <c r="B51" s="149"/>
      <c r="C51" s="149"/>
      <c r="D51" s="149"/>
      <c r="E51" s="197"/>
      <c r="F51" s="149"/>
      <c r="G51" s="149"/>
      <c r="H51" s="149"/>
      <c r="I51" s="197"/>
      <c r="J51" s="149"/>
      <c r="K51" s="149"/>
      <c r="L51" s="149"/>
      <c r="M51" s="197"/>
      <c r="N51" s="149"/>
      <c r="O51" s="149"/>
      <c r="P51" s="149"/>
      <c r="Q51" s="197"/>
      <c r="R51" s="190">
        <f t="shared" si="5"/>
        <v>0</v>
      </c>
      <c r="S51" s="156">
        <f t="shared" si="7"/>
        <v>0</v>
      </c>
      <c r="T51" s="189"/>
      <c r="U51" s="189"/>
      <c r="V51" s="189"/>
      <c r="W51" s="189"/>
      <c r="X51" s="189"/>
      <c r="Y51" s="151"/>
      <c r="Z51" s="151"/>
      <c r="AA51" s="151"/>
      <c r="AB51" s="151"/>
      <c r="AC51" s="151"/>
      <c r="AD51" s="151"/>
      <c r="AE51" s="151"/>
      <c r="AG51" s="149" t="s">
        <v>384</v>
      </c>
      <c r="AH51" s="149"/>
      <c r="AI51" s="149"/>
      <c r="AJ51" s="149"/>
      <c r="AK51" s="197"/>
      <c r="AL51" s="149"/>
      <c r="AM51" s="149"/>
      <c r="AN51" s="149"/>
      <c r="AO51" s="197"/>
      <c r="AP51" s="149"/>
      <c r="AQ51" s="149"/>
      <c r="AR51" s="149"/>
      <c r="AS51" s="197"/>
      <c r="AT51" s="149"/>
      <c r="AU51" s="149"/>
      <c r="AV51" s="149"/>
      <c r="AW51" s="197"/>
      <c r="AX51" s="190">
        <f t="shared" si="6"/>
        <v>0</v>
      </c>
      <c r="AY51" s="156">
        <f t="shared" si="8"/>
        <v>0</v>
      </c>
      <c r="AZ51" s="151"/>
      <c r="BA51" s="151"/>
      <c r="BB51" s="151"/>
      <c r="BC51" s="151"/>
      <c r="BD51" s="151"/>
      <c r="BE51" s="151"/>
      <c r="BF51" s="151"/>
      <c r="BG51" s="151"/>
      <c r="BH51" s="151"/>
      <c r="BI51" s="151"/>
      <c r="BJ51" s="151"/>
      <c r="BK51" s="151"/>
    </row>
    <row r="52" spans="1:63" x14ac:dyDescent="0.3">
      <c r="A52" s="149" t="s">
        <v>385</v>
      </c>
      <c r="B52" s="149"/>
      <c r="C52" s="149"/>
      <c r="D52" s="149"/>
      <c r="E52" s="197"/>
      <c r="F52" s="149"/>
      <c r="G52" s="149"/>
      <c r="H52" s="149"/>
      <c r="I52" s="197"/>
      <c r="J52" s="149"/>
      <c r="K52" s="149"/>
      <c r="L52" s="149"/>
      <c r="M52" s="197"/>
      <c r="N52" s="149"/>
      <c r="O52" s="149"/>
      <c r="P52" s="149"/>
      <c r="Q52" s="197"/>
      <c r="R52" s="190">
        <f t="shared" si="5"/>
        <v>0</v>
      </c>
      <c r="S52" s="156">
        <f t="shared" si="7"/>
        <v>0</v>
      </c>
      <c r="T52" s="189"/>
      <c r="U52" s="189"/>
      <c r="V52" s="189"/>
      <c r="W52" s="189"/>
      <c r="X52" s="189"/>
      <c r="Y52" s="151"/>
      <c r="Z52" s="151"/>
      <c r="AA52" s="151"/>
      <c r="AB52" s="151"/>
      <c r="AC52" s="151"/>
      <c r="AD52" s="151"/>
      <c r="AE52" s="151"/>
      <c r="AG52" s="149" t="s">
        <v>385</v>
      </c>
      <c r="AH52" s="149"/>
      <c r="AI52" s="149"/>
      <c r="AJ52" s="149"/>
      <c r="AK52" s="197"/>
      <c r="AL52" s="149"/>
      <c r="AM52" s="149"/>
      <c r="AN52" s="149"/>
      <c r="AO52" s="197"/>
      <c r="AP52" s="149"/>
      <c r="AQ52" s="149"/>
      <c r="AR52" s="149"/>
      <c r="AS52" s="197"/>
      <c r="AT52" s="149"/>
      <c r="AU52" s="149"/>
      <c r="AV52" s="149"/>
      <c r="AW52" s="197"/>
      <c r="AX52" s="190">
        <f t="shared" si="6"/>
        <v>0</v>
      </c>
      <c r="AY52" s="156">
        <f t="shared" si="8"/>
        <v>0</v>
      </c>
      <c r="AZ52" s="151"/>
      <c r="BA52" s="151"/>
      <c r="BB52" s="151"/>
      <c r="BC52" s="151"/>
      <c r="BD52" s="151"/>
      <c r="BE52" s="151"/>
      <c r="BF52" s="151"/>
      <c r="BG52" s="151"/>
      <c r="BH52" s="151"/>
      <c r="BI52" s="151"/>
      <c r="BJ52" s="151"/>
      <c r="BK52" s="151"/>
    </row>
    <row r="53" spans="1:63" x14ac:dyDescent="0.3">
      <c r="A53" s="149" t="s">
        <v>386</v>
      </c>
      <c r="B53" s="149"/>
      <c r="C53" s="149"/>
      <c r="D53" s="149"/>
      <c r="E53" s="197"/>
      <c r="F53" s="149"/>
      <c r="G53" s="149"/>
      <c r="H53" s="149"/>
      <c r="I53" s="197"/>
      <c r="J53" s="149"/>
      <c r="K53" s="149"/>
      <c r="L53" s="149"/>
      <c r="M53" s="197"/>
      <c r="N53" s="149"/>
      <c r="O53" s="149"/>
      <c r="P53" s="149"/>
      <c r="Q53" s="197"/>
      <c r="R53" s="190">
        <f t="shared" si="5"/>
        <v>0</v>
      </c>
      <c r="S53" s="156">
        <f t="shared" si="7"/>
        <v>0</v>
      </c>
      <c r="T53" s="189"/>
      <c r="U53" s="189"/>
      <c r="V53" s="189"/>
      <c r="W53" s="189"/>
      <c r="X53" s="189"/>
      <c r="Y53" s="151"/>
      <c r="Z53" s="151"/>
      <c r="AA53" s="151"/>
      <c r="AB53" s="151"/>
      <c r="AC53" s="151"/>
      <c r="AD53" s="151"/>
      <c r="AE53" s="151"/>
      <c r="AG53" s="149" t="s">
        <v>386</v>
      </c>
      <c r="AH53" s="149"/>
      <c r="AI53" s="149"/>
      <c r="AJ53" s="149"/>
      <c r="AK53" s="197"/>
      <c r="AL53" s="149"/>
      <c r="AM53" s="149"/>
      <c r="AN53" s="149"/>
      <c r="AO53" s="197"/>
      <c r="AP53" s="149"/>
      <c r="AQ53" s="149"/>
      <c r="AR53" s="149"/>
      <c r="AS53" s="197"/>
      <c r="AT53" s="149"/>
      <c r="AU53" s="149"/>
      <c r="AV53" s="149"/>
      <c r="AW53" s="197"/>
      <c r="AX53" s="190">
        <f t="shared" si="6"/>
        <v>0</v>
      </c>
      <c r="AY53" s="156">
        <f t="shared" si="8"/>
        <v>0</v>
      </c>
      <c r="AZ53" s="151"/>
      <c r="BA53" s="151"/>
      <c r="BB53" s="151"/>
      <c r="BC53" s="151"/>
      <c r="BD53" s="151"/>
      <c r="BE53" s="151"/>
      <c r="BF53" s="151"/>
      <c r="BG53" s="151"/>
      <c r="BH53" s="151"/>
      <c r="BI53" s="151"/>
      <c r="BJ53" s="151"/>
      <c r="BK53" s="151"/>
    </row>
    <row r="54" spans="1:63" x14ac:dyDescent="0.3">
      <c r="A54" s="149" t="s">
        <v>387</v>
      </c>
      <c r="B54" s="149"/>
      <c r="C54" s="149"/>
      <c r="D54" s="149"/>
      <c r="E54" s="197"/>
      <c r="F54" s="149"/>
      <c r="G54" s="149"/>
      <c r="H54" s="149"/>
      <c r="I54" s="197"/>
      <c r="J54" s="149"/>
      <c r="K54" s="149"/>
      <c r="L54" s="149"/>
      <c r="M54" s="197"/>
      <c r="N54" s="149"/>
      <c r="O54" s="149"/>
      <c r="P54" s="149"/>
      <c r="Q54" s="197"/>
      <c r="R54" s="190">
        <f t="shared" si="5"/>
        <v>0</v>
      </c>
      <c r="S54" s="156">
        <f t="shared" si="7"/>
        <v>0</v>
      </c>
      <c r="T54" s="189"/>
      <c r="U54" s="189"/>
      <c r="V54" s="189"/>
      <c r="W54" s="189"/>
      <c r="X54" s="189"/>
      <c r="Y54" s="151"/>
      <c r="Z54" s="151"/>
      <c r="AA54" s="151"/>
      <c r="AB54" s="151"/>
      <c r="AC54" s="151"/>
      <c r="AD54" s="151"/>
      <c r="AE54" s="151"/>
      <c r="AG54" s="149" t="s">
        <v>387</v>
      </c>
      <c r="AH54" s="149"/>
      <c r="AI54" s="149"/>
      <c r="AJ54" s="149"/>
      <c r="AK54" s="197"/>
      <c r="AL54" s="149"/>
      <c r="AM54" s="149"/>
      <c r="AN54" s="149"/>
      <c r="AO54" s="197"/>
      <c r="AP54" s="149"/>
      <c r="AQ54" s="149"/>
      <c r="AR54" s="149"/>
      <c r="AS54" s="197"/>
      <c r="AT54" s="149"/>
      <c r="AU54" s="149"/>
      <c r="AV54" s="149"/>
      <c r="AW54" s="197"/>
      <c r="AX54" s="190">
        <f t="shared" si="6"/>
        <v>0</v>
      </c>
      <c r="AY54" s="156">
        <f t="shared" si="8"/>
        <v>0</v>
      </c>
      <c r="AZ54" s="151"/>
      <c r="BA54" s="151"/>
      <c r="BB54" s="151"/>
      <c r="BC54" s="151"/>
      <c r="BD54" s="151"/>
      <c r="BE54" s="151"/>
      <c r="BF54" s="151"/>
      <c r="BG54" s="151"/>
      <c r="BH54" s="151"/>
      <c r="BI54" s="151"/>
      <c r="BJ54" s="151"/>
      <c r="BK54" s="151"/>
    </row>
    <row r="55" spans="1:63" x14ac:dyDescent="0.3">
      <c r="A55" s="149" t="s">
        <v>388</v>
      </c>
      <c r="B55" s="149"/>
      <c r="C55" s="149"/>
      <c r="D55" s="149"/>
      <c r="E55" s="197"/>
      <c r="F55" s="149"/>
      <c r="G55" s="149"/>
      <c r="H55" s="149"/>
      <c r="I55" s="197"/>
      <c r="J55" s="149"/>
      <c r="K55" s="149"/>
      <c r="L55" s="149"/>
      <c r="M55" s="197"/>
      <c r="N55" s="149"/>
      <c r="O55" s="149"/>
      <c r="P55" s="149"/>
      <c r="Q55" s="197"/>
      <c r="R55" s="190">
        <f t="shared" si="5"/>
        <v>0</v>
      </c>
      <c r="S55" s="156">
        <f t="shared" si="7"/>
        <v>0</v>
      </c>
      <c r="T55" s="189"/>
      <c r="U55" s="189"/>
      <c r="V55" s="189"/>
      <c r="W55" s="189"/>
      <c r="X55" s="189"/>
      <c r="Y55" s="151"/>
      <c r="Z55" s="151"/>
      <c r="AA55" s="151"/>
      <c r="AB55" s="151"/>
      <c r="AC55" s="151"/>
      <c r="AD55" s="151"/>
      <c r="AE55" s="151"/>
      <c r="AG55" s="149" t="s">
        <v>388</v>
      </c>
      <c r="AH55" s="149"/>
      <c r="AI55" s="149"/>
      <c r="AJ55" s="149"/>
      <c r="AK55" s="197"/>
      <c r="AL55" s="149"/>
      <c r="AM55" s="149"/>
      <c r="AN55" s="149"/>
      <c r="AO55" s="197"/>
      <c r="AP55" s="149"/>
      <c r="AQ55" s="149"/>
      <c r="AR55" s="149"/>
      <c r="AS55" s="197"/>
      <c r="AT55" s="149"/>
      <c r="AU55" s="149"/>
      <c r="AV55" s="149"/>
      <c r="AW55" s="197"/>
      <c r="AX55" s="190">
        <f t="shared" si="6"/>
        <v>0</v>
      </c>
      <c r="AY55" s="156">
        <f t="shared" si="8"/>
        <v>0</v>
      </c>
      <c r="AZ55" s="151"/>
      <c r="BA55" s="151"/>
      <c r="BB55" s="151"/>
      <c r="BC55" s="151"/>
      <c r="BD55" s="151"/>
      <c r="BE55" s="151"/>
      <c r="BF55" s="151"/>
      <c r="BG55" s="151"/>
      <c r="BH55" s="151"/>
      <c r="BI55" s="151"/>
      <c r="BJ55" s="151"/>
      <c r="BK55" s="151"/>
    </row>
    <row r="56" spans="1:63" x14ac:dyDescent="0.3">
      <c r="A56" s="149" t="s">
        <v>389</v>
      </c>
      <c r="B56" s="149"/>
      <c r="C56" s="149"/>
      <c r="D56" s="149"/>
      <c r="E56" s="197"/>
      <c r="F56" s="149"/>
      <c r="G56" s="149"/>
      <c r="H56" s="149"/>
      <c r="I56" s="197"/>
      <c r="J56" s="149"/>
      <c r="K56" s="149"/>
      <c r="L56" s="149"/>
      <c r="M56" s="197"/>
      <c r="N56" s="149"/>
      <c r="O56" s="149"/>
      <c r="P56" s="149"/>
      <c r="Q56" s="197"/>
      <c r="R56" s="190">
        <f t="shared" si="5"/>
        <v>0</v>
      </c>
      <c r="S56" s="156">
        <f t="shared" si="7"/>
        <v>0</v>
      </c>
      <c r="T56" s="189"/>
      <c r="U56" s="189"/>
      <c r="V56" s="189"/>
      <c r="W56" s="189"/>
      <c r="X56" s="189"/>
      <c r="Y56" s="151"/>
      <c r="Z56" s="151"/>
      <c r="AA56" s="151"/>
      <c r="AB56" s="151"/>
      <c r="AC56" s="151"/>
      <c r="AD56" s="151"/>
      <c r="AE56" s="151"/>
      <c r="AG56" s="149" t="s">
        <v>389</v>
      </c>
      <c r="AH56" s="149"/>
      <c r="AI56" s="149"/>
      <c r="AJ56" s="149"/>
      <c r="AK56" s="197"/>
      <c r="AL56" s="149"/>
      <c r="AM56" s="149"/>
      <c r="AN56" s="149"/>
      <c r="AO56" s="197"/>
      <c r="AP56" s="149"/>
      <c r="AQ56" s="149"/>
      <c r="AR56" s="149"/>
      <c r="AS56" s="197"/>
      <c r="AT56" s="149"/>
      <c r="AU56" s="149"/>
      <c r="AV56" s="149"/>
      <c r="AW56" s="197"/>
      <c r="AX56" s="190">
        <f t="shared" si="6"/>
        <v>0</v>
      </c>
      <c r="AY56" s="156">
        <f t="shared" si="8"/>
        <v>0</v>
      </c>
      <c r="AZ56" s="151"/>
      <c r="BA56" s="151"/>
      <c r="BB56" s="151"/>
      <c r="BC56" s="151"/>
      <c r="BD56" s="151"/>
      <c r="BE56" s="151"/>
      <c r="BF56" s="151"/>
      <c r="BG56" s="151"/>
      <c r="BH56" s="151"/>
      <c r="BI56" s="151"/>
      <c r="BJ56" s="151"/>
      <c r="BK56" s="151"/>
    </row>
    <row r="57" spans="1:63" x14ac:dyDescent="0.3">
      <c r="A57" s="149" t="s">
        <v>390</v>
      </c>
      <c r="B57" s="149"/>
      <c r="C57" s="149"/>
      <c r="D57" s="149"/>
      <c r="E57" s="197"/>
      <c r="F57" s="149"/>
      <c r="G57" s="149"/>
      <c r="H57" s="149"/>
      <c r="I57" s="197"/>
      <c r="J57" s="149"/>
      <c r="K57" s="149"/>
      <c r="L57" s="149"/>
      <c r="M57" s="197"/>
      <c r="N57" s="149"/>
      <c r="O57" s="149"/>
      <c r="P57" s="149"/>
      <c r="Q57" s="197"/>
      <c r="R57" s="190">
        <f t="shared" si="5"/>
        <v>0</v>
      </c>
      <c r="S57" s="156">
        <f t="shared" si="7"/>
        <v>0</v>
      </c>
      <c r="T57" s="189"/>
      <c r="U57" s="189"/>
      <c r="V57" s="189"/>
      <c r="W57" s="189"/>
      <c r="X57" s="189"/>
      <c r="Y57" s="151"/>
      <c r="Z57" s="151"/>
      <c r="AA57" s="151"/>
      <c r="AB57" s="151"/>
      <c r="AC57" s="151"/>
      <c r="AD57" s="151"/>
      <c r="AE57" s="151"/>
      <c r="AG57" s="149" t="s">
        <v>390</v>
      </c>
      <c r="AH57" s="149"/>
      <c r="AI57" s="149"/>
      <c r="AJ57" s="149"/>
      <c r="AK57" s="197"/>
      <c r="AL57" s="149"/>
      <c r="AM57" s="149"/>
      <c r="AN57" s="149"/>
      <c r="AO57" s="197"/>
      <c r="AP57" s="149"/>
      <c r="AQ57" s="149"/>
      <c r="AR57" s="149"/>
      <c r="AS57" s="197"/>
      <c r="AT57" s="149"/>
      <c r="AU57" s="149"/>
      <c r="AV57" s="149"/>
      <c r="AW57" s="197"/>
      <c r="AX57" s="190">
        <f t="shared" si="6"/>
        <v>0</v>
      </c>
      <c r="AY57" s="156">
        <f t="shared" si="8"/>
        <v>0</v>
      </c>
      <c r="AZ57" s="151"/>
      <c r="BA57" s="151"/>
      <c r="BB57" s="151"/>
      <c r="BC57" s="151"/>
      <c r="BD57" s="151"/>
      <c r="BE57" s="151"/>
      <c r="BF57" s="151"/>
      <c r="BG57" s="151"/>
      <c r="BH57" s="151"/>
      <c r="BI57" s="151"/>
      <c r="BJ57" s="151"/>
      <c r="BK57" s="151"/>
    </row>
    <row r="58" spans="1:63" x14ac:dyDescent="0.3">
      <c r="A58" s="153" t="s">
        <v>391</v>
      </c>
      <c r="B58" s="150">
        <f t="shared" ref="B58:Q58" si="9">SUM(B37:B57)</f>
        <v>0</v>
      </c>
      <c r="C58" s="150">
        <f t="shared" si="9"/>
        <v>0</v>
      </c>
      <c r="D58" s="150">
        <f t="shared" si="9"/>
        <v>0</v>
      </c>
      <c r="E58" s="198">
        <f t="shared" si="9"/>
        <v>0</v>
      </c>
      <c r="F58" s="150">
        <f t="shared" si="9"/>
        <v>0</v>
      </c>
      <c r="G58" s="150">
        <f t="shared" si="9"/>
        <v>0</v>
      </c>
      <c r="H58" s="150">
        <f t="shared" si="9"/>
        <v>0</v>
      </c>
      <c r="I58" s="198">
        <f t="shared" si="9"/>
        <v>0</v>
      </c>
      <c r="J58" s="150">
        <f t="shared" si="9"/>
        <v>0</v>
      </c>
      <c r="K58" s="150">
        <f t="shared" si="9"/>
        <v>0</v>
      </c>
      <c r="L58" s="150">
        <f t="shared" si="9"/>
        <v>0</v>
      </c>
      <c r="M58" s="198">
        <f t="shared" si="9"/>
        <v>0</v>
      </c>
      <c r="N58" s="150">
        <f t="shared" si="9"/>
        <v>0</v>
      </c>
      <c r="O58" s="150">
        <f t="shared" si="9"/>
        <v>0</v>
      </c>
      <c r="P58" s="150">
        <f t="shared" si="9"/>
        <v>0</v>
      </c>
      <c r="Q58" s="198">
        <f t="shared" si="9"/>
        <v>0</v>
      </c>
      <c r="R58" s="150">
        <f t="shared" ref="R58:AE58" si="10">SUM(R37:R57)</f>
        <v>0</v>
      </c>
      <c r="S58" s="156">
        <f t="shared" si="10"/>
        <v>0</v>
      </c>
      <c r="T58" s="150">
        <f t="shared" si="10"/>
        <v>0</v>
      </c>
      <c r="U58" s="150">
        <f t="shared" si="10"/>
        <v>0</v>
      </c>
      <c r="V58" s="150">
        <f t="shared" si="10"/>
        <v>0</v>
      </c>
      <c r="W58" s="150">
        <f t="shared" si="10"/>
        <v>0</v>
      </c>
      <c r="X58" s="150">
        <f t="shared" si="10"/>
        <v>0</v>
      </c>
      <c r="Y58" s="150">
        <f t="shared" si="10"/>
        <v>0</v>
      </c>
      <c r="Z58" s="150">
        <f t="shared" si="10"/>
        <v>0</v>
      </c>
      <c r="AA58" s="150">
        <f t="shared" si="10"/>
        <v>0</v>
      </c>
      <c r="AB58" s="150">
        <f t="shared" si="10"/>
        <v>0</v>
      </c>
      <c r="AC58" s="150">
        <f t="shared" si="10"/>
        <v>0</v>
      </c>
      <c r="AD58" s="150">
        <f t="shared" si="10"/>
        <v>0</v>
      </c>
      <c r="AE58" s="150">
        <f t="shared" si="10"/>
        <v>0</v>
      </c>
      <c r="AG58" s="153" t="s">
        <v>391</v>
      </c>
      <c r="AH58" s="150">
        <f t="shared" ref="AH58:AW58" si="11">SUM(AH37:AH57)</f>
        <v>0</v>
      </c>
      <c r="AI58" s="150">
        <f t="shared" si="11"/>
        <v>0</v>
      </c>
      <c r="AJ58" s="150">
        <f t="shared" si="11"/>
        <v>0</v>
      </c>
      <c r="AK58" s="198">
        <f t="shared" si="11"/>
        <v>0</v>
      </c>
      <c r="AL58" s="150">
        <f t="shared" si="11"/>
        <v>0</v>
      </c>
      <c r="AM58" s="150">
        <f t="shared" si="11"/>
        <v>0</v>
      </c>
      <c r="AN58" s="150">
        <f t="shared" si="11"/>
        <v>0</v>
      </c>
      <c r="AO58" s="198">
        <f t="shared" si="11"/>
        <v>0</v>
      </c>
      <c r="AP58" s="150">
        <f t="shared" si="11"/>
        <v>0</v>
      </c>
      <c r="AQ58" s="150">
        <f t="shared" si="11"/>
        <v>0</v>
      </c>
      <c r="AR58" s="150">
        <f t="shared" si="11"/>
        <v>0</v>
      </c>
      <c r="AS58" s="198">
        <f t="shared" si="11"/>
        <v>0</v>
      </c>
      <c r="AT58" s="150">
        <f t="shared" si="11"/>
        <v>0</v>
      </c>
      <c r="AU58" s="150">
        <f t="shared" si="11"/>
        <v>0</v>
      </c>
      <c r="AV58" s="150">
        <f t="shared" si="11"/>
        <v>0</v>
      </c>
      <c r="AW58" s="198">
        <f t="shared" si="11"/>
        <v>0</v>
      </c>
      <c r="AX58" s="191">
        <f t="shared" ref="AX58:BK58" si="12">SUM(AX37:AX57)</f>
        <v>0</v>
      </c>
      <c r="AY58" s="157">
        <f t="shared" si="12"/>
        <v>0</v>
      </c>
      <c r="AZ58" s="150">
        <f t="shared" si="12"/>
        <v>0</v>
      </c>
      <c r="BA58" s="150">
        <f t="shared" si="12"/>
        <v>0</v>
      </c>
      <c r="BB58" s="150">
        <f t="shared" si="12"/>
        <v>0</v>
      </c>
      <c r="BC58" s="150">
        <f t="shared" si="12"/>
        <v>0</v>
      </c>
      <c r="BD58" s="150">
        <f t="shared" si="12"/>
        <v>0</v>
      </c>
      <c r="BE58" s="150">
        <f t="shared" si="12"/>
        <v>0</v>
      </c>
      <c r="BF58" s="150">
        <f t="shared" si="12"/>
        <v>0</v>
      </c>
      <c r="BG58" s="150">
        <f t="shared" si="12"/>
        <v>0</v>
      </c>
      <c r="BH58" s="150">
        <f t="shared" si="12"/>
        <v>0</v>
      </c>
      <c r="BI58" s="150">
        <f t="shared" si="12"/>
        <v>0</v>
      </c>
      <c r="BJ58" s="150">
        <f t="shared" si="12"/>
        <v>0</v>
      </c>
      <c r="BK58" s="150">
        <f t="shared" si="12"/>
        <v>0</v>
      </c>
    </row>
  </sheetData>
  <mergeCells count="44">
    <mergeCell ref="BI4:BK4"/>
    <mergeCell ref="A4:BH4"/>
    <mergeCell ref="BI1:BK1"/>
    <mergeCell ref="BI2:BK2"/>
    <mergeCell ref="BI3:BK3"/>
    <mergeCell ref="A1:BH1"/>
    <mergeCell ref="A2:BH2"/>
    <mergeCell ref="A3:BH3"/>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AX35:AY35"/>
    <mergeCell ref="AZ35:BE35"/>
    <mergeCell ref="BF35:BK35"/>
    <mergeCell ref="AR9:AS9"/>
    <mergeCell ref="AV9:AW9"/>
    <mergeCell ref="BF9:BK9"/>
    <mergeCell ref="AZ9:BE9"/>
    <mergeCell ref="AV35:AW35"/>
    <mergeCell ref="AX9:AY9"/>
    <mergeCell ref="Z35:AE35"/>
    <mergeCell ref="AG35:AG36"/>
    <mergeCell ref="AJ35:AK35"/>
    <mergeCell ref="AN35:AO35"/>
    <mergeCell ref="AR35:AS35"/>
    <mergeCell ref="R35:S35"/>
    <mergeCell ref="T35:Y35"/>
    <mergeCell ref="A35:A36"/>
    <mergeCell ref="D35:E35"/>
    <mergeCell ref="H35:I35"/>
    <mergeCell ref="L35:M35"/>
    <mergeCell ref="P35:Q35"/>
  </mergeCells>
  <pageMargins left="0.7" right="0.7" top="0.75" bottom="0.75" header="0.3" footer="0.3"/>
  <pageSetup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B45"/>
  <sheetViews>
    <sheetView zoomScale="90" zoomScaleNormal="90" workbookViewId="0">
      <selection sqref="A1:B1"/>
    </sheetView>
  </sheetViews>
  <sheetFormatPr baseColWidth="10" defaultColWidth="10.77734375" defaultRowHeight="13.8" x14ac:dyDescent="0.3"/>
  <cols>
    <col min="1" max="1" width="72" style="133" bestFit="1" customWidth="1"/>
    <col min="2" max="2" width="73.44140625" style="133" customWidth="1"/>
    <col min="3" max="3" width="10.77734375" style="133"/>
    <col min="4" max="4" width="31.21875" style="133" customWidth="1"/>
    <col min="5" max="5" width="70.21875" style="133" customWidth="1"/>
    <col min="6" max="6" width="17.21875" style="133" customWidth="1"/>
    <col min="7" max="8" width="21.77734375" style="133" customWidth="1"/>
    <col min="9" max="9" width="19.21875" style="133" customWidth="1"/>
    <col min="10" max="10" width="42" style="133" customWidth="1"/>
    <col min="11" max="16384" width="10.77734375" style="133"/>
  </cols>
  <sheetData>
    <row r="1" spans="1:2" ht="25.5" customHeight="1" x14ac:dyDescent="0.3">
      <c r="A1" s="668" t="s">
        <v>152</v>
      </c>
      <c r="B1" s="669"/>
    </row>
    <row r="2" spans="1:2" ht="25.5" customHeight="1" x14ac:dyDescent="0.3">
      <c r="A2" s="670" t="s">
        <v>392</v>
      </c>
      <c r="B2" s="671"/>
    </row>
    <row r="3" spans="1:2" x14ac:dyDescent="0.3">
      <c r="A3" s="194" t="s">
        <v>393</v>
      </c>
      <c r="B3" s="134" t="s">
        <v>394</v>
      </c>
    </row>
    <row r="4" spans="1:2" x14ac:dyDescent="0.3">
      <c r="A4" s="195" t="s">
        <v>9</v>
      </c>
      <c r="B4" s="141" t="s">
        <v>395</v>
      </c>
    </row>
    <row r="5" spans="1:2" ht="96.6" x14ac:dyDescent="0.3">
      <c r="A5" s="195" t="s">
        <v>10</v>
      </c>
      <c r="B5" s="199" t="s">
        <v>396</v>
      </c>
    </row>
    <row r="6" spans="1:2" x14ac:dyDescent="0.3">
      <c r="A6" s="195" t="s">
        <v>15</v>
      </c>
      <c r="B6" s="672" t="s">
        <v>397</v>
      </c>
    </row>
    <row r="7" spans="1:2" x14ac:dyDescent="0.3">
      <c r="A7" s="195" t="s">
        <v>17</v>
      </c>
      <c r="B7" s="673"/>
    </row>
    <row r="8" spans="1:2" x14ac:dyDescent="0.3">
      <c r="A8" s="195" t="s">
        <v>19</v>
      </c>
      <c r="B8" s="673"/>
    </row>
    <row r="9" spans="1:2" x14ac:dyDescent="0.3">
      <c r="A9" s="195" t="s">
        <v>398</v>
      </c>
      <c r="B9" s="674"/>
    </row>
    <row r="10" spans="1:2" ht="27.6" x14ac:dyDescent="0.3">
      <c r="A10" s="195" t="s">
        <v>7</v>
      </c>
      <c r="B10" s="135" t="s">
        <v>399</v>
      </c>
    </row>
    <row r="11" spans="1:2" ht="27.6" x14ac:dyDescent="0.3">
      <c r="A11" s="195" t="s">
        <v>27</v>
      </c>
      <c r="B11" s="135" t="s">
        <v>400</v>
      </c>
    </row>
    <row r="12" spans="1:2" ht="55.2" x14ac:dyDescent="0.3">
      <c r="A12" s="195" t="s">
        <v>26</v>
      </c>
      <c r="B12" s="136" t="s">
        <v>401</v>
      </c>
    </row>
    <row r="13" spans="1:2" ht="27.6" x14ac:dyDescent="0.3">
      <c r="A13" s="195" t="s">
        <v>402</v>
      </c>
      <c r="B13" s="136" t="s">
        <v>403</v>
      </c>
    </row>
    <row r="14" spans="1:2" ht="27.6" x14ac:dyDescent="0.3">
      <c r="A14" s="195" t="s">
        <v>404</v>
      </c>
      <c r="B14" s="136" t="s">
        <v>405</v>
      </c>
    </row>
    <row r="15" spans="1:2" ht="72" customHeight="1" x14ac:dyDescent="0.3">
      <c r="A15" s="196" t="s">
        <v>406</v>
      </c>
      <c r="B15" s="137" t="s">
        <v>407</v>
      </c>
    </row>
    <row r="16" spans="1:2" ht="165.6" x14ac:dyDescent="0.3">
      <c r="A16" s="196" t="s">
        <v>408</v>
      </c>
      <c r="B16" s="138" t="s">
        <v>409</v>
      </c>
    </row>
    <row r="17" spans="1:2" ht="25.5" customHeight="1" x14ac:dyDescent="0.3">
      <c r="A17" s="670" t="s">
        <v>410</v>
      </c>
      <c r="B17" s="671"/>
    </row>
    <row r="18" spans="1:2" x14ac:dyDescent="0.3">
      <c r="A18" s="194" t="s">
        <v>393</v>
      </c>
      <c r="B18" s="134" t="s">
        <v>394</v>
      </c>
    </row>
    <row r="19" spans="1:2" x14ac:dyDescent="0.3">
      <c r="A19" s="195" t="s">
        <v>9</v>
      </c>
      <c r="B19" s="141" t="s">
        <v>395</v>
      </c>
    </row>
    <row r="20" spans="1:2" ht="96.6" x14ac:dyDescent="0.3">
      <c r="A20" s="195" t="s">
        <v>10</v>
      </c>
      <c r="B20" s="140" t="s">
        <v>411</v>
      </c>
    </row>
    <row r="21" spans="1:2" ht="27.6" x14ac:dyDescent="0.3">
      <c r="A21" s="195" t="s">
        <v>412</v>
      </c>
      <c r="B21" s="136" t="s">
        <v>413</v>
      </c>
    </row>
    <row r="22" spans="1:2" ht="41.4" x14ac:dyDescent="0.3">
      <c r="A22" s="195" t="s">
        <v>414</v>
      </c>
      <c r="B22" s="136" t="s">
        <v>415</v>
      </c>
    </row>
    <row r="23" spans="1:2" ht="55.2" x14ac:dyDescent="0.3">
      <c r="A23" s="195" t="s">
        <v>416</v>
      </c>
      <c r="B23" s="136" t="s">
        <v>417</v>
      </c>
    </row>
    <row r="24" spans="1:2" ht="27.6" x14ac:dyDescent="0.3">
      <c r="A24" s="195" t="s">
        <v>418</v>
      </c>
      <c r="B24" s="136" t="s">
        <v>419</v>
      </c>
    </row>
    <row r="25" spans="1:2" x14ac:dyDescent="0.3">
      <c r="A25" s="195" t="s">
        <v>420</v>
      </c>
      <c r="B25" s="136" t="s">
        <v>421</v>
      </c>
    </row>
    <row r="26" spans="1:2" ht="46.05" customHeight="1" x14ac:dyDescent="0.3">
      <c r="A26" s="195" t="s">
        <v>422</v>
      </c>
      <c r="B26" s="139" t="s">
        <v>423</v>
      </c>
    </row>
    <row r="27" spans="1:2" ht="55.2" x14ac:dyDescent="0.3">
      <c r="A27" s="195" t="s">
        <v>166</v>
      </c>
      <c r="B27" s="139" t="s">
        <v>424</v>
      </c>
    </row>
    <row r="28" spans="1:2" ht="41.4" x14ac:dyDescent="0.3">
      <c r="A28" s="195" t="s">
        <v>425</v>
      </c>
      <c r="B28" s="139" t="s">
        <v>426</v>
      </c>
    </row>
    <row r="29" spans="1:2" ht="41.4" x14ac:dyDescent="0.3">
      <c r="A29" s="195" t="s">
        <v>427</v>
      </c>
      <c r="B29" s="139" t="s">
        <v>428</v>
      </c>
    </row>
    <row r="30" spans="1:2" ht="41.4" x14ac:dyDescent="0.3">
      <c r="A30" s="195" t="s">
        <v>429</v>
      </c>
      <c r="B30" s="139" t="s">
        <v>430</v>
      </c>
    </row>
    <row r="31" spans="1:2" ht="144" customHeight="1" x14ac:dyDescent="0.3">
      <c r="A31" s="195" t="s">
        <v>431</v>
      </c>
      <c r="B31" s="139" t="s">
        <v>432</v>
      </c>
    </row>
    <row r="32" spans="1:2" ht="27.6" x14ac:dyDescent="0.3">
      <c r="A32" s="195" t="s">
        <v>433</v>
      </c>
      <c r="B32" s="139" t="s">
        <v>434</v>
      </c>
    </row>
    <row r="33" spans="1:2" ht="27.6" x14ac:dyDescent="0.3">
      <c r="A33" s="195" t="s">
        <v>435</v>
      </c>
      <c r="B33" s="139" t="s">
        <v>436</v>
      </c>
    </row>
    <row r="34" spans="1:2" ht="27.6" x14ac:dyDescent="0.3">
      <c r="A34" s="195" t="s">
        <v>437</v>
      </c>
      <c r="B34" s="139" t="s">
        <v>438</v>
      </c>
    </row>
    <row r="35" spans="1:2" ht="27.6" x14ac:dyDescent="0.3">
      <c r="A35" s="195" t="s">
        <v>439</v>
      </c>
      <c r="B35" s="139" t="s">
        <v>440</v>
      </c>
    </row>
    <row r="36" spans="1:2" ht="69" x14ac:dyDescent="0.3">
      <c r="A36" s="195" t="s">
        <v>441</v>
      </c>
      <c r="B36" s="139" t="s">
        <v>442</v>
      </c>
    </row>
    <row r="37" spans="1:2" x14ac:dyDescent="0.3">
      <c r="A37" s="195" t="s">
        <v>155</v>
      </c>
      <c r="B37" s="139" t="s">
        <v>443</v>
      </c>
    </row>
    <row r="38" spans="1:2" ht="27.6" x14ac:dyDescent="0.3">
      <c r="A38" s="195" t="s">
        <v>444</v>
      </c>
      <c r="B38" s="139" t="s">
        <v>445</v>
      </c>
    </row>
    <row r="39" spans="1:2" ht="41.4" x14ac:dyDescent="0.3">
      <c r="A39" s="195" t="s">
        <v>446</v>
      </c>
      <c r="B39" s="139" t="s">
        <v>447</v>
      </c>
    </row>
    <row r="40" spans="1:2" ht="27.6" x14ac:dyDescent="0.3">
      <c r="A40" s="196" t="s">
        <v>158</v>
      </c>
      <c r="B40" s="139" t="s">
        <v>448</v>
      </c>
    </row>
    <row r="41" spans="1:2" ht="25.5" customHeight="1" x14ac:dyDescent="0.3">
      <c r="A41" s="670" t="s">
        <v>449</v>
      </c>
      <c r="B41" s="671"/>
    </row>
    <row r="42" spans="1:2" x14ac:dyDescent="0.3">
      <c r="A42" s="668" t="s">
        <v>450</v>
      </c>
      <c r="B42" s="669"/>
    </row>
    <row r="43" spans="1:2" ht="72" customHeight="1" x14ac:dyDescent="0.3">
      <c r="A43" s="666" t="s">
        <v>451</v>
      </c>
      <c r="B43" s="667"/>
    </row>
    <row r="44" spans="1:2" ht="27.6" x14ac:dyDescent="0.3">
      <c r="A44" s="195" t="s">
        <v>427</v>
      </c>
      <c r="B44" s="139" t="s">
        <v>452</v>
      </c>
    </row>
    <row r="45" spans="1:2" ht="27.6" x14ac:dyDescent="0.3">
      <c r="A45" s="196" t="s">
        <v>453</v>
      </c>
      <c r="B45" s="139" t="s">
        <v>454</v>
      </c>
    </row>
  </sheetData>
  <mergeCells count="7">
    <mergeCell ref="A43:B43"/>
    <mergeCell ref="A1:B1"/>
    <mergeCell ref="A2:B2"/>
    <mergeCell ref="B6:B9"/>
    <mergeCell ref="A17:B17"/>
    <mergeCell ref="A41:B41"/>
    <mergeCell ref="A42:B42"/>
  </mergeCells>
  <pageMargins left="0.25" right="0.25" top="0.75" bottom="0.75" header="0.3" footer="0.3"/>
  <pageSetup scale="3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I56"/>
  <sheetViews>
    <sheetView zoomScale="91" workbookViewId="0"/>
  </sheetViews>
  <sheetFormatPr baseColWidth="10" defaultColWidth="9.21875" defaultRowHeight="13.8" x14ac:dyDescent="0.3"/>
  <cols>
    <col min="1" max="1" width="44.21875" style="108" customWidth="1"/>
    <col min="2" max="2" width="61.77734375" style="108" customWidth="1"/>
    <col min="3" max="3" width="61.21875" style="108" customWidth="1"/>
    <col min="4" max="4" width="81" style="108" customWidth="1"/>
    <col min="5" max="5" width="32.77734375" style="133" customWidth="1"/>
    <col min="6" max="6" width="19" style="108" customWidth="1"/>
    <col min="7" max="7" width="29.44140625" style="108" customWidth="1"/>
    <col min="8" max="8" width="36.21875" style="108" customWidth="1"/>
    <col min="9" max="9" width="40" style="108" customWidth="1"/>
    <col min="10" max="16384" width="9.21875" style="108"/>
  </cols>
  <sheetData>
    <row r="1" spans="1:9" s="121" customFormat="1" x14ac:dyDescent="0.3">
      <c r="A1" s="120" t="s">
        <v>455</v>
      </c>
      <c r="B1" s="120" t="s">
        <v>456</v>
      </c>
      <c r="C1" s="120" t="s">
        <v>457</v>
      </c>
      <c r="D1" s="120" t="s">
        <v>458</v>
      </c>
      <c r="E1" s="120" t="s">
        <v>429</v>
      </c>
      <c r="F1" s="120" t="s">
        <v>459</v>
      </c>
      <c r="G1" s="120" t="s">
        <v>460</v>
      </c>
      <c r="H1" s="120" t="s">
        <v>354</v>
      </c>
      <c r="I1" s="120" t="s">
        <v>420</v>
      </c>
    </row>
    <row r="2" spans="1:9" s="121" customFormat="1" x14ac:dyDescent="0.3">
      <c r="A2" s="122" t="s">
        <v>160</v>
      </c>
      <c r="B2" s="117" t="s">
        <v>461</v>
      </c>
      <c r="C2" s="122" t="s">
        <v>462</v>
      </c>
      <c r="D2" s="123" t="s">
        <v>463</v>
      </c>
      <c r="E2" s="118" t="s">
        <v>464</v>
      </c>
      <c r="F2" s="124" t="s">
        <v>465</v>
      </c>
      <c r="G2" s="125" t="s">
        <v>466</v>
      </c>
      <c r="H2" s="125" t="s">
        <v>467</v>
      </c>
      <c r="I2" s="124" t="s">
        <v>468</v>
      </c>
    </row>
    <row r="3" spans="1:9" x14ac:dyDescent="0.3">
      <c r="A3" s="122" t="s">
        <v>469</v>
      </c>
      <c r="B3" s="117" t="s">
        <v>470</v>
      </c>
      <c r="C3" s="122" t="s">
        <v>471</v>
      </c>
      <c r="D3" s="126" t="s">
        <v>472</v>
      </c>
      <c r="E3" s="118" t="s">
        <v>473</v>
      </c>
      <c r="F3" s="124" t="s">
        <v>474</v>
      </c>
      <c r="G3" s="125" t="s">
        <v>475</v>
      </c>
      <c r="H3" s="125" t="s">
        <v>363</v>
      </c>
      <c r="I3" s="124" t="s">
        <v>476</v>
      </c>
    </row>
    <row r="4" spans="1:9" x14ac:dyDescent="0.3">
      <c r="A4" s="122" t="s">
        <v>477</v>
      </c>
      <c r="B4" s="117" t="s">
        <v>478</v>
      </c>
      <c r="C4" s="122" t="s">
        <v>479</v>
      </c>
      <c r="D4" s="126" t="s">
        <v>480</v>
      </c>
      <c r="E4" s="118" t="s">
        <v>481</v>
      </c>
      <c r="F4" s="124" t="s">
        <v>482</v>
      </c>
      <c r="G4" s="125" t="s">
        <v>483</v>
      </c>
      <c r="H4" s="125" t="s">
        <v>358</v>
      </c>
      <c r="I4" s="124" t="s">
        <v>484</v>
      </c>
    </row>
    <row r="5" spans="1:9" x14ac:dyDescent="0.3">
      <c r="A5" s="122" t="s">
        <v>485</v>
      </c>
      <c r="B5" s="117" t="s">
        <v>486</v>
      </c>
      <c r="C5" s="122" t="s">
        <v>487</v>
      </c>
      <c r="D5" s="126" t="s">
        <v>205</v>
      </c>
      <c r="E5" s="118" t="s">
        <v>488</v>
      </c>
      <c r="F5" s="124" t="s">
        <v>206</v>
      </c>
      <c r="G5" s="125" t="s">
        <v>489</v>
      </c>
      <c r="H5" s="125" t="s">
        <v>359</v>
      </c>
      <c r="I5" s="124" t="s">
        <v>490</v>
      </c>
    </row>
    <row r="6" spans="1:9" ht="27.6" x14ac:dyDescent="0.3">
      <c r="A6" s="122" t="s">
        <v>491</v>
      </c>
      <c r="B6" s="117" t="s">
        <v>492</v>
      </c>
      <c r="C6" s="122" t="s">
        <v>493</v>
      </c>
      <c r="D6" s="126" t="s">
        <v>211</v>
      </c>
      <c r="E6" s="118" t="s">
        <v>494</v>
      </c>
      <c r="G6" s="125" t="s">
        <v>495</v>
      </c>
      <c r="H6" s="125" t="s">
        <v>360</v>
      </c>
      <c r="I6" s="124" t="s">
        <v>496</v>
      </c>
    </row>
    <row r="7" spans="1:9" ht="27.6" x14ac:dyDescent="0.3">
      <c r="B7" s="117" t="s">
        <v>497</v>
      </c>
      <c r="C7" s="122" t="s">
        <v>498</v>
      </c>
      <c r="D7" s="126" t="s">
        <v>215</v>
      </c>
      <c r="E7" s="124" t="s">
        <v>499</v>
      </c>
      <c r="G7" s="118" t="s">
        <v>369</v>
      </c>
      <c r="H7" s="125" t="s">
        <v>361</v>
      </c>
      <c r="I7" s="124" t="s">
        <v>500</v>
      </c>
    </row>
    <row r="8" spans="1:9" ht="27.6" x14ac:dyDescent="0.3">
      <c r="A8" s="127"/>
      <c r="B8" s="117" t="s">
        <v>501</v>
      </c>
      <c r="C8" s="122" t="s">
        <v>502</v>
      </c>
      <c r="D8" s="126" t="s">
        <v>219</v>
      </c>
      <c r="E8" s="124" t="s">
        <v>503</v>
      </c>
      <c r="I8" s="124" t="s">
        <v>504</v>
      </c>
    </row>
    <row r="9" spans="1:9" ht="32.1" customHeight="1" x14ac:dyDescent="0.3">
      <c r="A9" s="127"/>
      <c r="B9" s="117" t="s">
        <v>505</v>
      </c>
      <c r="C9" s="122" t="s">
        <v>506</v>
      </c>
      <c r="D9" s="126" t="s">
        <v>507</v>
      </c>
      <c r="E9" s="124" t="s">
        <v>508</v>
      </c>
      <c r="I9" s="124" t="s">
        <v>509</v>
      </c>
    </row>
    <row r="10" spans="1:9" x14ac:dyDescent="0.3">
      <c r="A10" s="127"/>
      <c r="B10" s="117" t="s">
        <v>510</v>
      </c>
      <c r="C10" s="122" t="s">
        <v>511</v>
      </c>
      <c r="D10" s="126" t="s">
        <v>512</v>
      </c>
      <c r="E10" s="124" t="s">
        <v>513</v>
      </c>
      <c r="I10" s="124" t="s">
        <v>514</v>
      </c>
    </row>
    <row r="11" spans="1:9" x14ac:dyDescent="0.3">
      <c r="A11" s="127"/>
      <c r="B11" s="117" t="s">
        <v>515</v>
      </c>
      <c r="C11" s="122" t="s">
        <v>516</v>
      </c>
      <c r="D11" s="126" t="s">
        <v>517</v>
      </c>
      <c r="E11" s="124" t="s">
        <v>518</v>
      </c>
      <c r="I11" s="124" t="s">
        <v>519</v>
      </c>
    </row>
    <row r="12" spans="1:9" ht="27.6" x14ac:dyDescent="0.3">
      <c r="A12" s="127"/>
      <c r="B12" s="117" t="s">
        <v>520</v>
      </c>
      <c r="C12" s="122" t="s">
        <v>521</v>
      </c>
      <c r="D12" s="126" t="s">
        <v>522</v>
      </c>
      <c r="E12" s="124" t="s">
        <v>523</v>
      </c>
      <c r="I12" s="124" t="s">
        <v>524</v>
      </c>
    </row>
    <row r="13" spans="1:9" x14ac:dyDescent="0.3">
      <c r="A13" s="127"/>
      <c r="B13" s="233" t="s">
        <v>525</v>
      </c>
      <c r="D13" s="126" t="s">
        <v>526</v>
      </c>
      <c r="E13" s="124" t="s">
        <v>527</v>
      </c>
      <c r="I13" s="124" t="s">
        <v>528</v>
      </c>
    </row>
    <row r="14" spans="1:9" x14ac:dyDescent="0.3">
      <c r="A14" s="127"/>
      <c r="B14" s="117" t="s">
        <v>529</v>
      </c>
      <c r="C14" s="127"/>
      <c r="D14" s="126" t="s">
        <v>530</v>
      </c>
      <c r="E14" s="124" t="s">
        <v>531</v>
      </c>
    </row>
    <row r="15" spans="1:9" x14ac:dyDescent="0.3">
      <c r="A15" s="127"/>
      <c r="B15" s="117" t="s">
        <v>532</v>
      </c>
      <c r="C15" s="127"/>
      <c r="D15" s="126" t="s">
        <v>533</v>
      </c>
      <c r="E15" s="124" t="s">
        <v>534</v>
      </c>
    </row>
    <row r="16" spans="1:9" x14ac:dyDescent="0.3">
      <c r="A16" s="127"/>
      <c r="B16" s="117" t="s">
        <v>535</v>
      </c>
      <c r="C16" s="127"/>
      <c r="D16" s="126" t="s">
        <v>536</v>
      </c>
      <c r="E16" s="128"/>
    </row>
    <row r="17" spans="1:5" x14ac:dyDescent="0.3">
      <c r="A17" s="127"/>
      <c r="B17" s="117" t="s">
        <v>537</v>
      </c>
      <c r="C17" s="127"/>
      <c r="D17" s="126" t="s">
        <v>538</v>
      </c>
      <c r="E17" s="128"/>
    </row>
    <row r="18" spans="1:5" x14ac:dyDescent="0.3">
      <c r="A18" s="127"/>
      <c r="B18" s="117" t="s">
        <v>539</v>
      </c>
      <c r="C18" s="127"/>
      <c r="D18" s="126" t="s">
        <v>540</v>
      </c>
      <c r="E18" s="128"/>
    </row>
    <row r="19" spans="1:5" x14ac:dyDescent="0.3">
      <c r="A19" s="127"/>
      <c r="B19" s="117" t="s">
        <v>541</v>
      </c>
      <c r="C19" s="127"/>
      <c r="D19" s="126" t="s">
        <v>542</v>
      </c>
      <c r="E19" s="128"/>
    </row>
    <row r="20" spans="1:5" x14ac:dyDescent="0.3">
      <c r="A20" s="127"/>
      <c r="B20" s="117" t="s">
        <v>543</v>
      </c>
      <c r="C20" s="127"/>
      <c r="D20" s="126" t="s">
        <v>544</v>
      </c>
      <c r="E20" s="128"/>
    </row>
    <row r="21" spans="1:5" x14ac:dyDescent="0.3">
      <c r="B21" s="117" t="s">
        <v>545</v>
      </c>
      <c r="D21" s="126" t="s">
        <v>546</v>
      </c>
      <c r="E21" s="128"/>
    </row>
    <row r="22" spans="1:5" x14ac:dyDescent="0.3">
      <c r="B22" s="117" t="s">
        <v>547</v>
      </c>
      <c r="D22" s="126" t="s">
        <v>548</v>
      </c>
      <c r="E22" s="128"/>
    </row>
    <row r="23" spans="1:5" x14ac:dyDescent="0.3">
      <c r="B23" s="117" t="s">
        <v>549</v>
      </c>
      <c r="D23" s="126" t="s">
        <v>550</v>
      </c>
      <c r="E23" s="128"/>
    </row>
    <row r="24" spans="1:5" x14ac:dyDescent="0.3">
      <c r="D24" s="129" t="s">
        <v>551</v>
      </c>
      <c r="E24" s="129" t="s">
        <v>552</v>
      </c>
    </row>
    <row r="25" spans="1:5" x14ac:dyDescent="0.3">
      <c r="D25" s="130" t="s">
        <v>553</v>
      </c>
      <c r="E25" s="124" t="s">
        <v>554</v>
      </c>
    </row>
    <row r="26" spans="1:5" x14ac:dyDescent="0.3">
      <c r="D26" s="130" t="s">
        <v>555</v>
      </c>
      <c r="E26" s="124" t="s">
        <v>556</v>
      </c>
    </row>
    <row r="27" spans="1:5" x14ac:dyDescent="0.3">
      <c r="D27" s="675" t="s">
        <v>557</v>
      </c>
      <c r="E27" s="124" t="s">
        <v>558</v>
      </c>
    </row>
    <row r="28" spans="1:5" x14ac:dyDescent="0.3">
      <c r="D28" s="676"/>
      <c r="E28" s="124" t="s">
        <v>559</v>
      </c>
    </row>
    <row r="29" spans="1:5" x14ac:dyDescent="0.3">
      <c r="D29" s="676"/>
      <c r="E29" s="124" t="s">
        <v>560</v>
      </c>
    </row>
    <row r="30" spans="1:5" x14ac:dyDescent="0.3">
      <c r="D30" s="677"/>
      <c r="E30" s="124" t="s">
        <v>561</v>
      </c>
    </row>
    <row r="31" spans="1:5" x14ac:dyDescent="0.3">
      <c r="D31" s="130" t="s">
        <v>562</v>
      </c>
      <c r="E31" s="124" t="s">
        <v>563</v>
      </c>
    </row>
    <row r="32" spans="1:5" x14ac:dyDescent="0.3">
      <c r="D32" s="130" t="s">
        <v>564</v>
      </c>
      <c r="E32" s="124" t="s">
        <v>565</v>
      </c>
    </row>
    <row r="33" spans="4:5" x14ac:dyDescent="0.3">
      <c r="D33" s="130" t="s">
        <v>566</v>
      </c>
      <c r="E33" s="124" t="s">
        <v>567</v>
      </c>
    </row>
    <row r="34" spans="4:5" x14ac:dyDescent="0.3">
      <c r="D34" s="130" t="s">
        <v>568</v>
      </c>
      <c r="E34" s="124" t="s">
        <v>569</v>
      </c>
    </row>
    <row r="35" spans="4:5" x14ac:dyDescent="0.3">
      <c r="D35" s="130" t="s">
        <v>570</v>
      </c>
      <c r="E35" s="124" t="s">
        <v>571</v>
      </c>
    </row>
    <row r="36" spans="4:5" x14ac:dyDescent="0.3">
      <c r="D36" s="130" t="s">
        <v>572</v>
      </c>
      <c r="E36" s="124" t="s">
        <v>573</v>
      </c>
    </row>
    <row r="37" spans="4:5" x14ac:dyDescent="0.3">
      <c r="D37" s="130" t="s">
        <v>574</v>
      </c>
      <c r="E37" s="124" t="s">
        <v>187</v>
      </c>
    </row>
    <row r="38" spans="4:5" x14ac:dyDescent="0.3">
      <c r="D38" s="130" t="s">
        <v>575</v>
      </c>
      <c r="E38" s="124" t="s">
        <v>195</v>
      </c>
    </row>
    <row r="39" spans="4:5" x14ac:dyDescent="0.3">
      <c r="D39" s="131" t="s">
        <v>576</v>
      </c>
      <c r="E39" s="124" t="s">
        <v>577</v>
      </c>
    </row>
    <row r="40" spans="4:5" x14ac:dyDescent="0.3">
      <c r="D40" s="131" t="s">
        <v>578</v>
      </c>
      <c r="E40" s="124" t="s">
        <v>579</v>
      </c>
    </row>
    <row r="41" spans="4:5" x14ac:dyDescent="0.3">
      <c r="D41" s="130" t="s">
        <v>580</v>
      </c>
      <c r="E41" s="124" t="s">
        <v>581</v>
      </c>
    </row>
    <row r="42" spans="4:5" x14ac:dyDescent="0.3">
      <c r="D42" s="130" t="s">
        <v>582</v>
      </c>
      <c r="E42" s="124" t="s">
        <v>201</v>
      </c>
    </row>
    <row r="43" spans="4:5" x14ac:dyDescent="0.3">
      <c r="D43" s="131" t="s">
        <v>583</v>
      </c>
      <c r="E43" s="124" t="s">
        <v>584</v>
      </c>
    </row>
    <row r="44" spans="4:5" x14ac:dyDescent="0.3">
      <c r="D44" s="132" t="s">
        <v>585</v>
      </c>
      <c r="E44" s="124" t="s">
        <v>586</v>
      </c>
    </row>
    <row r="45" spans="4:5" x14ac:dyDescent="0.3">
      <c r="D45" s="126" t="s">
        <v>587</v>
      </c>
      <c r="E45" s="124" t="s">
        <v>588</v>
      </c>
    </row>
    <row r="46" spans="4:5" x14ac:dyDescent="0.3">
      <c r="D46" s="126" t="s">
        <v>589</v>
      </c>
      <c r="E46" s="124" t="s">
        <v>590</v>
      </c>
    </row>
    <row r="47" spans="4:5" x14ac:dyDescent="0.3">
      <c r="D47" s="126" t="s">
        <v>591</v>
      </c>
      <c r="E47" s="124" t="s">
        <v>592</v>
      </c>
    </row>
    <row r="48" spans="4:5" x14ac:dyDescent="0.3">
      <c r="D48" s="126" t="s">
        <v>593</v>
      </c>
      <c r="E48" s="124" t="s">
        <v>594</v>
      </c>
    </row>
    <row r="49" spans="4:4" x14ac:dyDescent="0.3">
      <c r="D49" s="129" t="s">
        <v>595</v>
      </c>
    </row>
    <row r="50" spans="4:4" x14ac:dyDescent="0.3">
      <c r="D50" s="126" t="s">
        <v>596</v>
      </c>
    </row>
    <row r="51" spans="4:4" x14ac:dyDescent="0.3">
      <c r="D51" s="126" t="s">
        <v>597</v>
      </c>
    </row>
    <row r="52" spans="4:4" x14ac:dyDescent="0.3">
      <c r="D52" s="129" t="s">
        <v>598</v>
      </c>
    </row>
    <row r="53" spans="4:4" x14ac:dyDescent="0.3">
      <c r="D53" s="132" t="s">
        <v>599</v>
      </c>
    </row>
    <row r="54" spans="4:4" x14ac:dyDescent="0.3">
      <c r="D54" s="132" t="s">
        <v>600</v>
      </c>
    </row>
    <row r="55" spans="4:4" x14ac:dyDescent="0.3">
      <c r="D55" s="132" t="s">
        <v>601</v>
      </c>
    </row>
    <row r="56" spans="4:4" x14ac:dyDescent="0.3">
      <c r="D56" s="132" t="s">
        <v>602</v>
      </c>
    </row>
  </sheetData>
  <mergeCells count="1">
    <mergeCell ref="D27:D30"/>
  </mergeCells>
  <pageMargins left="0.7" right="0.7" top="0.75" bottom="0.75" header="0.3" footer="0.3"/>
  <pageSetup scale="2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baseColWidth="10" defaultColWidth="10.77734375" defaultRowHeight="14.4" x14ac:dyDescent="0.3"/>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46"/>
  <sheetViews>
    <sheetView zoomScale="90" zoomScaleNormal="90" workbookViewId="0">
      <selection activeCell="P9" sqref="P9"/>
    </sheetView>
  </sheetViews>
  <sheetFormatPr baseColWidth="10" defaultColWidth="10.77734375" defaultRowHeight="14.4" x14ac:dyDescent="0.3"/>
  <cols>
    <col min="1" max="2" width="10.77734375" customWidth="1"/>
    <col min="3" max="3" width="6.77734375" customWidth="1"/>
    <col min="4" max="4" width="8.77734375" customWidth="1"/>
    <col min="5" max="5" width="10.77734375" customWidth="1"/>
  </cols>
  <sheetData>
    <row r="1" spans="1:14" x14ac:dyDescent="0.3">
      <c r="B1" t="s">
        <v>603</v>
      </c>
      <c r="C1" s="682" t="s">
        <v>604</v>
      </c>
      <c r="D1" s="682"/>
      <c r="E1" s="682"/>
      <c r="F1" s="682"/>
      <c r="G1" s="683" t="s">
        <v>605</v>
      </c>
      <c r="H1" s="684"/>
      <c r="I1" s="684"/>
      <c r="J1" s="685"/>
      <c r="K1" s="681" t="s">
        <v>606</v>
      </c>
      <c r="L1" s="681"/>
      <c r="M1" s="681"/>
      <c r="N1" s="681"/>
    </row>
    <row r="2" spans="1:14" x14ac:dyDescent="0.3">
      <c r="C2" s="4"/>
      <c r="D2" s="4"/>
      <c r="E2" s="4"/>
      <c r="F2" s="4" t="s">
        <v>607</v>
      </c>
      <c r="G2" s="30"/>
      <c r="H2" s="4"/>
      <c r="I2" s="4"/>
      <c r="J2" s="31" t="s">
        <v>607</v>
      </c>
      <c r="K2" s="4"/>
      <c r="L2" s="4"/>
      <c r="M2" s="4"/>
      <c r="N2" s="4" t="s">
        <v>607</v>
      </c>
    </row>
    <row r="3" spans="1:14" x14ac:dyDescent="0.3">
      <c r="A3" s="679" t="s">
        <v>608</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3">
      <c r="A4" s="679"/>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3">
      <c r="A5" s="679"/>
      <c r="B5" s="5">
        <v>3</v>
      </c>
      <c r="C5" s="6">
        <v>0.05</v>
      </c>
      <c r="D5" s="6">
        <v>0.05</v>
      </c>
      <c r="E5" s="6">
        <v>0.1</v>
      </c>
      <c r="F5" s="7">
        <f>(C5+D5+E5)</f>
        <v>0.2</v>
      </c>
      <c r="G5" s="32">
        <v>0.1</v>
      </c>
      <c r="H5" s="6">
        <v>0.1</v>
      </c>
      <c r="I5" s="6">
        <v>0.1</v>
      </c>
      <c r="J5" s="33">
        <f>(G5+H5+I5)</f>
        <v>0.30000000000000004</v>
      </c>
      <c r="K5" s="24"/>
      <c r="L5" s="5"/>
      <c r="M5" s="5"/>
      <c r="N5" s="5"/>
    </row>
    <row r="6" spans="1:14" x14ac:dyDescent="0.3">
      <c r="A6" s="679"/>
      <c r="B6" s="5">
        <v>4</v>
      </c>
      <c r="C6" s="6">
        <v>0.1</v>
      </c>
      <c r="D6" s="6">
        <v>0.1</v>
      </c>
      <c r="E6" s="6">
        <v>0.2</v>
      </c>
      <c r="F6" s="7">
        <f>(C6+D6+E6)</f>
        <v>0.4</v>
      </c>
      <c r="G6" s="32">
        <v>0</v>
      </c>
      <c r="H6" s="6">
        <v>0</v>
      </c>
      <c r="I6" s="6">
        <v>0.1</v>
      </c>
      <c r="J6" s="33">
        <f>(G6+H6+I6)</f>
        <v>0.1</v>
      </c>
      <c r="K6" s="24"/>
      <c r="L6" s="5"/>
      <c r="M6" s="5"/>
      <c r="N6" s="5"/>
    </row>
    <row r="7" spans="1:14" x14ac:dyDescent="0.3">
      <c r="A7" s="679"/>
      <c r="B7" s="5">
        <v>5</v>
      </c>
      <c r="C7" s="6">
        <v>0</v>
      </c>
      <c r="D7" s="6">
        <v>0</v>
      </c>
      <c r="E7" s="6">
        <v>0</v>
      </c>
      <c r="F7" s="7">
        <f>(C7+D7+E7)</f>
        <v>0</v>
      </c>
      <c r="G7" s="32">
        <v>0</v>
      </c>
      <c r="H7" s="6">
        <v>0</v>
      </c>
      <c r="I7" s="6">
        <v>0</v>
      </c>
      <c r="J7" s="33">
        <f>(G7+H7+I7)</f>
        <v>0</v>
      </c>
      <c r="K7" s="24"/>
      <c r="L7" s="5"/>
      <c r="M7" s="5"/>
      <c r="N7" s="5"/>
    </row>
    <row r="8" spans="1:14" x14ac:dyDescent="0.3">
      <c r="A8" s="679" t="s">
        <v>609</v>
      </c>
      <c r="B8" s="9">
        <v>6</v>
      </c>
      <c r="C8" s="10">
        <v>0.1</v>
      </c>
      <c r="D8" s="10">
        <v>0.1</v>
      </c>
      <c r="E8" s="10">
        <v>0.1</v>
      </c>
      <c r="F8" s="11">
        <f>C8+D8+E8</f>
        <v>0.30000000000000004</v>
      </c>
      <c r="G8" s="34"/>
      <c r="H8" s="9"/>
      <c r="I8" s="9"/>
      <c r="J8" s="35"/>
      <c r="K8" s="25"/>
      <c r="L8" s="9"/>
      <c r="M8" s="9"/>
      <c r="N8" s="9"/>
    </row>
    <row r="9" spans="1:14" x14ac:dyDescent="0.3">
      <c r="A9" s="679"/>
      <c r="B9" s="9">
        <v>7</v>
      </c>
      <c r="C9" s="9"/>
      <c r="D9" s="9"/>
      <c r="E9" s="9"/>
      <c r="F9" s="19"/>
      <c r="G9" s="36"/>
      <c r="H9" s="9"/>
      <c r="I9" s="9"/>
      <c r="J9" s="35"/>
      <c r="K9" s="25"/>
      <c r="L9" s="9"/>
      <c r="M9" s="9"/>
      <c r="N9" s="9"/>
    </row>
    <row r="10" spans="1:14" x14ac:dyDescent="0.3">
      <c r="A10" s="679"/>
      <c r="B10" s="9">
        <v>8</v>
      </c>
      <c r="C10" s="9"/>
      <c r="D10" s="9"/>
      <c r="E10" s="9"/>
      <c r="F10" s="19"/>
      <c r="G10" s="36"/>
      <c r="H10" s="9"/>
      <c r="I10" s="9"/>
      <c r="J10" s="35"/>
      <c r="K10" s="25"/>
      <c r="L10" s="9"/>
      <c r="M10" s="9"/>
      <c r="N10" s="9"/>
    </row>
    <row r="11" spans="1:14" x14ac:dyDescent="0.3">
      <c r="A11" s="679"/>
      <c r="B11" s="9">
        <v>9</v>
      </c>
      <c r="C11" s="9"/>
      <c r="D11" s="9"/>
      <c r="E11" s="9"/>
      <c r="F11" s="19"/>
      <c r="G11" s="36"/>
      <c r="H11" s="9"/>
      <c r="I11" s="9"/>
      <c r="J11" s="35"/>
      <c r="K11" s="25"/>
      <c r="L11" s="9"/>
      <c r="M11" s="9"/>
      <c r="N11" s="9"/>
    </row>
    <row r="12" spans="1:14" x14ac:dyDescent="0.3">
      <c r="A12" s="679" t="s">
        <v>610</v>
      </c>
      <c r="B12" s="14">
        <v>10</v>
      </c>
      <c r="C12" s="14"/>
      <c r="D12" s="14"/>
      <c r="E12" s="14"/>
      <c r="F12" s="20"/>
      <c r="G12" s="37"/>
      <c r="H12" s="14"/>
      <c r="I12" s="14"/>
      <c r="J12" s="38"/>
      <c r="K12" s="26"/>
      <c r="L12" s="14"/>
      <c r="M12" s="14"/>
      <c r="N12" s="14"/>
    </row>
    <row r="13" spans="1:14" x14ac:dyDescent="0.3">
      <c r="A13" s="679"/>
      <c r="B13" s="14">
        <v>11</v>
      </c>
      <c r="C13" s="14"/>
      <c r="D13" s="14"/>
      <c r="E13" s="14"/>
      <c r="F13" s="20"/>
      <c r="G13" s="37"/>
      <c r="H13" s="14"/>
      <c r="I13" s="14"/>
      <c r="J13" s="38"/>
      <c r="K13" s="26"/>
      <c r="L13" s="14"/>
      <c r="M13" s="14"/>
      <c r="N13" s="14"/>
    </row>
    <row r="14" spans="1:14" x14ac:dyDescent="0.3">
      <c r="A14" s="679"/>
      <c r="B14" s="14">
        <v>12</v>
      </c>
      <c r="C14" s="14"/>
      <c r="D14" s="14"/>
      <c r="E14" s="14"/>
      <c r="F14" s="20"/>
      <c r="G14" s="37"/>
      <c r="H14" s="14"/>
      <c r="I14" s="14"/>
      <c r="J14" s="38"/>
      <c r="K14" s="26"/>
      <c r="L14" s="14"/>
      <c r="M14" s="14"/>
      <c r="N14" s="14"/>
    </row>
    <row r="15" spans="1:14" x14ac:dyDescent="0.3">
      <c r="A15" s="679"/>
      <c r="B15" s="14">
        <v>13</v>
      </c>
      <c r="C15" s="14"/>
      <c r="D15" s="14"/>
      <c r="E15" s="14"/>
      <c r="F15" s="20"/>
      <c r="G15" s="37"/>
      <c r="H15" s="14"/>
      <c r="I15" s="14"/>
      <c r="J15" s="38"/>
      <c r="K15" s="26"/>
      <c r="L15" s="14"/>
      <c r="M15" s="14"/>
      <c r="N15" s="14"/>
    </row>
    <row r="16" spans="1:14" x14ac:dyDescent="0.3">
      <c r="A16" s="679" t="s">
        <v>611</v>
      </c>
      <c r="B16" s="15">
        <v>14</v>
      </c>
      <c r="C16" s="15"/>
      <c r="D16" s="15"/>
      <c r="E16" s="15"/>
      <c r="F16" s="21"/>
      <c r="G16" s="39"/>
      <c r="H16" s="15"/>
      <c r="I16" s="15"/>
      <c r="J16" s="40"/>
      <c r="K16" s="27"/>
      <c r="L16" s="15"/>
      <c r="M16" s="15"/>
      <c r="N16" s="15"/>
    </row>
    <row r="17" spans="1:14" x14ac:dyDescent="0.3">
      <c r="A17" s="679"/>
      <c r="B17" s="15">
        <v>15</v>
      </c>
      <c r="C17" s="15"/>
      <c r="D17" s="15"/>
      <c r="E17" s="15"/>
      <c r="F17" s="21"/>
      <c r="G17" s="39"/>
      <c r="H17" s="15"/>
      <c r="I17" s="15"/>
      <c r="J17" s="40"/>
      <c r="K17" s="27"/>
      <c r="L17" s="15"/>
      <c r="M17" s="15"/>
      <c r="N17" s="15"/>
    </row>
    <row r="18" spans="1:14" x14ac:dyDescent="0.3">
      <c r="A18" s="679"/>
      <c r="B18" s="15">
        <v>16</v>
      </c>
      <c r="C18" s="15"/>
      <c r="D18" s="15"/>
      <c r="E18" s="15"/>
      <c r="F18" s="21"/>
      <c r="G18" s="39"/>
      <c r="H18" s="15"/>
      <c r="I18" s="15"/>
      <c r="J18" s="40"/>
      <c r="K18" s="27"/>
      <c r="L18" s="15"/>
      <c r="M18" s="15"/>
      <c r="N18" s="15"/>
    </row>
    <row r="19" spans="1:14" x14ac:dyDescent="0.3">
      <c r="A19" s="679" t="s">
        <v>612</v>
      </c>
      <c r="B19" s="18">
        <v>17</v>
      </c>
      <c r="C19" s="18"/>
      <c r="D19" s="18"/>
      <c r="E19" s="18"/>
      <c r="F19" s="22"/>
      <c r="G19" s="41"/>
      <c r="H19" s="18"/>
      <c r="I19" s="18"/>
      <c r="J19" s="42"/>
      <c r="K19" s="28"/>
      <c r="L19" s="18"/>
      <c r="M19" s="18"/>
      <c r="N19" s="18"/>
    </row>
    <row r="20" spans="1:14" x14ac:dyDescent="0.3">
      <c r="A20" s="679"/>
      <c r="B20" s="18">
        <v>18</v>
      </c>
      <c r="C20" s="18"/>
      <c r="D20" s="18"/>
      <c r="E20" s="18"/>
      <c r="F20" s="22"/>
      <c r="G20" s="41"/>
      <c r="H20" s="18"/>
      <c r="I20" s="18"/>
      <c r="J20" s="42"/>
      <c r="K20" s="28"/>
      <c r="L20" s="18"/>
      <c r="M20" s="18"/>
      <c r="N20" s="18"/>
    </row>
    <row r="21" spans="1:14" x14ac:dyDescent="0.3">
      <c r="A21" s="679"/>
      <c r="B21" s="18">
        <v>19</v>
      </c>
      <c r="C21" s="18"/>
      <c r="D21" s="18"/>
      <c r="E21" s="18"/>
      <c r="F21" s="22"/>
      <c r="G21" s="41"/>
      <c r="H21" s="18"/>
      <c r="I21" s="18"/>
      <c r="J21" s="42"/>
      <c r="K21" s="28"/>
      <c r="L21" s="18"/>
      <c r="M21" s="18"/>
      <c r="N21" s="18"/>
    </row>
    <row r="22" spans="1:14" x14ac:dyDescent="0.3">
      <c r="A22" s="679"/>
      <c r="B22" s="18">
        <v>20</v>
      </c>
      <c r="C22" s="18"/>
      <c r="D22" s="18"/>
      <c r="E22" s="18"/>
      <c r="F22" s="22"/>
      <c r="G22" s="41"/>
      <c r="H22" s="18"/>
      <c r="I22" s="18"/>
      <c r="J22" s="42"/>
      <c r="K22" s="28"/>
      <c r="L22" s="18"/>
      <c r="M22" s="18"/>
      <c r="N22" s="18"/>
    </row>
    <row r="23" spans="1:14" x14ac:dyDescent="0.3">
      <c r="A23" s="679" t="s">
        <v>613</v>
      </c>
      <c r="B23" s="13">
        <v>21</v>
      </c>
      <c r="C23" s="13"/>
      <c r="D23" s="13"/>
      <c r="E23" s="13"/>
      <c r="F23" s="23"/>
      <c r="G23" s="43"/>
      <c r="H23" s="13"/>
      <c r="I23" s="13"/>
      <c r="J23" s="44"/>
      <c r="K23" s="29"/>
      <c r="L23" s="13"/>
      <c r="M23" s="13"/>
      <c r="N23" s="13"/>
    </row>
    <row r="24" spans="1:14" x14ac:dyDescent="0.3">
      <c r="A24" s="679"/>
      <c r="B24" s="13">
        <v>22</v>
      </c>
      <c r="C24" s="13"/>
      <c r="D24" s="13"/>
      <c r="E24" s="13"/>
      <c r="F24" s="23"/>
      <c r="G24" s="43"/>
      <c r="H24" s="13"/>
      <c r="I24" s="13"/>
      <c r="J24" s="44"/>
      <c r="K24" s="29"/>
      <c r="L24" s="13"/>
      <c r="M24" s="13"/>
      <c r="N24" s="13"/>
    </row>
    <row r="25" spans="1:14" x14ac:dyDescent="0.3">
      <c r="A25" s="679"/>
      <c r="B25" s="13">
        <v>23</v>
      </c>
      <c r="C25" s="13"/>
      <c r="D25" s="13"/>
      <c r="E25" s="13"/>
      <c r="F25" s="23"/>
      <c r="G25" s="43"/>
      <c r="H25" s="13"/>
      <c r="I25" s="13"/>
      <c r="J25" s="44"/>
      <c r="K25" s="29"/>
      <c r="L25" s="13"/>
      <c r="M25" s="13"/>
      <c r="N25" s="13"/>
    </row>
    <row r="26" spans="1:14" x14ac:dyDescent="0.3">
      <c r="A26" s="679"/>
      <c r="B26" s="13">
        <v>24</v>
      </c>
      <c r="C26" s="13"/>
      <c r="D26" s="13"/>
      <c r="E26" s="13"/>
      <c r="F26" s="23"/>
      <c r="G26" s="43"/>
      <c r="H26" s="13"/>
      <c r="I26" s="13"/>
      <c r="J26" s="44"/>
      <c r="K26" s="29"/>
      <c r="L26" s="13"/>
      <c r="M26" s="13"/>
      <c r="N26" s="13"/>
    </row>
    <row r="27" spans="1:14" x14ac:dyDescent="0.3">
      <c r="A27" s="679" t="s">
        <v>614</v>
      </c>
      <c r="B27" s="9">
        <v>25</v>
      </c>
      <c r="C27" s="9"/>
      <c r="D27" s="9"/>
      <c r="E27" s="9"/>
      <c r="F27" s="9"/>
      <c r="G27" s="9"/>
      <c r="H27" s="9"/>
      <c r="I27" s="9"/>
      <c r="J27" s="9"/>
      <c r="K27" s="9"/>
      <c r="L27" s="9"/>
      <c r="M27" s="9"/>
      <c r="N27" s="9"/>
    </row>
    <row r="28" spans="1:14" x14ac:dyDescent="0.3">
      <c r="A28" s="679"/>
      <c r="B28" s="9">
        <v>26</v>
      </c>
      <c r="C28" s="9"/>
      <c r="D28" s="9"/>
      <c r="E28" s="9"/>
      <c r="F28" s="9"/>
      <c r="G28" s="9"/>
      <c r="H28" s="9"/>
      <c r="I28" s="9"/>
      <c r="J28" s="9"/>
      <c r="K28" s="9"/>
      <c r="L28" s="9"/>
      <c r="M28" s="9"/>
      <c r="N28" s="9"/>
    </row>
    <row r="29" spans="1:14" x14ac:dyDescent="0.3">
      <c r="A29" s="679"/>
      <c r="B29" s="9">
        <v>27</v>
      </c>
      <c r="C29" s="9"/>
      <c r="D29" s="9"/>
      <c r="E29" s="9"/>
      <c r="F29" s="9"/>
      <c r="G29" s="9"/>
      <c r="H29" s="9"/>
      <c r="I29" s="9"/>
      <c r="J29" s="9"/>
      <c r="K29" s="9"/>
      <c r="L29" s="9"/>
      <c r="M29" s="9"/>
      <c r="N29" s="9"/>
    </row>
    <row r="30" spans="1:14" x14ac:dyDescent="0.3">
      <c r="A30" s="679"/>
      <c r="B30" s="9">
        <v>28</v>
      </c>
      <c r="C30" s="9"/>
      <c r="D30" s="9"/>
      <c r="E30" s="9"/>
      <c r="F30" s="9"/>
      <c r="G30" s="9"/>
      <c r="H30" s="9"/>
      <c r="I30" s="9"/>
      <c r="J30" s="9"/>
      <c r="K30" s="9"/>
      <c r="L30" s="9"/>
      <c r="M30" s="9"/>
      <c r="N30" s="9"/>
    </row>
    <row r="31" spans="1:14" x14ac:dyDescent="0.3">
      <c r="A31" s="679"/>
      <c r="B31" s="9">
        <v>29</v>
      </c>
      <c r="C31" s="9"/>
      <c r="D31" s="9"/>
      <c r="E31" s="9"/>
      <c r="F31" s="9"/>
      <c r="G31" s="9"/>
      <c r="H31" s="9"/>
      <c r="I31" s="9"/>
      <c r="J31" s="9"/>
      <c r="K31" s="9"/>
      <c r="L31" s="9"/>
      <c r="M31" s="9"/>
      <c r="N31" s="9"/>
    </row>
    <row r="32" spans="1:14" x14ac:dyDescent="0.3">
      <c r="A32" s="679" t="s">
        <v>615</v>
      </c>
      <c r="B32" s="16">
        <v>30</v>
      </c>
      <c r="C32" s="16"/>
      <c r="D32" s="16"/>
      <c r="E32" s="16"/>
      <c r="F32" s="16"/>
      <c r="G32" s="16"/>
      <c r="H32" s="16"/>
      <c r="I32" s="16"/>
      <c r="J32" s="16"/>
      <c r="K32" s="16"/>
      <c r="L32" s="16"/>
      <c r="M32" s="16"/>
      <c r="N32" s="16"/>
    </row>
    <row r="33" spans="1:14" x14ac:dyDescent="0.3">
      <c r="A33" s="679"/>
      <c r="B33" s="16">
        <v>31</v>
      </c>
      <c r="C33" s="16"/>
      <c r="D33" s="16"/>
      <c r="E33" s="16"/>
      <c r="F33" s="16"/>
      <c r="G33" s="16"/>
      <c r="H33" s="16"/>
      <c r="I33" s="16"/>
      <c r="J33" s="16"/>
      <c r="K33" s="16"/>
      <c r="L33" s="16"/>
      <c r="M33" s="16"/>
      <c r="N33" s="16"/>
    </row>
    <row r="34" spans="1:14" x14ac:dyDescent="0.3">
      <c r="A34" s="679"/>
      <c r="B34" s="16">
        <v>32</v>
      </c>
      <c r="C34" s="16"/>
      <c r="D34" s="16"/>
      <c r="E34" s="16"/>
      <c r="F34" s="16"/>
      <c r="G34" s="16"/>
      <c r="H34" s="16"/>
      <c r="I34" s="16"/>
      <c r="J34" s="16"/>
      <c r="K34" s="16"/>
      <c r="L34" s="16"/>
      <c r="M34" s="16"/>
      <c r="N34" s="16"/>
    </row>
    <row r="35" spans="1:14" x14ac:dyDescent="0.3">
      <c r="A35" s="679" t="s">
        <v>616</v>
      </c>
      <c r="B35" s="17">
        <v>33</v>
      </c>
      <c r="C35" s="14"/>
      <c r="D35" s="14"/>
      <c r="E35" s="14"/>
      <c r="F35" s="14"/>
      <c r="G35" s="14"/>
      <c r="H35" s="14"/>
      <c r="I35" s="14"/>
      <c r="J35" s="14"/>
      <c r="K35" s="14"/>
      <c r="L35" s="14"/>
      <c r="M35" s="14"/>
      <c r="N35" s="14"/>
    </row>
    <row r="36" spans="1:14" x14ac:dyDescent="0.3">
      <c r="A36" s="679"/>
      <c r="B36" s="14">
        <v>34</v>
      </c>
      <c r="C36" s="14"/>
      <c r="D36" s="14"/>
      <c r="E36" s="14"/>
      <c r="F36" s="14"/>
      <c r="G36" s="14"/>
      <c r="H36" s="14"/>
      <c r="I36" s="14"/>
      <c r="J36" s="14"/>
      <c r="K36" s="14"/>
      <c r="L36" s="14"/>
      <c r="M36" s="14"/>
      <c r="N36" s="14"/>
    </row>
    <row r="37" spans="1:14" x14ac:dyDescent="0.3">
      <c r="A37" s="679"/>
      <c r="B37" s="45">
        <v>35</v>
      </c>
      <c r="C37" s="14"/>
      <c r="D37" s="14"/>
      <c r="E37" s="14"/>
      <c r="F37" s="14"/>
      <c r="G37" s="14"/>
      <c r="H37" s="14"/>
      <c r="I37" s="14"/>
      <c r="J37" s="14"/>
      <c r="K37" s="14"/>
      <c r="L37" s="14"/>
      <c r="M37" s="14"/>
      <c r="N37" s="14"/>
    </row>
    <row r="38" spans="1:14" x14ac:dyDescent="0.3">
      <c r="A38" s="679" t="s">
        <v>617</v>
      </c>
      <c r="B38" s="8">
        <v>36</v>
      </c>
      <c r="C38" s="8"/>
      <c r="D38" s="8"/>
      <c r="E38" s="8"/>
      <c r="F38" s="8"/>
      <c r="G38" s="8"/>
      <c r="H38" s="8"/>
      <c r="I38" s="8"/>
      <c r="J38" s="8"/>
      <c r="K38" s="8"/>
      <c r="L38" s="8"/>
      <c r="M38" s="8"/>
      <c r="N38" s="8"/>
    </row>
    <row r="39" spans="1:14" x14ac:dyDescent="0.3">
      <c r="A39" s="679"/>
      <c r="B39" s="8">
        <v>37</v>
      </c>
      <c r="C39" s="8"/>
      <c r="D39" s="8"/>
      <c r="E39" s="8"/>
      <c r="F39" s="8"/>
      <c r="G39" s="8"/>
      <c r="H39" s="8"/>
      <c r="I39" s="8"/>
      <c r="J39" s="8"/>
      <c r="K39" s="8"/>
      <c r="L39" s="8"/>
      <c r="M39" s="8"/>
      <c r="N39" s="8"/>
    </row>
    <row r="40" spans="1:14" x14ac:dyDescent="0.3">
      <c r="A40" s="679"/>
      <c r="B40" s="8">
        <v>38</v>
      </c>
      <c r="C40" s="8"/>
      <c r="D40" s="8"/>
      <c r="E40" s="8"/>
      <c r="F40" s="8"/>
      <c r="G40" s="8"/>
      <c r="H40" s="8"/>
      <c r="I40" s="8"/>
      <c r="J40" s="8"/>
      <c r="K40" s="8"/>
      <c r="L40" s="8"/>
      <c r="M40" s="8"/>
      <c r="N40" s="8"/>
    </row>
    <row r="41" spans="1:14" x14ac:dyDescent="0.3">
      <c r="A41" s="680" t="s">
        <v>618</v>
      </c>
      <c r="B41" s="46">
        <v>39</v>
      </c>
      <c r="C41" s="47"/>
      <c r="D41" s="47"/>
      <c r="E41" s="47"/>
      <c r="F41" s="47"/>
      <c r="G41" s="47"/>
      <c r="H41" s="47"/>
      <c r="I41" s="47"/>
      <c r="J41" s="47"/>
      <c r="K41" s="47"/>
      <c r="L41" s="47"/>
      <c r="M41" s="47"/>
      <c r="N41" s="47"/>
    </row>
    <row r="42" spans="1:14" x14ac:dyDescent="0.3">
      <c r="A42" s="680"/>
      <c r="B42" s="47">
        <v>40</v>
      </c>
      <c r="C42" s="47"/>
      <c r="D42" s="47"/>
      <c r="E42" s="47"/>
      <c r="F42" s="47"/>
      <c r="G42" s="47"/>
      <c r="H42" s="47"/>
      <c r="I42" s="47"/>
      <c r="J42" s="47"/>
      <c r="K42" s="47"/>
      <c r="L42" s="47"/>
      <c r="M42" s="47"/>
      <c r="N42" s="47"/>
    </row>
    <row r="43" spans="1:14" x14ac:dyDescent="0.3">
      <c r="A43" s="680"/>
      <c r="B43" s="47">
        <v>41</v>
      </c>
      <c r="C43" s="47"/>
      <c r="D43" s="47"/>
      <c r="E43" s="47"/>
      <c r="F43" s="47"/>
      <c r="G43" s="47"/>
      <c r="H43" s="47"/>
      <c r="I43" s="47"/>
      <c r="J43" s="47"/>
      <c r="K43" s="47"/>
      <c r="L43" s="47"/>
      <c r="M43" s="47"/>
      <c r="N43" s="47"/>
    </row>
    <row r="44" spans="1:14" x14ac:dyDescent="0.3">
      <c r="A44" s="680"/>
      <c r="B44" s="48">
        <v>42</v>
      </c>
      <c r="C44" s="47"/>
      <c r="D44" s="47"/>
      <c r="E44" s="47"/>
      <c r="F44" s="47"/>
      <c r="G44" s="47"/>
      <c r="H44" s="47"/>
      <c r="I44" s="47"/>
      <c r="J44" s="47"/>
      <c r="K44" s="47"/>
      <c r="L44" s="47"/>
      <c r="M44" s="47"/>
      <c r="N44" s="47"/>
    </row>
    <row r="45" spans="1:14" x14ac:dyDescent="0.3">
      <c r="A45" s="678" t="s">
        <v>619</v>
      </c>
      <c r="B45" s="12">
        <v>43</v>
      </c>
      <c r="C45" s="12"/>
      <c r="D45" s="12"/>
      <c r="E45" s="12"/>
      <c r="F45" s="12"/>
      <c r="G45" s="12"/>
      <c r="H45" s="12"/>
      <c r="I45" s="12"/>
      <c r="J45" s="12"/>
      <c r="K45" s="12"/>
      <c r="L45" s="12"/>
      <c r="M45" s="12"/>
      <c r="N45" s="12"/>
    </row>
    <row r="46" spans="1:14" x14ac:dyDescent="0.3">
      <c r="A46" s="678"/>
      <c r="B46" s="12">
        <v>44</v>
      </c>
      <c r="C46" s="12"/>
      <c r="D46" s="12"/>
      <c r="E46" s="12"/>
      <c r="F46" s="12"/>
      <c r="G46" s="12"/>
      <c r="H46" s="12"/>
      <c r="I46" s="12"/>
      <c r="J46" s="12"/>
      <c r="K46" s="12"/>
      <c r="L46" s="12"/>
      <c r="M46" s="12"/>
      <c r="N46" s="12"/>
    </row>
  </sheetData>
  <mergeCells count="15">
    <mergeCell ref="A23:A26"/>
    <mergeCell ref="K1:N1"/>
    <mergeCell ref="A3:A7"/>
    <mergeCell ref="A8:A11"/>
    <mergeCell ref="A12:A15"/>
    <mergeCell ref="A16:A18"/>
    <mergeCell ref="A19:A22"/>
    <mergeCell ref="C1:F1"/>
    <mergeCell ref="G1:J1"/>
    <mergeCell ref="A45:A46"/>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77734375" defaultRowHeight="14.4" x14ac:dyDescent="0.3"/>
  <cols>
    <col min="1" max="1" width="38.44140625" style="50" customWidth="1"/>
    <col min="2" max="2" width="15.44140625" style="50" customWidth="1"/>
    <col min="3" max="3" width="16.21875" style="50" customWidth="1"/>
    <col min="4" max="6" width="7" style="50" customWidth="1"/>
    <col min="7" max="15" width="7.77734375" style="50" customWidth="1"/>
    <col min="16" max="16" width="13.21875" style="50" customWidth="1"/>
    <col min="17" max="17" width="10.77734375" style="50"/>
    <col min="18" max="18" width="7.44140625" style="50" customWidth="1"/>
    <col min="19" max="20" width="10.77734375" style="50"/>
    <col min="21" max="21" width="13" style="50" customWidth="1"/>
    <col min="22" max="22" width="7.77734375" style="50" customWidth="1"/>
    <col min="23" max="28" width="12.21875" style="50" customWidth="1"/>
    <col min="29" max="29" width="6.21875" style="50" bestFit="1" customWidth="1"/>
    <col min="30" max="30" width="22.77734375" style="50" customWidth="1"/>
    <col min="31" max="31" width="18.44140625" style="50" bestFit="1" customWidth="1"/>
    <col min="32" max="32" width="8.44140625" style="50" customWidth="1"/>
    <col min="33" max="33" width="18.44140625" style="50" bestFit="1" customWidth="1"/>
    <col min="34" max="34" width="5.77734375" style="50" customWidth="1"/>
    <col min="35" max="35" width="18.44140625" style="50" bestFit="1" customWidth="1"/>
    <col min="36" max="36" width="4.77734375" style="50" customWidth="1"/>
    <col min="37" max="37" width="23" style="50" bestFit="1" customWidth="1"/>
    <col min="38" max="38" width="10.77734375" style="50"/>
    <col min="39" max="39" width="18.44140625" style="50" bestFit="1" customWidth="1"/>
    <col min="40" max="40" width="16.21875" style="50" customWidth="1"/>
    <col min="41" max="16384" width="10.77734375" style="50"/>
  </cols>
  <sheetData>
    <row r="1" spans="1:28" ht="32.25" customHeight="1" x14ac:dyDescent="0.3">
      <c r="A1" s="499"/>
      <c r="B1" s="514" t="s">
        <v>0</v>
      </c>
      <c r="C1" s="515"/>
      <c r="D1" s="515"/>
      <c r="E1" s="515"/>
      <c r="F1" s="515"/>
      <c r="G1" s="515"/>
      <c r="H1" s="515"/>
      <c r="I1" s="515"/>
      <c r="J1" s="515"/>
      <c r="K1" s="515"/>
      <c r="L1" s="515"/>
      <c r="M1" s="515"/>
      <c r="N1" s="515"/>
      <c r="O1" s="515"/>
      <c r="P1" s="515"/>
      <c r="Q1" s="515"/>
      <c r="R1" s="515"/>
      <c r="S1" s="515"/>
      <c r="T1" s="515"/>
      <c r="U1" s="515"/>
      <c r="V1" s="515"/>
      <c r="W1" s="515"/>
      <c r="X1" s="515"/>
      <c r="Y1" s="516"/>
      <c r="Z1" s="511" t="s">
        <v>93</v>
      </c>
      <c r="AA1" s="512"/>
      <c r="AB1" s="513"/>
    </row>
    <row r="2" spans="1:28" ht="30.75" customHeight="1" x14ac:dyDescent="0.3">
      <c r="A2" s="500"/>
      <c r="B2" s="488" t="s">
        <v>2</v>
      </c>
      <c r="C2" s="489"/>
      <c r="D2" s="489"/>
      <c r="E2" s="489"/>
      <c r="F2" s="489"/>
      <c r="G2" s="489"/>
      <c r="H2" s="489"/>
      <c r="I2" s="489"/>
      <c r="J2" s="489"/>
      <c r="K2" s="489"/>
      <c r="L2" s="489"/>
      <c r="M2" s="489"/>
      <c r="N2" s="489"/>
      <c r="O2" s="489"/>
      <c r="P2" s="489"/>
      <c r="Q2" s="489"/>
      <c r="R2" s="489"/>
      <c r="S2" s="489"/>
      <c r="T2" s="489"/>
      <c r="U2" s="489"/>
      <c r="V2" s="489"/>
      <c r="W2" s="489"/>
      <c r="X2" s="489"/>
      <c r="Y2" s="490"/>
      <c r="Z2" s="502" t="s">
        <v>94</v>
      </c>
      <c r="AA2" s="503"/>
      <c r="AB2" s="504"/>
    </row>
    <row r="3" spans="1:28" ht="24" customHeight="1" x14ac:dyDescent="0.3">
      <c r="A3" s="500"/>
      <c r="B3" s="368" t="s">
        <v>4</v>
      </c>
      <c r="C3" s="369"/>
      <c r="D3" s="369"/>
      <c r="E3" s="369"/>
      <c r="F3" s="369"/>
      <c r="G3" s="369"/>
      <c r="H3" s="369"/>
      <c r="I3" s="369"/>
      <c r="J3" s="369"/>
      <c r="K3" s="369"/>
      <c r="L3" s="369"/>
      <c r="M3" s="369"/>
      <c r="N3" s="369"/>
      <c r="O3" s="369"/>
      <c r="P3" s="369"/>
      <c r="Q3" s="369"/>
      <c r="R3" s="369"/>
      <c r="S3" s="369"/>
      <c r="T3" s="369"/>
      <c r="U3" s="369"/>
      <c r="V3" s="369"/>
      <c r="W3" s="369"/>
      <c r="X3" s="369"/>
      <c r="Y3" s="370"/>
      <c r="Z3" s="502" t="s">
        <v>95</v>
      </c>
      <c r="AA3" s="503"/>
      <c r="AB3" s="504"/>
    </row>
    <row r="4" spans="1:28" ht="15.75" customHeight="1" thickBot="1" x14ac:dyDescent="0.35">
      <c r="A4" s="501"/>
      <c r="B4" s="371"/>
      <c r="C4" s="372"/>
      <c r="D4" s="372"/>
      <c r="E4" s="372"/>
      <c r="F4" s="372"/>
      <c r="G4" s="372"/>
      <c r="H4" s="372"/>
      <c r="I4" s="372"/>
      <c r="J4" s="372"/>
      <c r="K4" s="372"/>
      <c r="L4" s="372"/>
      <c r="M4" s="372"/>
      <c r="N4" s="372"/>
      <c r="O4" s="372"/>
      <c r="P4" s="372"/>
      <c r="Q4" s="372"/>
      <c r="R4" s="372"/>
      <c r="S4" s="372"/>
      <c r="T4" s="372"/>
      <c r="U4" s="372"/>
      <c r="V4" s="372"/>
      <c r="W4" s="372"/>
      <c r="X4" s="372"/>
      <c r="Y4" s="373"/>
      <c r="Z4" s="505" t="s">
        <v>6</v>
      </c>
      <c r="AA4" s="506"/>
      <c r="AB4" s="507"/>
    </row>
    <row r="5" spans="1:28" ht="9" customHeight="1" thickBot="1" x14ac:dyDescent="0.35">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5">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3">
      <c r="A7" s="303" t="s">
        <v>15</v>
      </c>
      <c r="B7" s="305"/>
      <c r="C7" s="365"/>
      <c r="D7" s="366"/>
      <c r="E7" s="366"/>
      <c r="F7" s="366"/>
      <c r="G7" s="366"/>
      <c r="H7" s="366"/>
      <c r="I7" s="366"/>
      <c r="J7" s="366"/>
      <c r="K7" s="367"/>
      <c r="L7" s="62"/>
      <c r="M7" s="63"/>
      <c r="N7" s="63"/>
      <c r="O7" s="63"/>
      <c r="P7" s="63"/>
      <c r="Q7" s="64"/>
      <c r="R7" s="508" t="s">
        <v>9</v>
      </c>
      <c r="S7" s="509"/>
      <c r="T7" s="510"/>
      <c r="U7" s="517" t="s">
        <v>96</v>
      </c>
      <c r="V7" s="313"/>
      <c r="W7" s="508" t="s">
        <v>10</v>
      </c>
      <c r="X7" s="510"/>
      <c r="Y7" s="327" t="s">
        <v>11</v>
      </c>
      <c r="Z7" s="328"/>
      <c r="AA7" s="318"/>
      <c r="AB7" s="319"/>
    </row>
    <row r="8" spans="1:28" ht="15" customHeight="1" x14ac:dyDescent="0.3">
      <c r="A8" s="306"/>
      <c r="B8" s="308"/>
      <c r="C8" s="368"/>
      <c r="D8" s="369"/>
      <c r="E8" s="369"/>
      <c r="F8" s="369"/>
      <c r="G8" s="369"/>
      <c r="H8" s="369"/>
      <c r="I8" s="369"/>
      <c r="J8" s="369"/>
      <c r="K8" s="370"/>
      <c r="L8" s="62"/>
      <c r="M8" s="63"/>
      <c r="N8" s="63"/>
      <c r="O8" s="63"/>
      <c r="P8" s="63"/>
      <c r="Q8" s="64"/>
      <c r="R8" s="332"/>
      <c r="S8" s="333"/>
      <c r="T8" s="334"/>
      <c r="U8" s="314"/>
      <c r="V8" s="315"/>
      <c r="W8" s="332"/>
      <c r="X8" s="334"/>
      <c r="Y8" s="320" t="s">
        <v>12</v>
      </c>
      <c r="Z8" s="321"/>
      <c r="AA8" s="354"/>
      <c r="AB8" s="355"/>
    </row>
    <row r="9" spans="1:28" ht="15" customHeight="1" thickBot="1" x14ac:dyDescent="0.35">
      <c r="A9" s="309"/>
      <c r="B9" s="311"/>
      <c r="C9" s="371"/>
      <c r="D9" s="372"/>
      <c r="E9" s="372"/>
      <c r="F9" s="372"/>
      <c r="G9" s="372"/>
      <c r="H9" s="372"/>
      <c r="I9" s="372"/>
      <c r="J9" s="372"/>
      <c r="K9" s="373"/>
      <c r="L9" s="62"/>
      <c r="M9" s="63"/>
      <c r="N9" s="63"/>
      <c r="O9" s="63"/>
      <c r="P9" s="63"/>
      <c r="Q9" s="64"/>
      <c r="R9" s="387"/>
      <c r="S9" s="388"/>
      <c r="T9" s="389"/>
      <c r="U9" s="316"/>
      <c r="V9" s="317"/>
      <c r="W9" s="387"/>
      <c r="X9" s="389"/>
      <c r="Y9" s="356" t="s">
        <v>13</v>
      </c>
      <c r="Z9" s="357"/>
      <c r="AA9" s="358"/>
      <c r="AB9" s="359"/>
    </row>
    <row r="10" spans="1:28" ht="9" customHeight="1" thickBot="1" x14ac:dyDescent="0.35">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5">
      <c r="A11" s="360" t="s">
        <v>17</v>
      </c>
      <c r="B11" s="361"/>
      <c r="C11" s="374"/>
      <c r="D11" s="375"/>
      <c r="E11" s="375"/>
      <c r="F11" s="375"/>
      <c r="G11" s="375"/>
      <c r="H11" s="375"/>
      <c r="I11" s="375"/>
      <c r="J11" s="375"/>
      <c r="K11" s="376"/>
      <c r="L11" s="72"/>
      <c r="M11" s="329" t="s">
        <v>19</v>
      </c>
      <c r="N11" s="330"/>
      <c r="O11" s="330"/>
      <c r="P11" s="330"/>
      <c r="Q11" s="331"/>
      <c r="R11" s="377"/>
      <c r="S11" s="378"/>
      <c r="T11" s="378"/>
      <c r="U11" s="378"/>
      <c r="V11" s="379"/>
      <c r="W11" s="329" t="s">
        <v>21</v>
      </c>
      <c r="X11" s="331"/>
      <c r="Y11" s="324"/>
      <c r="Z11" s="325"/>
      <c r="AA11" s="325"/>
      <c r="AB11" s="326"/>
    </row>
    <row r="12" spans="1:28" ht="9" customHeight="1" thickBot="1" x14ac:dyDescent="0.35">
      <c r="A12" s="59"/>
      <c r="B12" s="54"/>
      <c r="C12" s="395"/>
      <c r="D12" s="395"/>
      <c r="E12" s="395"/>
      <c r="F12" s="395"/>
      <c r="G12" s="395"/>
      <c r="H12" s="395"/>
      <c r="I12" s="395"/>
      <c r="J12" s="395"/>
      <c r="K12" s="395"/>
      <c r="L12" s="395"/>
      <c r="M12" s="395"/>
      <c r="N12" s="395"/>
      <c r="O12" s="395"/>
      <c r="P12" s="395"/>
      <c r="Q12" s="395"/>
      <c r="R12" s="395"/>
      <c r="S12" s="395"/>
      <c r="T12" s="395"/>
      <c r="U12" s="395"/>
      <c r="V12" s="395"/>
      <c r="W12" s="395"/>
      <c r="X12" s="395"/>
      <c r="Y12" s="395"/>
      <c r="Z12" s="395"/>
      <c r="AA12" s="73"/>
      <c r="AB12" s="74"/>
    </row>
    <row r="13" spans="1:28" s="76" customFormat="1" ht="37.5" customHeight="1" thickBot="1" x14ac:dyDescent="0.35">
      <c r="A13" s="360" t="s">
        <v>23</v>
      </c>
      <c r="B13" s="361"/>
      <c r="C13" s="380"/>
      <c r="D13" s="381"/>
      <c r="E13" s="381"/>
      <c r="F13" s="381"/>
      <c r="G13" s="381"/>
      <c r="H13" s="381"/>
      <c r="I13" s="381"/>
      <c r="J13" s="381"/>
      <c r="K13" s="381"/>
      <c r="L13" s="381"/>
      <c r="M13" s="381"/>
      <c r="N13" s="381"/>
      <c r="O13" s="381"/>
      <c r="P13" s="381"/>
      <c r="Q13" s="382"/>
      <c r="R13" s="54"/>
      <c r="S13" s="481" t="s">
        <v>97</v>
      </c>
      <c r="T13" s="481"/>
      <c r="U13" s="75"/>
      <c r="V13" s="480" t="s">
        <v>26</v>
      </c>
      <c r="W13" s="481"/>
      <c r="X13" s="481"/>
      <c r="Y13" s="481"/>
      <c r="Z13" s="54"/>
      <c r="AA13" s="385"/>
      <c r="AB13" s="386"/>
    </row>
    <row r="14" spans="1:28" ht="16.5" customHeight="1" thickBot="1" x14ac:dyDescent="0.35">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5">
      <c r="A15" s="303" t="s">
        <v>7</v>
      </c>
      <c r="B15" s="305"/>
      <c r="C15" s="497" t="s">
        <v>98</v>
      </c>
      <c r="D15" s="80"/>
      <c r="E15" s="80"/>
      <c r="F15" s="80"/>
      <c r="G15" s="80"/>
      <c r="H15" s="80"/>
      <c r="I15" s="80"/>
      <c r="J15" s="70"/>
      <c r="K15" s="81"/>
      <c r="L15" s="70"/>
      <c r="M15" s="60"/>
      <c r="N15" s="60"/>
      <c r="O15" s="60"/>
      <c r="P15" s="60"/>
      <c r="Q15" s="482" t="s">
        <v>27</v>
      </c>
      <c r="R15" s="483"/>
      <c r="S15" s="483"/>
      <c r="T15" s="483"/>
      <c r="U15" s="483"/>
      <c r="V15" s="483"/>
      <c r="W15" s="483"/>
      <c r="X15" s="483"/>
      <c r="Y15" s="483"/>
      <c r="Z15" s="483"/>
      <c r="AA15" s="483"/>
      <c r="AB15" s="484"/>
    </row>
    <row r="16" spans="1:28" ht="35.25" customHeight="1" thickBot="1" x14ac:dyDescent="0.35">
      <c r="A16" s="309"/>
      <c r="B16" s="311"/>
      <c r="C16" s="498"/>
      <c r="D16" s="80"/>
      <c r="E16" s="80"/>
      <c r="F16" s="80"/>
      <c r="G16" s="80"/>
      <c r="H16" s="80"/>
      <c r="I16" s="80"/>
      <c r="J16" s="70"/>
      <c r="K16" s="70"/>
      <c r="L16" s="70"/>
      <c r="M16" s="60"/>
      <c r="N16" s="60"/>
      <c r="O16" s="60"/>
      <c r="P16" s="60"/>
      <c r="Q16" s="520" t="s">
        <v>99</v>
      </c>
      <c r="R16" s="521"/>
      <c r="S16" s="521"/>
      <c r="T16" s="521"/>
      <c r="U16" s="521"/>
      <c r="V16" s="522"/>
      <c r="W16" s="523" t="s">
        <v>100</v>
      </c>
      <c r="X16" s="521"/>
      <c r="Y16" s="521"/>
      <c r="Z16" s="521"/>
      <c r="AA16" s="521"/>
      <c r="AB16" s="524"/>
    </row>
    <row r="17" spans="1:39" ht="27" customHeight="1" x14ac:dyDescent="0.3">
      <c r="A17" s="82"/>
      <c r="B17" s="60"/>
      <c r="C17" s="60"/>
      <c r="D17" s="80"/>
      <c r="E17" s="80"/>
      <c r="F17" s="80"/>
      <c r="G17" s="80"/>
      <c r="H17" s="80"/>
      <c r="I17" s="80"/>
      <c r="J17" s="80"/>
      <c r="K17" s="80"/>
      <c r="L17" s="80"/>
      <c r="M17" s="60"/>
      <c r="N17" s="60"/>
      <c r="O17" s="60"/>
      <c r="P17" s="60"/>
      <c r="Q17" s="526" t="s">
        <v>101</v>
      </c>
      <c r="R17" s="527"/>
      <c r="S17" s="463"/>
      <c r="T17" s="457" t="s">
        <v>102</v>
      </c>
      <c r="U17" s="458"/>
      <c r="V17" s="459"/>
      <c r="W17" s="462" t="s">
        <v>101</v>
      </c>
      <c r="X17" s="463"/>
      <c r="Y17" s="462" t="s">
        <v>103</v>
      </c>
      <c r="Z17" s="463"/>
      <c r="AA17" s="457" t="s">
        <v>104</v>
      </c>
      <c r="AB17" s="464"/>
      <c r="AC17" s="83"/>
      <c r="AD17" s="83"/>
    </row>
    <row r="18" spans="1:39" ht="27" customHeight="1" x14ac:dyDescent="0.3">
      <c r="A18" s="82"/>
      <c r="B18" s="60"/>
      <c r="C18" s="60"/>
      <c r="D18" s="80"/>
      <c r="E18" s="80"/>
      <c r="F18" s="80"/>
      <c r="G18" s="80"/>
      <c r="H18" s="80"/>
      <c r="I18" s="80"/>
      <c r="J18" s="80"/>
      <c r="K18" s="80"/>
      <c r="L18" s="80"/>
      <c r="M18" s="60"/>
      <c r="N18" s="60"/>
      <c r="O18" s="60"/>
      <c r="P18" s="60"/>
      <c r="Q18" s="163"/>
      <c r="R18" s="164"/>
      <c r="S18" s="165"/>
      <c r="T18" s="457"/>
      <c r="U18" s="458"/>
      <c r="V18" s="459"/>
      <c r="W18" s="142"/>
      <c r="X18" s="143"/>
      <c r="Y18" s="142"/>
      <c r="Z18" s="143"/>
      <c r="AA18" s="144"/>
      <c r="AB18" s="145"/>
      <c r="AC18" s="83"/>
      <c r="AD18" s="83"/>
    </row>
    <row r="19" spans="1:39" ht="18" customHeight="1" thickBot="1" x14ac:dyDescent="0.35">
      <c r="A19" s="59"/>
      <c r="B19" s="54"/>
      <c r="C19" s="80"/>
      <c r="D19" s="80"/>
      <c r="E19" s="80"/>
      <c r="F19" s="80"/>
      <c r="G19" s="84"/>
      <c r="H19" s="84"/>
      <c r="I19" s="84"/>
      <c r="J19" s="84"/>
      <c r="K19" s="84"/>
      <c r="L19" s="84"/>
      <c r="M19" s="80"/>
      <c r="N19" s="80"/>
      <c r="O19" s="80"/>
      <c r="P19" s="80"/>
      <c r="Q19" s="525"/>
      <c r="R19" s="476"/>
      <c r="S19" s="477"/>
      <c r="T19" s="475"/>
      <c r="U19" s="476"/>
      <c r="V19" s="477"/>
      <c r="W19" s="485"/>
      <c r="X19" s="486"/>
      <c r="Y19" s="460"/>
      <c r="Z19" s="461"/>
      <c r="AA19" s="528"/>
      <c r="AB19" s="529"/>
      <c r="AC19" s="3"/>
      <c r="AD19" s="3"/>
    </row>
    <row r="20" spans="1:39" ht="7.5" customHeight="1" thickBot="1" x14ac:dyDescent="0.35">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3">
      <c r="A21" s="285" t="s">
        <v>53</v>
      </c>
      <c r="B21" s="286"/>
      <c r="C21" s="287"/>
      <c r="D21" s="287"/>
      <c r="E21" s="287"/>
      <c r="F21" s="287"/>
      <c r="G21" s="287"/>
      <c r="H21" s="287"/>
      <c r="I21" s="287"/>
      <c r="J21" s="287"/>
      <c r="K21" s="287"/>
      <c r="L21" s="287"/>
      <c r="M21" s="287"/>
      <c r="N21" s="287"/>
      <c r="O21" s="287"/>
      <c r="P21" s="287"/>
      <c r="Q21" s="287"/>
      <c r="R21" s="287"/>
      <c r="S21" s="287"/>
      <c r="T21" s="287"/>
      <c r="U21" s="287"/>
      <c r="V21" s="287"/>
      <c r="W21" s="287"/>
      <c r="X21" s="287"/>
      <c r="Y21" s="287"/>
      <c r="Z21" s="287"/>
      <c r="AA21" s="287"/>
      <c r="AB21" s="288"/>
    </row>
    <row r="22" spans="1:39" ht="15" customHeight="1" x14ac:dyDescent="0.3">
      <c r="A22" s="344" t="s">
        <v>54</v>
      </c>
      <c r="B22" s="346" t="s">
        <v>55</v>
      </c>
      <c r="C22" s="347"/>
      <c r="D22" s="290" t="s">
        <v>105</v>
      </c>
      <c r="E22" s="350"/>
      <c r="F22" s="350"/>
      <c r="G22" s="350"/>
      <c r="H22" s="350"/>
      <c r="I22" s="350"/>
      <c r="J22" s="350"/>
      <c r="K22" s="350"/>
      <c r="L22" s="350"/>
      <c r="M22" s="350"/>
      <c r="N22" s="350"/>
      <c r="O22" s="351"/>
      <c r="P22" s="352" t="s">
        <v>41</v>
      </c>
      <c r="Q22" s="352" t="s">
        <v>57</v>
      </c>
      <c r="R22" s="352"/>
      <c r="S22" s="352"/>
      <c r="T22" s="352"/>
      <c r="U22" s="352"/>
      <c r="V22" s="352"/>
      <c r="W22" s="352"/>
      <c r="X22" s="352"/>
      <c r="Y22" s="352"/>
      <c r="Z22" s="352"/>
      <c r="AA22" s="352"/>
      <c r="AB22" s="353"/>
    </row>
    <row r="23" spans="1:39" ht="27" customHeight="1" x14ac:dyDescent="0.3">
      <c r="A23" s="345"/>
      <c r="B23" s="348"/>
      <c r="C23" s="349"/>
      <c r="D23" s="88" t="s">
        <v>30</v>
      </c>
      <c r="E23" s="88" t="s">
        <v>31</v>
      </c>
      <c r="F23" s="88" t="s">
        <v>32</v>
      </c>
      <c r="G23" s="88" t="s">
        <v>33</v>
      </c>
      <c r="H23" s="88" t="s">
        <v>34</v>
      </c>
      <c r="I23" s="88" t="s">
        <v>35</v>
      </c>
      <c r="J23" s="88" t="s">
        <v>36</v>
      </c>
      <c r="K23" s="88" t="s">
        <v>37</v>
      </c>
      <c r="L23" s="88" t="s">
        <v>8</v>
      </c>
      <c r="M23" s="88" t="s">
        <v>38</v>
      </c>
      <c r="N23" s="88" t="s">
        <v>39</v>
      </c>
      <c r="O23" s="88" t="s">
        <v>40</v>
      </c>
      <c r="P23" s="351"/>
      <c r="Q23" s="352"/>
      <c r="R23" s="352"/>
      <c r="S23" s="352"/>
      <c r="T23" s="352"/>
      <c r="U23" s="352"/>
      <c r="V23" s="352"/>
      <c r="W23" s="352"/>
      <c r="X23" s="352"/>
      <c r="Y23" s="352"/>
      <c r="Z23" s="352"/>
      <c r="AA23" s="352"/>
      <c r="AB23" s="353"/>
    </row>
    <row r="24" spans="1:39" ht="42" customHeight="1" thickBot="1" x14ac:dyDescent="0.35">
      <c r="A24" s="85"/>
      <c r="B24" s="421"/>
      <c r="C24" s="422"/>
      <c r="D24" s="89"/>
      <c r="E24" s="89"/>
      <c r="F24" s="89"/>
      <c r="G24" s="89"/>
      <c r="H24" s="89"/>
      <c r="I24" s="89"/>
      <c r="J24" s="89"/>
      <c r="K24" s="89"/>
      <c r="L24" s="89"/>
      <c r="M24" s="89"/>
      <c r="N24" s="89"/>
      <c r="O24" s="89"/>
      <c r="P24" s="86">
        <f>SUM(D24:O24)</f>
        <v>0</v>
      </c>
      <c r="Q24" s="392" t="s">
        <v>106</v>
      </c>
      <c r="R24" s="392"/>
      <c r="S24" s="392"/>
      <c r="T24" s="392"/>
      <c r="U24" s="392"/>
      <c r="V24" s="392"/>
      <c r="W24" s="392"/>
      <c r="X24" s="392"/>
      <c r="Y24" s="392"/>
      <c r="Z24" s="392"/>
      <c r="AA24" s="392"/>
      <c r="AB24" s="393"/>
    </row>
    <row r="25" spans="1:39" ht="22.05" customHeight="1" x14ac:dyDescent="0.3">
      <c r="A25" s="291" t="s">
        <v>58</v>
      </c>
      <c r="B25" s="292"/>
      <c r="C25" s="292"/>
      <c r="D25" s="292"/>
      <c r="E25" s="292"/>
      <c r="F25" s="292"/>
      <c r="G25" s="292"/>
      <c r="H25" s="292"/>
      <c r="I25" s="292"/>
      <c r="J25" s="292"/>
      <c r="K25" s="292"/>
      <c r="L25" s="292"/>
      <c r="M25" s="292"/>
      <c r="N25" s="292"/>
      <c r="O25" s="292"/>
      <c r="P25" s="292"/>
      <c r="Q25" s="292"/>
      <c r="R25" s="292"/>
      <c r="S25" s="292"/>
      <c r="T25" s="292"/>
      <c r="U25" s="292"/>
      <c r="V25" s="292"/>
      <c r="W25" s="292"/>
      <c r="X25" s="292"/>
      <c r="Y25" s="292"/>
      <c r="Z25" s="292"/>
      <c r="AA25" s="292"/>
      <c r="AB25" s="293"/>
    </row>
    <row r="26" spans="1:39" ht="23.1" customHeight="1" x14ac:dyDescent="0.3">
      <c r="A26" s="289" t="s">
        <v>59</v>
      </c>
      <c r="B26" s="352" t="s">
        <v>60</v>
      </c>
      <c r="C26" s="352" t="s">
        <v>55</v>
      </c>
      <c r="D26" s="352" t="s">
        <v>61</v>
      </c>
      <c r="E26" s="352"/>
      <c r="F26" s="352"/>
      <c r="G26" s="352"/>
      <c r="H26" s="352"/>
      <c r="I26" s="352"/>
      <c r="J26" s="352"/>
      <c r="K26" s="352"/>
      <c r="L26" s="352"/>
      <c r="M26" s="352"/>
      <c r="N26" s="352"/>
      <c r="O26" s="352"/>
      <c r="P26" s="352"/>
      <c r="Q26" s="352" t="s">
        <v>62</v>
      </c>
      <c r="R26" s="352"/>
      <c r="S26" s="352"/>
      <c r="T26" s="352"/>
      <c r="U26" s="352"/>
      <c r="V26" s="352"/>
      <c r="W26" s="352"/>
      <c r="X26" s="352"/>
      <c r="Y26" s="352"/>
      <c r="Z26" s="352"/>
      <c r="AA26" s="352"/>
      <c r="AB26" s="353"/>
      <c r="AE26" s="87"/>
      <c r="AF26" s="87"/>
      <c r="AG26" s="87"/>
      <c r="AH26" s="87"/>
      <c r="AI26" s="87"/>
      <c r="AJ26" s="87"/>
      <c r="AK26" s="87"/>
      <c r="AL26" s="87"/>
      <c r="AM26" s="87"/>
    </row>
    <row r="27" spans="1:39" ht="23.1" customHeight="1" x14ac:dyDescent="0.3">
      <c r="A27" s="289"/>
      <c r="B27" s="352"/>
      <c r="C27" s="394"/>
      <c r="D27" s="88" t="s">
        <v>30</v>
      </c>
      <c r="E27" s="88" t="s">
        <v>31</v>
      </c>
      <c r="F27" s="88" t="s">
        <v>32</v>
      </c>
      <c r="G27" s="88" t="s">
        <v>33</v>
      </c>
      <c r="H27" s="88" t="s">
        <v>34</v>
      </c>
      <c r="I27" s="88" t="s">
        <v>35</v>
      </c>
      <c r="J27" s="88" t="s">
        <v>36</v>
      </c>
      <c r="K27" s="88" t="s">
        <v>37</v>
      </c>
      <c r="L27" s="88" t="s">
        <v>8</v>
      </c>
      <c r="M27" s="88" t="s">
        <v>38</v>
      </c>
      <c r="N27" s="88" t="s">
        <v>39</v>
      </c>
      <c r="O27" s="88" t="s">
        <v>40</v>
      </c>
      <c r="P27" s="88" t="s">
        <v>41</v>
      </c>
      <c r="Q27" s="348" t="s">
        <v>107</v>
      </c>
      <c r="R27" s="455"/>
      <c r="S27" s="455"/>
      <c r="T27" s="349"/>
      <c r="U27" s="348" t="s">
        <v>65</v>
      </c>
      <c r="V27" s="455"/>
      <c r="W27" s="455"/>
      <c r="X27" s="349"/>
      <c r="Y27" s="348" t="s">
        <v>66</v>
      </c>
      <c r="Z27" s="455"/>
      <c r="AA27" s="455"/>
      <c r="AB27" s="487"/>
      <c r="AE27" s="87"/>
      <c r="AF27" s="87"/>
      <c r="AG27" s="87"/>
      <c r="AH27" s="87"/>
      <c r="AI27" s="87"/>
      <c r="AJ27" s="87"/>
      <c r="AK27" s="87"/>
      <c r="AL27" s="87"/>
      <c r="AM27" s="87"/>
    </row>
    <row r="28" spans="1:39" ht="33" customHeight="1" x14ac:dyDescent="0.3">
      <c r="A28" s="447"/>
      <c r="B28" s="456"/>
      <c r="C28" s="90" t="s">
        <v>67</v>
      </c>
      <c r="D28" s="89"/>
      <c r="E28" s="89"/>
      <c r="F28" s="89"/>
      <c r="G28" s="89"/>
      <c r="H28" s="89"/>
      <c r="I28" s="89"/>
      <c r="J28" s="89"/>
      <c r="K28" s="89"/>
      <c r="L28" s="89"/>
      <c r="M28" s="89"/>
      <c r="N28" s="89"/>
      <c r="O28" s="89"/>
      <c r="P28" s="161">
        <f>SUM(D28:O28)</f>
        <v>0</v>
      </c>
      <c r="Q28" s="449" t="s">
        <v>108</v>
      </c>
      <c r="R28" s="450"/>
      <c r="S28" s="450"/>
      <c r="T28" s="451"/>
      <c r="U28" s="449" t="s">
        <v>109</v>
      </c>
      <c r="V28" s="450"/>
      <c r="W28" s="450"/>
      <c r="X28" s="451"/>
      <c r="Y28" s="449" t="s">
        <v>110</v>
      </c>
      <c r="Z28" s="450"/>
      <c r="AA28" s="450"/>
      <c r="AB28" s="518"/>
      <c r="AE28" s="87"/>
      <c r="AF28" s="87"/>
      <c r="AG28" s="87"/>
      <c r="AH28" s="87"/>
      <c r="AI28" s="87"/>
      <c r="AJ28" s="87"/>
      <c r="AK28" s="87"/>
      <c r="AL28" s="87"/>
      <c r="AM28" s="87"/>
    </row>
    <row r="29" spans="1:39" ht="34.049999999999997" customHeight="1" thickBot="1" x14ac:dyDescent="0.35">
      <c r="A29" s="448"/>
      <c r="B29" s="405"/>
      <c r="C29" s="91" t="s">
        <v>70</v>
      </c>
      <c r="D29" s="92"/>
      <c r="E29" s="92"/>
      <c r="F29" s="92"/>
      <c r="G29" s="93"/>
      <c r="H29" s="93"/>
      <c r="I29" s="93"/>
      <c r="J29" s="93"/>
      <c r="K29" s="93"/>
      <c r="L29" s="93"/>
      <c r="M29" s="93"/>
      <c r="N29" s="93"/>
      <c r="O29" s="93"/>
      <c r="P29" s="162">
        <f>SUM(D29:O29)</f>
        <v>0</v>
      </c>
      <c r="Q29" s="452"/>
      <c r="R29" s="453"/>
      <c r="S29" s="453"/>
      <c r="T29" s="454"/>
      <c r="U29" s="452"/>
      <c r="V29" s="453"/>
      <c r="W29" s="453"/>
      <c r="X29" s="454"/>
      <c r="Y29" s="452"/>
      <c r="Z29" s="453"/>
      <c r="AA29" s="453"/>
      <c r="AB29" s="519"/>
      <c r="AC29" s="49"/>
      <c r="AE29" s="87"/>
      <c r="AF29" s="87"/>
      <c r="AG29" s="87"/>
      <c r="AH29" s="87"/>
      <c r="AI29" s="87"/>
      <c r="AJ29" s="87"/>
      <c r="AK29" s="87"/>
      <c r="AL29" s="87"/>
      <c r="AM29" s="87"/>
    </row>
    <row r="30" spans="1:39" ht="26.1" customHeight="1" x14ac:dyDescent="0.3">
      <c r="A30" s="383" t="s">
        <v>71</v>
      </c>
      <c r="B30" s="396" t="s">
        <v>72</v>
      </c>
      <c r="C30" s="398" t="s">
        <v>73</v>
      </c>
      <c r="D30" s="398"/>
      <c r="E30" s="398"/>
      <c r="F30" s="398"/>
      <c r="G30" s="398"/>
      <c r="H30" s="398"/>
      <c r="I30" s="398"/>
      <c r="J30" s="398"/>
      <c r="K30" s="398"/>
      <c r="L30" s="398"/>
      <c r="M30" s="398"/>
      <c r="N30" s="398"/>
      <c r="O30" s="398"/>
      <c r="P30" s="398"/>
      <c r="Q30" s="384" t="s">
        <v>74</v>
      </c>
      <c r="R30" s="399"/>
      <c r="S30" s="399"/>
      <c r="T30" s="399"/>
      <c r="U30" s="399"/>
      <c r="V30" s="399"/>
      <c r="W30" s="399"/>
      <c r="X30" s="399"/>
      <c r="Y30" s="399"/>
      <c r="Z30" s="399"/>
      <c r="AA30" s="399"/>
      <c r="AB30" s="400"/>
      <c r="AE30" s="87"/>
      <c r="AF30" s="87"/>
      <c r="AG30" s="87"/>
      <c r="AH30" s="87"/>
      <c r="AI30" s="87"/>
      <c r="AJ30" s="87"/>
      <c r="AK30" s="87"/>
      <c r="AL30" s="87"/>
      <c r="AM30" s="87"/>
    </row>
    <row r="31" spans="1:39" ht="26.1" customHeight="1" x14ac:dyDescent="0.3">
      <c r="A31" s="289"/>
      <c r="B31" s="397"/>
      <c r="C31" s="88" t="s">
        <v>75</v>
      </c>
      <c r="D31" s="88" t="s">
        <v>76</v>
      </c>
      <c r="E31" s="88" t="s">
        <v>77</v>
      </c>
      <c r="F31" s="88" t="s">
        <v>78</v>
      </c>
      <c r="G31" s="88" t="s">
        <v>79</v>
      </c>
      <c r="H31" s="88" t="s">
        <v>80</v>
      </c>
      <c r="I31" s="88" t="s">
        <v>81</v>
      </c>
      <c r="J31" s="88" t="s">
        <v>82</v>
      </c>
      <c r="K31" s="88" t="s">
        <v>83</v>
      </c>
      <c r="L31" s="88" t="s">
        <v>84</v>
      </c>
      <c r="M31" s="88" t="s">
        <v>85</v>
      </c>
      <c r="N31" s="88" t="s">
        <v>86</v>
      </c>
      <c r="O31" s="88" t="s">
        <v>87</v>
      </c>
      <c r="P31" s="88" t="s">
        <v>88</v>
      </c>
      <c r="Q31" s="290" t="s">
        <v>89</v>
      </c>
      <c r="R31" s="350"/>
      <c r="S31" s="350"/>
      <c r="T31" s="350"/>
      <c r="U31" s="350"/>
      <c r="V31" s="350"/>
      <c r="W31" s="350"/>
      <c r="X31" s="350"/>
      <c r="Y31" s="350"/>
      <c r="Z31" s="350"/>
      <c r="AA31" s="350"/>
      <c r="AB31" s="401"/>
      <c r="AE31" s="94"/>
      <c r="AF31" s="94"/>
      <c r="AG31" s="94"/>
      <c r="AH31" s="94"/>
      <c r="AI31" s="94"/>
      <c r="AJ31" s="94"/>
      <c r="AK31" s="94"/>
      <c r="AL31" s="94"/>
      <c r="AM31" s="94"/>
    </row>
    <row r="32" spans="1:39" ht="28.5" customHeight="1" x14ac:dyDescent="0.3">
      <c r="A32" s="445"/>
      <c r="B32" s="442"/>
      <c r="C32" s="90" t="s">
        <v>67</v>
      </c>
      <c r="D32" s="95"/>
      <c r="E32" s="95"/>
      <c r="F32" s="95"/>
      <c r="G32" s="95"/>
      <c r="H32" s="95"/>
      <c r="I32" s="95"/>
      <c r="J32" s="95"/>
      <c r="K32" s="95"/>
      <c r="L32" s="95"/>
      <c r="M32" s="95"/>
      <c r="N32" s="95"/>
      <c r="O32" s="95"/>
      <c r="P32" s="96">
        <f t="shared" ref="P32:P39" si="0">SUM(D32:O32)</f>
        <v>0</v>
      </c>
      <c r="Q32" s="491" t="s">
        <v>111</v>
      </c>
      <c r="R32" s="492"/>
      <c r="S32" s="492"/>
      <c r="T32" s="492"/>
      <c r="U32" s="492"/>
      <c r="V32" s="492"/>
      <c r="W32" s="492"/>
      <c r="X32" s="492"/>
      <c r="Y32" s="492"/>
      <c r="Z32" s="492"/>
      <c r="AA32" s="492"/>
      <c r="AB32" s="493"/>
      <c r="AC32" s="97"/>
      <c r="AE32" s="98"/>
      <c r="AF32" s="98"/>
      <c r="AG32" s="98"/>
      <c r="AH32" s="98"/>
      <c r="AI32" s="98"/>
      <c r="AJ32" s="98"/>
      <c r="AK32" s="98"/>
      <c r="AL32" s="98"/>
      <c r="AM32" s="98"/>
    </row>
    <row r="33" spans="1:29" ht="28.5" customHeight="1" x14ac:dyDescent="0.3">
      <c r="A33" s="446"/>
      <c r="B33" s="443"/>
      <c r="C33" s="99" t="s">
        <v>70</v>
      </c>
      <c r="D33" s="100"/>
      <c r="E33" s="100"/>
      <c r="F33" s="100"/>
      <c r="G33" s="100"/>
      <c r="H33" s="100"/>
      <c r="I33" s="100"/>
      <c r="J33" s="100"/>
      <c r="K33" s="100"/>
      <c r="L33" s="100"/>
      <c r="M33" s="100"/>
      <c r="N33" s="100"/>
      <c r="O33" s="100"/>
      <c r="P33" s="101">
        <f t="shared" si="0"/>
        <v>0</v>
      </c>
      <c r="Q33" s="494"/>
      <c r="R33" s="495"/>
      <c r="S33" s="495"/>
      <c r="T33" s="495"/>
      <c r="U33" s="495"/>
      <c r="V33" s="495"/>
      <c r="W33" s="495"/>
      <c r="X33" s="495"/>
      <c r="Y33" s="495"/>
      <c r="Z33" s="495"/>
      <c r="AA33" s="495"/>
      <c r="AB33" s="496"/>
      <c r="AC33" s="97"/>
    </row>
    <row r="34" spans="1:29" ht="28.5" customHeight="1" x14ac:dyDescent="0.3">
      <c r="A34" s="446"/>
      <c r="B34" s="444"/>
      <c r="C34" s="102" t="s">
        <v>67</v>
      </c>
      <c r="D34" s="103"/>
      <c r="E34" s="103"/>
      <c r="F34" s="103"/>
      <c r="G34" s="103"/>
      <c r="H34" s="103"/>
      <c r="I34" s="103"/>
      <c r="J34" s="103"/>
      <c r="K34" s="103"/>
      <c r="L34" s="103"/>
      <c r="M34" s="103"/>
      <c r="N34" s="103"/>
      <c r="O34" s="103"/>
      <c r="P34" s="101">
        <f t="shared" si="0"/>
        <v>0</v>
      </c>
      <c r="Q34" s="466"/>
      <c r="R34" s="467"/>
      <c r="S34" s="467"/>
      <c r="T34" s="467"/>
      <c r="U34" s="467"/>
      <c r="V34" s="467"/>
      <c r="W34" s="467"/>
      <c r="X34" s="467"/>
      <c r="Y34" s="467"/>
      <c r="Z34" s="467"/>
      <c r="AA34" s="467"/>
      <c r="AB34" s="468"/>
      <c r="AC34" s="97"/>
    </row>
    <row r="35" spans="1:29" ht="28.5" customHeight="1" x14ac:dyDescent="0.3">
      <c r="A35" s="446"/>
      <c r="B35" s="443"/>
      <c r="C35" s="99" t="s">
        <v>70</v>
      </c>
      <c r="D35" s="100"/>
      <c r="E35" s="100"/>
      <c r="F35" s="100"/>
      <c r="G35" s="100"/>
      <c r="H35" s="100"/>
      <c r="I35" s="100"/>
      <c r="J35" s="100"/>
      <c r="K35" s="100"/>
      <c r="L35" s="104"/>
      <c r="M35" s="104"/>
      <c r="N35" s="104"/>
      <c r="O35" s="104"/>
      <c r="P35" s="101">
        <f t="shared" si="0"/>
        <v>0</v>
      </c>
      <c r="Q35" s="472"/>
      <c r="R35" s="473"/>
      <c r="S35" s="473"/>
      <c r="T35" s="473"/>
      <c r="U35" s="473"/>
      <c r="V35" s="473"/>
      <c r="W35" s="473"/>
      <c r="X35" s="473"/>
      <c r="Y35" s="473"/>
      <c r="Z35" s="473"/>
      <c r="AA35" s="473"/>
      <c r="AB35" s="474"/>
      <c r="AC35" s="97"/>
    </row>
    <row r="36" spans="1:29" ht="28.5" customHeight="1" x14ac:dyDescent="0.3">
      <c r="A36" s="440"/>
      <c r="B36" s="444"/>
      <c r="C36" s="102" t="s">
        <v>67</v>
      </c>
      <c r="D36" s="103"/>
      <c r="E36" s="103"/>
      <c r="F36" s="103"/>
      <c r="G36" s="103"/>
      <c r="H36" s="103"/>
      <c r="I36" s="103"/>
      <c r="J36" s="103"/>
      <c r="K36" s="103"/>
      <c r="L36" s="103"/>
      <c r="M36" s="103"/>
      <c r="N36" s="103"/>
      <c r="O36" s="103"/>
      <c r="P36" s="101">
        <f t="shared" si="0"/>
        <v>0</v>
      </c>
      <c r="Q36" s="466"/>
      <c r="R36" s="467"/>
      <c r="S36" s="467"/>
      <c r="T36" s="467"/>
      <c r="U36" s="467"/>
      <c r="V36" s="467"/>
      <c r="W36" s="467"/>
      <c r="X36" s="467"/>
      <c r="Y36" s="467"/>
      <c r="Z36" s="467"/>
      <c r="AA36" s="467"/>
      <c r="AB36" s="468"/>
      <c r="AC36" s="97"/>
    </row>
    <row r="37" spans="1:29" ht="28.5" customHeight="1" x14ac:dyDescent="0.3">
      <c r="A37" s="441"/>
      <c r="B37" s="443"/>
      <c r="C37" s="99" t="s">
        <v>70</v>
      </c>
      <c r="D37" s="100"/>
      <c r="E37" s="100"/>
      <c r="F37" s="100"/>
      <c r="G37" s="100"/>
      <c r="H37" s="100"/>
      <c r="I37" s="100"/>
      <c r="J37" s="100"/>
      <c r="K37" s="100"/>
      <c r="L37" s="104"/>
      <c r="M37" s="104"/>
      <c r="N37" s="104"/>
      <c r="O37" s="104"/>
      <c r="P37" s="101">
        <f t="shared" si="0"/>
        <v>0</v>
      </c>
      <c r="Q37" s="472"/>
      <c r="R37" s="473"/>
      <c r="S37" s="473"/>
      <c r="T37" s="473"/>
      <c r="U37" s="473"/>
      <c r="V37" s="473"/>
      <c r="W37" s="473"/>
      <c r="X37" s="473"/>
      <c r="Y37" s="473"/>
      <c r="Z37" s="473"/>
      <c r="AA37" s="473"/>
      <c r="AB37" s="474"/>
      <c r="AC37" s="97"/>
    </row>
    <row r="38" spans="1:29" ht="28.5" customHeight="1" x14ac:dyDescent="0.3">
      <c r="A38" s="478"/>
      <c r="B38" s="444"/>
      <c r="C38" s="102" t="s">
        <v>67</v>
      </c>
      <c r="D38" s="103"/>
      <c r="E38" s="103"/>
      <c r="F38" s="103"/>
      <c r="G38" s="103"/>
      <c r="H38" s="103"/>
      <c r="I38" s="103"/>
      <c r="J38" s="103"/>
      <c r="K38" s="103"/>
      <c r="L38" s="103"/>
      <c r="M38" s="103"/>
      <c r="N38" s="103"/>
      <c r="O38" s="103"/>
      <c r="P38" s="101">
        <f t="shared" si="0"/>
        <v>0</v>
      </c>
      <c r="Q38" s="466"/>
      <c r="R38" s="467"/>
      <c r="S38" s="467"/>
      <c r="T38" s="467"/>
      <c r="U38" s="467"/>
      <c r="V38" s="467"/>
      <c r="W38" s="467"/>
      <c r="X38" s="467"/>
      <c r="Y38" s="467"/>
      <c r="Z38" s="467"/>
      <c r="AA38" s="467"/>
      <c r="AB38" s="468"/>
      <c r="AC38" s="97"/>
    </row>
    <row r="39" spans="1:29" ht="28.5" customHeight="1" thickBot="1" x14ac:dyDescent="0.35">
      <c r="A39" s="479"/>
      <c r="B39" s="465"/>
      <c r="C39" s="91" t="s">
        <v>70</v>
      </c>
      <c r="D39" s="105"/>
      <c r="E39" s="105"/>
      <c r="F39" s="105"/>
      <c r="G39" s="105"/>
      <c r="H39" s="105"/>
      <c r="I39" s="105"/>
      <c r="J39" s="105"/>
      <c r="K39" s="105"/>
      <c r="L39" s="106"/>
      <c r="M39" s="106"/>
      <c r="N39" s="106"/>
      <c r="O39" s="106"/>
      <c r="P39" s="107">
        <f t="shared" si="0"/>
        <v>0</v>
      </c>
      <c r="Q39" s="469"/>
      <c r="R39" s="470"/>
      <c r="S39" s="470"/>
      <c r="T39" s="470"/>
      <c r="U39" s="470"/>
      <c r="V39" s="470"/>
      <c r="W39" s="470"/>
      <c r="X39" s="470"/>
      <c r="Y39" s="470"/>
      <c r="Z39" s="470"/>
      <c r="AA39" s="470"/>
      <c r="AB39" s="471"/>
      <c r="AC39" s="97"/>
    </row>
    <row r="40" spans="1:29" x14ac:dyDescent="0.3">
      <c r="A40" s="50" t="s">
        <v>112</v>
      </c>
    </row>
  </sheetData>
  <mergeCells count="86">
    <mergeCell ref="A13:B13"/>
    <mergeCell ref="C11:K11"/>
    <mergeCell ref="S13:T13"/>
    <mergeCell ref="Y11:AB11"/>
    <mergeCell ref="U28:X29"/>
    <mergeCell ref="Y28:AB29"/>
    <mergeCell ref="T18:V18"/>
    <mergeCell ref="D22:O22"/>
    <mergeCell ref="Q16:V16"/>
    <mergeCell ref="M11:Q11"/>
    <mergeCell ref="C12:Z12"/>
    <mergeCell ref="W16:AB16"/>
    <mergeCell ref="W17:X17"/>
    <mergeCell ref="Q19:S19"/>
    <mergeCell ref="Q17:S17"/>
    <mergeCell ref="AA19:AB19"/>
    <mergeCell ref="Z1:AB1"/>
    <mergeCell ref="AA8:AB8"/>
    <mergeCell ref="AA9:AB9"/>
    <mergeCell ref="W11:X11"/>
    <mergeCell ref="B1:Y1"/>
    <mergeCell ref="AA7:AB7"/>
    <mergeCell ref="Y9:Z9"/>
    <mergeCell ref="Z3:AB3"/>
    <mergeCell ref="Y8:Z8"/>
    <mergeCell ref="Y7:Z7"/>
    <mergeCell ref="U7:V9"/>
    <mergeCell ref="W7:X9"/>
    <mergeCell ref="Q34:AB35"/>
    <mergeCell ref="A21:AB21"/>
    <mergeCell ref="P22:P23"/>
    <mergeCell ref="C30:P30"/>
    <mergeCell ref="B2:Y2"/>
    <mergeCell ref="B3:Y4"/>
    <mergeCell ref="Q32:AB33"/>
    <mergeCell ref="Q30:AB30"/>
    <mergeCell ref="C15:C16"/>
    <mergeCell ref="A1:A4"/>
    <mergeCell ref="Z2:AB2"/>
    <mergeCell ref="Z4:AB4"/>
    <mergeCell ref="R7:T9"/>
    <mergeCell ref="A15:B16"/>
    <mergeCell ref="A7:B9"/>
    <mergeCell ref="R11:V11"/>
    <mergeCell ref="B38:B39"/>
    <mergeCell ref="C13:Q13"/>
    <mergeCell ref="Q22:AB23"/>
    <mergeCell ref="C7:K9"/>
    <mergeCell ref="Q38:AB39"/>
    <mergeCell ref="U27:X27"/>
    <mergeCell ref="Q36:AB37"/>
    <mergeCell ref="T19:V19"/>
    <mergeCell ref="A11:B11"/>
    <mergeCell ref="A38:A39"/>
    <mergeCell ref="V13:Y13"/>
    <mergeCell ref="Q15:AB15"/>
    <mergeCell ref="AA13:AB13"/>
    <mergeCell ref="W19:X19"/>
    <mergeCell ref="Y27:AB27"/>
    <mergeCell ref="Q31:AB31"/>
    <mergeCell ref="T17:V17"/>
    <mergeCell ref="Y19:Z19"/>
    <mergeCell ref="Y17:Z17"/>
    <mergeCell ref="AA17:AB17"/>
    <mergeCell ref="B22:C23"/>
    <mergeCell ref="A26:A27"/>
    <mergeCell ref="C26:C27"/>
    <mergeCell ref="A22:A23"/>
    <mergeCell ref="A28:A29"/>
    <mergeCell ref="A25:AB25"/>
    <mergeCell ref="D26:P26"/>
    <mergeCell ref="Q24:AB24"/>
    <mergeCell ref="B26:B27"/>
    <mergeCell ref="Q28:T29"/>
    <mergeCell ref="Q26:AB26"/>
    <mergeCell ref="Q27:T27"/>
    <mergeCell ref="B28:B29"/>
    <mergeCell ref="B24:C24"/>
    <mergeCell ref="A36:A37"/>
    <mergeCell ref="B32:B33"/>
    <mergeCell ref="B30:B31"/>
    <mergeCell ref="B34:B35"/>
    <mergeCell ref="B36:B37"/>
    <mergeCell ref="A32:A33"/>
    <mergeCell ref="A30:A31"/>
    <mergeCell ref="A34:A35"/>
  </mergeCells>
  <dataValidations count="2">
    <dataValidation type="textLength" operator="lessThanOrEqual" allowBlank="1" showInputMessage="1" showErrorMessage="1" errorTitle="Máximo 2.000 caracteres" error="Máximo 2.000 caracteres" promptTitle="2.000 caracteres" sqref="Q24:AB24" xr:uid="{00000000-0002-0000-0100-000000000000}">
      <formula1>2000</formula1>
    </dataValidation>
    <dataValidation type="textLength" operator="lessThanOrEqual" allowBlank="1" showInputMessage="1" showErrorMessage="1" errorTitle="Máximo 2.000 caracteres" error="Máximo 2.000 caracteres" sqref="Q32:AB39 Q28 U28 Y28" xr:uid="{00000000-0002-0000-0100-000001000000}">
      <formula1>2000</formula1>
    </dataValidation>
  </dataValidations>
  <pageMargins left="0" right="0" top="0" bottom="0" header="0" footer="0"/>
  <pageSetup paperSize="41" scale="45"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39"/>
  <sheetViews>
    <sheetView showGridLines="0" topLeftCell="M17" zoomScale="60" zoomScaleNormal="60" workbookViewId="0">
      <selection activeCell="Q21" sqref="Q21"/>
    </sheetView>
  </sheetViews>
  <sheetFormatPr baseColWidth="10" defaultColWidth="10.77734375" defaultRowHeight="14.4" x14ac:dyDescent="0.3"/>
  <cols>
    <col min="1" max="1" width="38.44140625" style="50" customWidth="1"/>
    <col min="2" max="2" width="15.44140625" style="50" customWidth="1"/>
    <col min="3" max="30" width="20.5546875" style="50" customWidth="1"/>
    <col min="31" max="31" width="6.21875" style="50" bestFit="1" customWidth="1"/>
    <col min="32" max="32" width="22.77734375" style="50" customWidth="1"/>
    <col min="33" max="33" width="18.44140625" style="50" bestFit="1" customWidth="1"/>
    <col min="34" max="34" width="8.44140625" style="50" customWidth="1"/>
    <col min="35" max="35" width="18.44140625" style="50" bestFit="1" customWidth="1"/>
    <col min="36" max="36" width="5.77734375" style="50" customWidth="1"/>
    <col min="37" max="37" width="18.44140625" style="50" bestFit="1" customWidth="1"/>
    <col min="38" max="38" width="4.77734375" style="50" customWidth="1"/>
    <col min="39" max="39" width="23" style="50" bestFit="1" customWidth="1"/>
    <col min="40" max="40" width="10.77734375" style="50"/>
    <col min="41" max="41" width="18.44140625" style="50" bestFit="1" customWidth="1"/>
    <col min="42" max="42" width="16.21875" style="50" customWidth="1"/>
    <col min="43" max="16384" width="10.77734375" style="50"/>
  </cols>
  <sheetData>
    <row r="1" spans="1:30" ht="32.25" customHeight="1" thickBot="1" x14ac:dyDescent="0.35">
      <c r="A1" s="335"/>
      <c r="B1" s="338" t="s">
        <v>0</v>
      </c>
      <c r="C1" s="339"/>
      <c r="D1" s="339"/>
      <c r="E1" s="339"/>
      <c r="F1" s="339"/>
      <c r="G1" s="339"/>
      <c r="H1" s="339"/>
      <c r="I1" s="339"/>
      <c r="J1" s="339"/>
      <c r="K1" s="339"/>
      <c r="L1" s="339"/>
      <c r="M1" s="339"/>
      <c r="N1" s="339"/>
      <c r="O1" s="339"/>
      <c r="P1" s="339"/>
      <c r="Q1" s="339"/>
      <c r="R1" s="339"/>
      <c r="S1" s="339"/>
      <c r="T1" s="339"/>
      <c r="U1" s="339"/>
      <c r="V1" s="339"/>
      <c r="W1" s="339"/>
      <c r="X1" s="339"/>
      <c r="Y1" s="339"/>
      <c r="Z1" s="339"/>
      <c r="AA1" s="340"/>
      <c r="AB1" s="341" t="s">
        <v>1</v>
      </c>
      <c r="AC1" s="342"/>
      <c r="AD1" s="343"/>
    </row>
    <row r="2" spans="1:30" ht="30.75" customHeight="1" thickBot="1" x14ac:dyDescent="0.35">
      <c r="A2" s="336"/>
      <c r="B2" s="338" t="s">
        <v>2</v>
      </c>
      <c r="C2" s="339"/>
      <c r="D2" s="339"/>
      <c r="E2" s="339"/>
      <c r="F2" s="339"/>
      <c r="G2" s="339"/>
      <c r="H2" s="339"/>
      <c r="I2" s="339"/>
      <c r="J2" s="339"/>
      <c r="K2" s="339"/>
      <c r="L2" s="339"/>
      <c r="M2" s="339"/>
      <c r="N2" s="339"/>
      <c r="O2" s="339"/>
      <c r="P2" s="339"/>
      <c r="Q2" s="339"/>
      <c r="R2" s="339"/>
      <c r="S2" s="339"/>
      <c r="T2" s="339"/>
      <c r="U2" s="339"/>
      <c r="V2" s="339"/>
      <c r="W2" s="339"/>
      <c r="X2" s="339"/>
      <c r="Y2" s="339"/>
      <c r="Z2" s="339"/>
      <c r="AA2" s="340"/>
      <c r="AB2" s="297" t="s">
        <v>3</v>
      </c>
      <c r="AC2" s="298"/>
      <c r="AD2" s="299"/>
    </row>
    <row r="3" spans="1:30" ht="24" customHeight="1" x14ac:dyDescent="0.3">
      <c r="A3" s="336"/>
      <c r="B3" s="291" t="s">
        <v>4</v>
      </c>
      <c r="C3" s="292"/>
      <c r="D3" s="292"/>
      <c r="E3" s="292"/>
      <c r="F3" s="292"/>
      <c r="G3" s="292"/>
      <c r="H3" s="292"/>
      <c r="I3" s="292"/>
      <c r="J3" s="292"/>
      <c r="K3" s="292"/>
      <c r="L3" s="292"/>
      <c r="M3" s="292"/>
      <c r="N3" s="292"/>
      <c r="O3" s="292"/>
      <c r="P3" s="292"/>
      <c r="Q3" s="292"/>
      <c r="R3" s="292"/>
      <c r="S3" s="292"/>
      <c r="T3" s="292"/>
      <c r="U3" s="292"/>
      <c r="V3" s="292"/>
      <c r="W3" s="292"/>
      <c r="X3" s="292"/>
      <c r="Y3" s="292"/>
      <c r="Z3" s="292"/>
      <c r="AA3" s="293"/>
      <c r="AB3" s="297" t="s">
        <v>5</v>
      </c>
      <c r="AC3" s="298"/>
      <c r="AD3" s="299"/>
    </row>
    <row r="4" spans="1:30" ht="22.05" customHeight="1" thickBot="1" x14ac:dyDescent="0.35">
      <c r="A4" s="337"/>
      <c r="B4" s="294"/>
      <c r="C4" s="295"/>
      <c r="D4" s="295"/>
      <c r="E4" s="295"/>
      <c r="F4" s="295"/>
      <c r="G4" s="295"/>
      <c r="H4" s="295"/>
      <c r="I4" s="295"/>
      <c r="J4" s="295"/>
      <c r="K4" s="295"/>
      <c r="L4" s="295"/>
      <c r="M4" s="295"/>
      <c r="N4" s="295"/>
      <c r="O4" s="295"/>
      <c r="P4" s="295"/>
      <c r="Q4" s="295"/>
      <c r="R4" s="295"/>
      <c r="S4" s="295"/>
      <c r="T4" s="295"/>
      <c r="U4" s="295"/>
      <c r="V4" s="295"/>
      <c r="W4" s="295"/>
      <c r="X4" s="295"/>
      <c r="Y4" s="295"/>
      <c r="Z4" s="295"/>
      <c r="AA4" s="296"/>
      <c r="AB4" s="300" t="s">
        <v>6</v>
      </c>
      <c r="AC4" s="301"/>
      <c r="AD4" s="302"/>
    </row>
    <row r="5" spans="1:30" ht="9" customHeight="1" thickBot="1" x14ac:dyDescent="0.35">
      <c r="A5" s="51"/>
      <c r="B5" s="200"/>
      <c r="C5" s="20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
      <c r="A7" s="303" t="s">
        <v>7</v>
      </c>
      <c r="B7" s="305"/>
      <c r="C7" s="362" t="s">
        <v>40</v>
      </c>
      <c r="D7" s="303" t="s">
        <v>9</v>
      </c>
      <c r="E7" s="304"/>
      <c r="F7" s="304"/>
      <c r="G7" s="304"/>
      <c r="H7" s="305"/>
      <c r="I7" s="312">
        <v>45302</v>
      </c>
      <c r="J7" s="313"/>
      <c r="K7" s="303" t="s">
        <v>10</v>
      </c>
      <c r="L7" s="305"/>
      <c r="M7" s="327" t="s">
        <v>11</v>
      </c>
      <c r="N7" s="328"/>
      <c r="O7" s="318"/>
      <c r="P7" s="319"/>
      <c r="Q7" s="54"/>
      <c r="R7" s="54"/>
      <c r="S7" s="54"/>
      <c r="T7" s="54"/>
      <c r="U7" s="54"/>
      <c r="V7" s="54"/>
      <c r="W7" s="54"/>
      <c r="X7" s="54"/>
      <c r="Y7" s="54"/>
      <c r="Z7" s="55"/>
      <c r="AA7" s="54"/>
      <c r="AB7" s="54"/>
      <c r="AC7" s="60"/>
      <c r="AD7" s="61"/>
    </row>
    <row r="8" spans="1:30" x14ac:dyDescent="0.3">
      <c r="A8" s="306"/>
      <c r="B8" s="308"/>
      <c r="C8" s="363"/>
      <c r="D8" s="306"/>
      <c r="E8" s="307"/>
      <c r="F8" s="307"/>
      <c r="G8" s="307"/>
      <c r="H8" s="308"/>
      <c r="I8" s="314"/>
      <c r="J8" s="315"/>
      <c r="K8" s="306"/>
      <c r="L8" s="308"/>
      <c r="M8" s="320" t="s">
        <v>12</v>
      </c>
      <c r="N8" s="321"/>
      <c r="O8" s="354"/>
      <c r="P8" s="355"/>
      <c r="Q8" s="54"/>
      <c r="R8" s="54"/>
      <c r="S8" s="54"/>
      <c r="T8" s="54"/>
      <c r="U8" s="54"/>
      <c r="V8" s="54"/>
      <c r="W8" s="54"/>
      <c r="X8" s="54"/>
      <c r="Y8" s="54"/>
      <c r="Z8" s="55"/>
      <c r="AA8" s="54"/>
      <c r="AB8" s="54"/>
      <c r="AC8" s="60"/>
      <c r="AD8" s="61"/>
    </row>
    <row r="9" spans="1:30" ht="15" thickBot="1" x14ac:dyDescent="0.35">
      <c r="A9" s="309"/>
      <c r="B9" s="311"/>
      <c r="C9" s="364"/>
      <c r="D9" s="309"/>
      <c r="E9" s="310"/>
      <c r="F9" s="310"/>
      <c r="G9" s="310"/>
      <c r="H9" s="311"/>
      <c r="I9" s="316"/>
      <c r="J9" s="317"/>
      <c r="K9" s="309"/>
      <c r="L9" s="311"/>
      <c r="M9" s="356" t="s">
        <v>13</v>
      </c>
      <c r="N9" s="357"/>
      <c r="O9" s="358" t="s">
        <v>14</v>
      </c>
      <c r="P9" s="359"/>
      <c r="Q9" s="54"/>
      <c r="R9" s="54"/>
      <c r="S9" s="54"/>
      <c r="T9" s="54"/>
      <c r="U9" s="54"/>
      <c r="V9" s="54"/>
      <c r="W9" s="54"/>
      <c r="X9" s="54"/>
      <c r="Y9" s="54"/>
      <c r="Z9" s="55"/>
      <c r="AA9" s="54"/>
      <c r="AB9" s="54"/>
      <c r="AC9" s="60"/>
      <c r="AD9" s="61"/>
    </row>
    <row r="10" spans="1:30" ht="15" customHeight="1" thickBot="1" x14ac:dyDescent="0.35">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3">
      <c r="A11" s="303" t="s">
        <v>15</v>
      </c>
      <c r="B11" s="305"/>
      <c r="C11" s="365" t="s">
        <v>16</v>
      </c>
      <c r="D11" s="366"/>
      <c r="E11" s="366"/>
      <c r="F11" s="366"/>
      <c r="G11" s="366"/>
      <c r="H11" s="366"/>
      <c r="I11" s="366"/>
      <c r="J11" s="366"/>
      <c r="K11" s="366"/>
      <c r="L11" s="366"/>
      <c r="M11" s="366"/>
      <c r="N11" s="366"/>
      <c r="O11" s="366"/>
      <c r="P11" s="366"/>
      <c r="Q11" s="366"/>
      <c r="R11" s="366"/>
      <c r="S11" s="366"/>
      <c r="T11" s="366"/>
      <c r="U11" s="366"/>
      <c r="V11" s="366"/>
      <c r="W11" s="366"/>
      <c r="X11" s="366"/>
      <c r="Y11" s="366"/>
      <c r="Z11" s="366"/>
      <c r="AA11" s="366"/>
      <c r="AB11" s="366"/>
      <c r="AC11" s="366"/>
      <c r="AD11" s="367"/>
    </row>
    <row r="12" spans="1:30" ht="15" customHeight="1" x14ac:dyDescent="0.3">
      <c r="A12" s="306"/>
      <c r="B12" s="308"/>
      <c r="C12" s="368"/>
      <c r="D12" s="369"/>
      <c r="E12" s="369"/>
      <c r="F12" s="369"/>
      <c r="G12" s="369"/>
      <c r="H12" s="369"/>
      <c r="I12" s="369"/>
      <c r="J12" s="369"/>
      <c r="K12" s="369"/>
      <c r="L12" s="369"/>
      <c r="M12" s="369"/>
      <c r="N12" s="369"/>
      <c r="O12" s="369"/>
      <c r="P12" s="369"/>
      <c r="Q12" s="369"/>
      <c r="R12" s="369"/>
      <c r="S12" s="369"/>
      <c r="T12" s="369"/>
      <c r="U12" s="369"/>
      <c r="V12" s="369"/>
      <c r="W12" s="369"/>
      <c r="X12" s="369"/>
      <c r="Y12" s="369"/>
      <c r="Z12" s="369"/>
      <c r="AA12" s="369"/>
      <c r="AB12" s="369"/>
      <c r="AC12" s="369"/>
      <c r="AD12" s="370"/>
    </row>
    <row r="13" spans="1:30" ht="15" customHeight="1" thickBot="1" x14ac:dyDescent="0.35">
      <c r="A13" s="309"/>
      <c r="B13" s="311"/>
      <c r="C13" s="371"/>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c r="AB13" s="372"/>
      <c r="AC13" s="372"/>
      <c r="AD13" s="373"/>
    </row>
    <row r="14" spans="1:30" ht="9" customHeight="1" thickBot="1" x14ac:dyDescent="0.3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5">
      <c r="A15" s="360" t="s">
        <v>17</v>
      </c>
      <c r="B15" s="361"/>
      <c r="C15" s="374" t="s">
        <v>18</v>
      </c>
      <c r="D15" s="375"/>
      <c r="E15" s="375"/>
      <c r="F15" s="375"/>
      <c r="G15" s="375"/>
      <c r="H15" s="375"/>
      <c r="I15" s="375"/>
      <c r="J15" s="375"/>
      <c r="K15" s="376"/>
      <c r="L15" s="329" t="s">
        <v>19</v>
      </c>
      <c r="M15" s="330"/>
      <c r="N15" s="330"/>
      <c r="O15" s="330"/>
      <c r="P15" s="330"/>
      <c r="Q15" s="331"/>
      <c r="R15" s="377" t="s">
        <v>20</v>
      </c>
      <c r="S15" s="378"/>
      <c r="T15" s="378"/>
      <c r="U15" s="378"/>
      <c r="V15" s="378"/>
      <c r="W15" s="378"/>
      <c r="X15" s="379"/>
      <c r="Y15" s="329" t="s">
        <v>21</v>
      </c>
      <c r="Z15" s="331"/>
      <c r="AA15" s="324" t="s">
        <v>22</v>
      </c>
      <c r="AB15" s="325"/>
      <c r="AC15" s="325"/>
      <c r="AD15" s="326"/>
    </row>
    <row r="16" spans="1:30" ht="9" customHeight="1" thickBot="1" x14ac:dyDescent="0.35">
      <c r="A16" s="59"/>
      <c r="B16" s="54"/>
      <c r="C16" s="395"/>
      <c r="D16" s="395"/>
      <c r="E16" s="395"/>
      <c r="F16" s="395"/>
      <c r="G16" s="395"/>
      <c r="H16" s="395"/>
      <c r="I16" s="395"/>
      <c r="J16" s="395"/>
      <c r="K16" s="395"/>
      <c r="L16" s="395"/>
      <c r="M16" s="395"/>
      <c r="N16" s="395"/>
      <c r="O16" s="395"/>
      <c r="P16" s="395"/>
      <c r="Q16" s="395"/>
      <c r="R16" s="395"/>
      <c r="S16" s="395"/>
      <c r="T16" s="395"/>
      <c r="U16" s="395"/>
      <c r="V16" s="395"/>
      <c r="W16" s="395"/>
      <c r="X16" s="395"/>
      <c r="Y16" s="395"/>
      <c r="Z16" s="395"/>
      <c r="AA16" s="395"/>
      <c r="AB16" s="395"/>
      <c r="AC16" s="73"/>
      <c r="AD16" s="74"/>
    </row>
    <row r="17" spans="1:41" s="76" customFormat="1" ht="37.5" customHeight="1" thickBot="1" x14ac:dyDescent="0.35">
      <c r="A17" s="360" t="s">
        <v>23</v>
      </c>
      <c r="B17" s="361"/>
      <c r="C17" s="380" t="s">
        <v>113</v>
      </c>
      <c r="D17" s="381"/>
      <c r="E17" s="381"/>
      <c r="F17" s="381"/>
      <c r="G17" s="381"/>
      <c r="H17" s="381"/>
      <c r="I17" s="381"/>
      <c r="J17" s="381"/>
      <c r="K17" s="381"/>
      <c r="L17" s="381"/>
      <c r="M17" s="381"/>
      <c r="N17" s="381"/>
      <c r="O17" s="381"/>
      <c r="P17" s="381"/>
      <c r="Q17" s="382"/>
      <c r="R17" s="329" t="s">
        <v>25</v>
      </c>
      <c r="S17" s="330"/>
      <c r="T17" s="330"/>
      <c r="U17" s="330"/>
      <c r="V17" s="331"/>
      <c r="W17" s="530">
        <v>1</v>
      </c>
      <c r="X17" s="531"/>
      <c r="Y17" s="330" t="s">
        <v>26</v>
      </c>
      <c r="Z17" s="330"/>
      <c r="AA17" s="330"/>
      <c r="AB17" s="331"/>
      <c r="AC17" s="385">
        <v>0.05</v>
      </c>
      <c r="AD17" s="386"/>
    </row>
    <row r="18" spans="1:41" ht="16.5" customHeight="1" thickBot="1" x14ac:dyDescent="0.3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5">
      <c r="A19" s="329" t="s">
        <v>27</v>
      </c>
      <c r="B19" s="330"/>
      <c r="C19" s="330"/>
      <c r="D19" s="330"/>
      <c r="E19" s="330"/>
      <c r="F19" s="330"/>
      <c r="G19" s="330"/>
      <c r="H19" s="330"/>
      <c r="I19" s="330"/>
      <c r="J19" s="330"/>
      <c r="K19" s="330"/>
      <c r="L19" s="330"/>
      <c r="M19" s="330"/>
      <c r="N19" s="330"/>
      <c r="O19" s="330"/>
      <c r="P19" s="330"/>
      <c r="Q19" s="330"/>
      <c r="R19" s="330"/>
      <c r="S19" s="330"/>
      <c r="T19" s="330"/>
      <c r="U19" s="330"/>
      <c r="V19" s="330"/>
      <c r="W19" s="330"/>
      <c r="X19" s="330"/>
      <c r="Y19" s="330"/>
      <c r="Z19" s="330"/>
      <c r="AA19" s="330"/>
      <c r="AB19" s="330"/>
      <c r="AC19" s="330"/>
      <c r="AD19" s="331"/>
      <c r="AE19" s="83"/>
      <c r="AF19" s="83"/>
    </row>
    <row r="20" spans="1:41" ht="32.1" customHeight="1" thickBot="1" x14ac:dyDescent="0.35">
      <c r="A20" s="82"/>
      <c r="B20" s="60"/>
      <c r="C20" s="387" t="s">
        <v>28</v>
      </c>
      <c r="D20" s="388"/>
      <c r="E20" s="388"/>
      <c r="F20" s="388"/>
      <c r="G20" s="388"/>
      <c r="H20" s="388"/>
      <c r="I20" s="388"/>
      <c r="J20" s="388"/>
      <c r="K20" s="388"/>
      <c r="L20" s="388"/>
      <c r="M20" s="388"/>
      <c r="N20" s="388"/>
      <c r="O20" s="388"/>
      <c r="P20" s="389"/>
      <c r="Q20" s="332" t="s">
        <v>29</v>
      </c>
      <c r="R20" s="333"/>
      <c r="S20" s="333"/>
      <c r="T20" s="333"/>
      <c r="U20" s="333"/>
      <c r="V20" s="333"/>
      <c r="W20" s="333"/>
      <c r="X20" s="333"/>
      <c r="Y20" s="333"/>
      <c r="Z20" s="333"/>
      <c r="AA20" s="333"/>
      <c r="AB20" s="333"/>
      <c r="AC20" s="333"/>
      <c r="AD20" s="334"/>
      <c r="AE20" s="83"/>
      <c r="AF20" s="83"/>
    </row>
    <row r="21" spans="1:41" ht="32.1" customHeight="1" thickBot="1" x14ac:dyDescent="0.35">
      <c r="A21" s="59"/>
      <c r="B21" s="54"/>
      <c r="C21" s="158" t="s">
        <v>30</v>
      </c>
      <c r="D21" s="159" t="s">
        <v>31</v>
      </c>
      <c r="E21" s="159" t="s">
        <v>32</v>
      </c>
      <c r="F21" s="159" t="s">
        <v>33</v>
      </c>
      <c r="G21" s="159" t="s">
        <v>34</v>
      </c>
      <c r="H21" s="159" t="s">
        <v>35</v>
      </c>
      <c r="I21" s="159" t="s">
        <v>36</v>
      </c>
      <c r="J21" s="159" t="s">
        <v>37</v>
      </c>
      <c r="K21" s="159" t="s">
        <v>8</v>
      </c>
      <c r="L21" s="159" t="s">
        <v>38</v>
      </c>
      <c r="M21" s="159" t="s">
        <v>39</v>
      </c>
      <c r="N21" s="159" t="s">
        <v>40</v>
      </c>
      <c r="O21" s="159" t="s">
        <v>41</v>
      </c>
      <c r="P21" s="160" t="s">
        <v>42</v>
      </c>
      <c r="Q21" s="158" t="s">
        <v>30</v>
      </c>
      <c r="R21" s="159" t="s">
        <v>31</v>
      </c>
      <c r="S21" s="159" t="s">
        <v>32</v>
      </c>
      <c r="T21" s="159" t="s">
        <v>33</v>
      </c>
      <c r="U21" s="159" t="s">
        <v>34</v>
      </c>
      <c r="V21" s="159" t="s">
        <v>35</v>
      </c>
      <c r="W21" s="159" t="s">
        <v>36</v>
      </c>
      <c r="X21" s="159" t="s">
        <v>37</v>
      </c>
      <c r="Y21" s="159" t="s">
        <v>8</v>
      </c>
      <c r="Z21" s="159" t="s">
        <v>38</v>
      </c>
      <c r="AA21" s="159" t="s">
        <v>39</v>
      </c>
      <c r="AB21" s="159" t="s">
        <v>40</v>
      </c>
      <c r="AC21" s="159" t="s">
        <v>41</v>
      </c>
      <c r="AD21" s="160" t="s">
        <v>42</v>
      </c>
      <c r="AE21" s="3"/>
      <c r="AF21" s="3"/>
    </row>
    <row r="22" spans="1:41" ht="32.1" customHeight="1" x14ac:dyDescent="0.3">
      <c r="A22" s="383" t="s">
        <v>45</v>
      </c>
      <c r="B22" s="384"/>
      <c r="C22" s="238">
        <v>79041466</v>
      </c>
      <c r="D22" s="239">
        <v>0</v>
      </c>
      <c r="E22" s="239">
        <v>-21480600</v>
      </c>
      <c r="F22" s="239">
        <v>0</v>
      </c>
      <c r="G22" s="240">
        <v>-2018800</v>
      </c>
      <c r="H22" s="239">
        <v>0</v>
      </c>
      <c r="I22" s="239">
        <v>0</v>
      </c>
      <c r="J22" s="239">
        <v>0</v>
      </c>
      <c r="K22" s="239">
        <v>0</v>
      </c>
      <c r="L22" s="239">
        <v>0</v>
      </c>
      <c r="M22" s="239">
        <v>0</v>
      </c>
      <c r="N22" s="239">
        <v>0</v>
      </c>
      <c r="O22" s="228">
        <f>SUM(C22:N22)</f>
        <v>55542066</v>
      </c>
      <c r="P22" s="180"/>
      <c r="Q22" s="179">
        <v>1236768800</v>
      </c>
      <c r="R22" s="178">
        <v>833239000</v>
      </c>
      <c r="S22" s="178"/>
      <c r="T22" s="178">
        <v>468180000</v>
      </c>
      <c r="U22" s="178">
        <v>-499159733</v>
      </c>
      <c r="V22" s="178"/>
      <c r="W22" s="178"/>
      <c r="X22" s="178">
        <v>18000000</v>
      </c>
      <c r="Y22" s="178"/>
      <c r="Z22" s="178">
        <v>119509067</v>
      </c>
      <c r="AA22" s="178">
        <v>11045266</v>
      </c>
      <c r="AB22" s="178"/>
      <c r="AC22" s="241">
        <f>SUM(Q22:AB22)</f>
        <v>2187582400</v>
      </c>
      <c r="AD22" s="242"/>
      <c r="AE22" s="3"/>
      <c r="AF22" s="3"/>
    </row>
    <row r="23" spans="1:41" ht="32.1" customHeight="1" x14ac:dyDescent="0.3">
      <c r="A23" s="289" t="s">
        <v>47</v>
      </c>
      <c r="B23" s="290"/>
      <c r="C23" s="243">
        <f>+C22</f>
        <v>79041466</v>
      </c>
      <c r="D23" s="244"/>
      <c r="E23" s="240">
        <v>-21480600</v>
      </c>
      <c r="F23" s="244">
        <v>0</v>
      </c>
      <c r="G23" s="240">
        <v>-2018800</v>
      </c>
      <c r="H23" s="244">
        <v>0</v>
      </c>
      <c r="I23" s="244">
        <v>0</v>
      </c>
      <c r="J23" s="244">
        <v>0</v>
      </c>
      <c r="K23" s="244">
        <v>0</v>
      </c>
      <c r="L23" s="244"/>
      <c r="M23" s="244"/>
      <c r="N23" s="240"/>
      <c r="O23" s="229">
        <f>SUM(C23:N23)</f>
        <v>55542066</v>
      </c>
      <c r="P23" s="182"/>
      <c r="Q23" s="175">
        <v>1722390600</v>
      </c>
      <c r="R23" s="174">
        <v>339459600</v>
      </c>
      <c r="S23" s="240">
        <v>-11311133</v>
      </c>
      <c r="T23" s="240">
        <v>-11511000</v>
      </c>
      <c r="U23" s="240">
        <v>0</v>
      </c>
      <c r="V23" s="240">
        <v>0</v>
      </c>
      <c r="W23" s="240">
        <v>0</v>
      </c>
      <c r="X23" s="240">
        <v>18000000</v>
      </c>
      <c r="Y23" s="240">
        <v>-41593067</v>
      </c>
      <c r="Z23" s="240">
        <v>-1080000</v>
      </c>
      <c r="AA23" s="240">
        <v>16332000</v>
      </c>
      <c r="AB23" s="240">
        <v>156895400</v>
      </c>
      <c r="AC23" s="240">
        <f>SUM(Q23:AB23)</f>
        <v>2187582400</v>
      </c>
      <c r="AD23" s="245">
        <f>+AC23/AC22</f>
        <v>1</v>
      </c>
      <c r="AE23" s="3"/>
      <c r="AF23" s="3"/>
      <c r="AG23" s="252"/>
    </row>
    <row r="24" spans="1:41" ht="32.1" customHeight="1" x14ac:dyDescent="0.3">
      <c r="A24" s="289" t="s">
        <v>49</v>
      </c>
      <c r="B24" s="290"/>
      <c r="C24" s="243">
        <v>0</v>
      </c>
      <c r="D24" s="244">
        <v>55542066</v>
      </c>
      <c r="E24" s="239">
        <v>-21480600</v>
      </c>
      <c r="F24" s="244">
        <v>0</v>
      </c>
      <c r="G24" s="240">
        <v>-2018800</v>
      </c>
      <c r="H24" s="244">
        <v>0</v>
      </c>
      <c r="I24" s="244">
        <v>0</v>
      </c>
      <c r="J24" s="244">
        <v>0</v>
      </c>
      <c r="K24" s="244">
        <v>23499400</v>
      </c>
      <c r="L24" s="244">
        <v>0</v>
      </c>
      <c r="M24" s="244">
        <v>0</v>
      </c>
      <c r="N24" s="240">
        <v>0</v>
      </c>
      <c r="O24" s="229">
        <f>SUM(C24:N24)</f>
        <v>55542066</v>
      </c>
      <c r="P24" s="180"/>
      <c r="Q24" s="175"/>
      <c r="R24" s="174">
        <v>63970800</v>
      </c>
      <c r="S24" s="174">
        <v>182367000</v>
      </c>
      <c r="T24" s="174">
        <v>182367000</v>
      </c>
      <c r="U24" s="174">
        <v>171992034</v>
      </c>
      <c r="V24" s="174">
        <v>171992034</v>
      </c>
      <c r="W24" s="174">
        <v>171992034</v>
      </c>
      <c r="X24" s="174">
        <v>171992034</v>
      </c>
      <c r="Y24" s="174">
        <v>175592034</v>
      </c>
      <c r="Z24" s="174">
        <v>175592034</v>
      </c>
      <c r="AA24" s="174">
        <v>175592034</v>
      </c>
      <c r="AB24" s="174">
        <v>544133362</v>
      </c>
      <c r="AC24" s="240">
        <f>SUM(Q24:AB24)</f>
        <v>2187582400</v>
      </c>
      <c r="AD24" s="245"/>
      <c r="AE24" s="3"/>
      <c r="AF24" s="3"/>
    </row>
    <row r="25" spans="1:41" ht="32.1" customHeight="1" thickBot="1" x14ac:dyDescent="0.35">
      <c r="A25" s="322" t="s">
        <v>51</v>
      </c>
      <c r="B25" s="323"/>
      <c r="C25" s="246">
        <v>53287866</v>
      </c>
      <c r="D25" s="247">
        <v>2254200</v>
      </c>
      <c r="E25" s="247">
        <v>0</v>
      </c>
      <c r="F25" s="247">
        <v>0</v>
      </c>
      <c r="G25" s="248">
        <v>0</v>
      </c>
      <c r="H25" s="247">
        <v>0</v>
      </c>
      <c r="I25" s="247">
        <v>0</v>
      </c>
      <c r="J25" s="247">
        <v>0</v>
      </c>
      <c r="K25" s="247">
        <v>0</v>
      </c>
      <c r="L25" s="247"/>
      <c r="M25" s="247"/>
      <c r="N25" s="248"/>
      <c r="O25" s="230">
        <f>SUM(C25:N25)</f>
        <v>55542066</v>
      </c>
      <c r="P25" s="181"/>
      <c r="Q25" s="176"/>
      <c r="R25" s="177">
        <v>53978867</v>
      </c>
      <c r="S25" s="248">
        <v>173451600</v>
      </c>
      <c r="T25" s="248">
        <v>182367000</v>
      </c>
      <c r="U25" s="248">
        <v>182367000</v>
      </c>
      <c r="V25" s="248">
        <v>182367000</v>
      </c>
      <c r="W25" s="248">
        <v>174409933</v>
      </c>
      <c r="X25" s="248">
        <v>183011000</v>
      </c>
      <c r="Y25" s="248">
        <v>178031000</v>
      </c>
      <c r="Z25" s="248">
        <v>179111000</v>
      </c>
      <c r="AA25" s="248">
        <v>179440600</v>
      </c>
      <c r="AB25" s="248">
        <v>357892400</v>
      </c>
      <c r="AC25" s="248">
        <f>SUM(Q25:AB25)</f>
        <v>2026427400</v>
      </c>
      <c r="AD25" s="249">
        <f>+AC25/AC24</f>
        <v>0.92633191782855817</v>
      </c>
      <c r="AE25" s="3"/>
      <c r="AF25" s="3"/>
    </row>
    <row r="26" spans="1:41" ht="32.1" customHeight="1" thickBot="1" x14ac:dyDescent="0.3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4.049999999999997" customHeight="1" x14ac:dyDescent="0.3">
      <c r="A27" s="285" t="s">
        <v>53</v>
      </c>
      <c r="B27" s="286"/>
      <c r="C27" s="287"/>
      <c r="D27" s="287"/>
      <c r="E27" s="287"/>
      <c r="F27" s="287"/>
      <c r="G27" s="287"/>
      <c r="H27" s="287"/>
      <c r="I27" s="287"/>
      <c r="J27" s="287"/>
      <c r="K27" s="287"/>
      <c r="L27" s="287"/>
      <c r="M27" s="287"/>
      <c r="N27" s="287"/>
      <c r="O27" s="287"/>
      <c r="P27" s="287"/>
      <c r="Q27" s="287"/>
      <c r="R27" s="287"/>
      <c r="S27" s="287"/>
      <c r="T27" s="287"/>
      <c r="U27" s="287"/>
      <c r="V27" s="287"/>
      <c r="W27" s="287"/>
      <c r="X27" s="287"/>
      <c r="Y27" s="287"/>
      <c r="Z27" s="287"/>
      <c r="AA27" s="287"/>
      <c r="AB27" s="287"/>
      <c r="AC27" s="287"/>
      <c r="AD27" s="288"/>
    </row>
    <row r="28" spans="1:41" ht="15" customHeight="1" x14ac:dyDescent="0.3">
      <c r="A28" s="344" t="s">
        <v>54</v>
      </c>
      <c r="B28" s="346" t="s">
        <v>55</v>
      </c>
      <c r="C28" s="347"/>
      <c r="D28" s="290" t="s">
        <v>56</v>
      </c>
      <c r="E28" s="350"/>
      <c r="F28" s="350"/>
      <c r="G28" s="350"/>
      <c r="H28" s="350"/>
      <c r="I28" s="350"/>
      <c r="J28" s="350"/>
      <c r="K28" s="350"/>
      <c r="L28" s="350"/>
      <c r="M28" s="350"/>
      <c r="N28" s="350"/>
      <c r="O28" s="351"/>
      <c r="P28" s="352" t="s">
        <v>41</v>
      </c>
      <c r="Q28" s="352" t="s">
        <v>57</v>
      </c>
      <c r="R28" s="352"/>
      <c r="S28" s="352"/>
      <c r="T28" s="352"/>
      <c r="U28" s="352"/>
      <c r="V28" s="352"/>
      <c r="W28" s="352"/>
      <c r="X28" s="352"/>
      <c r="Y28" s="352"/>
      <c r="Z28" s="352"/>
      <c r="AA28" s="352"/>
      <c r="AB28" s="352"/>
      <c r="AC28" s="352"/>
      <c r="AD28" s="353"/>
    </row>
    <row r="29" spans="1:41" ht="27" customHeight="1" x14ac:dyDescent="0.3">
      <c r="A29" s="345"/>
      <c r="B29" s="348"/>
      <c r="C29" s="349"/>
      <c r="D29" s="88" t="s">
        <v>30</v>
      </c>
      <c r="E29" s="88" t="s">
        <v>31</v>
      </c>
      <c r="F29" s="88" t="s">
        <v>32</v>
      </c>
      <c r="G29" s="88" t="s">
        <v>33</v>
      </c>
      <c r="H29" s="88" t="s">
        <v>34</v>
      </c>
      <c r="I29" s="88" t="s">
        <v>35</v>
      </c>
      <c r="J29" s="88" t="s">
        <v>36</v>
      </c>
      <c r="K29" s="88" t="s">
        <v>37</v>
      </c>
      <c r="L29" s="88" t="s">
        <v>8</v>
      </c>
      <c r="M29" s="88" t="s">
        <v>38</v>
      </c>
      <c r="N29" s="88" t="s">
        <v>39</v>
      </c>
      <c r="O29" s="88" t="s">
        <v>40</v>
      </c>
      <c r="P29" s="351"/>
      <c r="Q29" s="352"/>
      <c r="R29" s="352"/>
      <c r="S29" s="352"/>
      <c r="T29" s="352"/>
      <c r="U29" s="352"/>
      <c r="V29" s="352"/>
      <c r="W29" s="352"/>
      <c r="X29" s="352"/>
      <c r="Y29" s="352"/>
      <c r="Z29" s="352"/>
      <c r="AA29" s="352"/>
      <c r="AB29" s="352"/>
      <c r="AC29" s="352"/>
      <c r="AD29" s="353"/>
    </row>
    <row r="30" spans="1:41" ht="42" customHeight="1" thickBot="1" x14ac:dyDescent="0.35">
      <c r="A30" s="85" t="s">
        <v>113</v>
      </c>
      <c r="B30" s="421"/>
      <c r="C30" s="422"/>
      <c r="D30" s="89"/>
      <c r="E30" s="89"/>
      <c r="F30" s="89"/>
      <c r="G30" s="89"/>
      <c r="H30" s="89"/>
      <c r="I30" s="89"/>
      <c r="J30" s="89"/>
      <c r="K30" s="89"/>
      <c r="L30" s="89"/>
      <c r="M30" s="89"/>
      <c r="N30" s="89"/>
      <c r="O30" s="89"/>
      <c r="P30" s="86">
        <f>SUM(D30:O30)</f>
        <v>0</v>
      </c>
      <c r="Q30" s="392"/>
      <c r="R30" s="392"/>
      <c r="S30" s="392"/>
      <c r="T30" s="392"/>
      <c r="U30" s="392"/>
      <c r="V30" s="392"/>
      <c r="W30" s="392"/>
      <c r="X30" s="392"/>
      <c r="Y30" s="392"/>
      <c r="Z30" s="392"/>
      <c r="AA30" s="392"/>
      <c r="AB30" s="392"/>
      <c r="AC30" s="392"/>
      <c r="AD30" s="393"/>
    </row>
    <row r="31" spans="1:41" ht="45" customHeight="1" x14ac:dyDescent="0.3">
      <c r="A31" s="291" t="s">
        <v>58</v>
      </c>
      <c r="B31" s="292"/>
      <c r="C31" s="292"/>
      <c r="D31" s="292"/>
      <c r="E31" s="292"/>
      <c r="F31" s="292"/>
      <c r="G31" s="292"/>
      <c r="H31" s="292"/>
      <c r="I31" s="292"/>
      <c r="J31" s="292"/>
      <c r="K31" s="292"/>
      <c r="L31" s="292"/>
      <c r="M31" s="292"/>
      <c r="N31" s="292"/>
      <c r="O31" s="292"/>
      <c r="P31" s="292"/>
      <c r="Q31" s="292"/>
      <c r="R31" s="292"/>
      <c r="S31" s="292"/>
      <c r="T31" s="292"/>
      <c r="U31" s="292"/>
      <c r="V31" s="292"/>
      <c r="W31" s="292"/>
      <c r="X31" s="292"/>
      <c r="Y31" s="292"/>
      <c r="Z31" s="292"/>
      <c r="AA31" s="292"/>
      <c r="AB31" s="292"/>
      <c r="AC31" s="292"/>
      <c r="AD31" s="293"/>
    </row>
    <row r="32" spans="1:41" ht="23.1" customHeight="1" x14ac:dyDescent="0.3">
      <c r="A32" s="289" t="s">
        <v>59</v>
      </c>
      <c r="B32" s="352" t="s">
        <v>60</v>
      </c>
      <c r="C32" s="352" t="s">
        <v>55</v>
      </c>
      <c r="D32" s="352" t="s">
        <v>61</v>
      </c>
      <c r="E32" s="352"/>
      <c r="F32" s="352"/>
      <c r="G32" s="352"/>
      <c r="H32" s="352"/>
      <c r="I32" s="352"/>
      <c r="J32" s="352"/>
      <c r="K32" s="352"/>
      <c r="L32" s="352"/>
      <c r="M32" s="352"/>
      <c r="N32" s="352"/>
      <c r="O32" s="352"/>
      <c r="P32" s="352"/>
      <c r="Q32" s="352" t="s">
        <v>62</v>
      </c>
      <c r="R32" s="352"/>
      <c r="S32" s="352"/>
      <c r="T32" s="352"/>
      <c r="U32" s="352"/>
      <c r="V32" s="352"/>
      <c r="W32" s="352"/>
      <c r="X32" s="352"/>
      <c r="Y32" s="352"/>
      <c r="Z32" s="352"/>
      <c r="AA32" s="352"/>
      <c r="AB32" s="352"/>
      <c r="AC32" s="352"/>
      <c r="AD32" s="353"/>
      <c r="AG32" s="87"/>
      <c r="AH32" s="87"/>
      <c r="AI32" s="87"/>
      <c r="AJ32" s="87"/>
      <c r="AK32" s="87"/>
      <c r="AL32" s="87"/>
      <c r="AM32" s="87"/>
      <c r="AN32" s="87"/>
      <c r="AO32" s="87"/>
    </row>
    <row r="33" spans="1:41" ht="27" customHeight="1" x14ac:dyDescent="0.3">
      <c r="A33" s="289"/>
      <c r="B33" s="352"/>
      <c r="C33" s="394"/>
      <c r="D33" s="88" t="s">
        <v>30</v>
      </c>
      <c r="E33" s="88" t="s">
        <v>31</v>
      </c>
      <c r="F33" s="88" t="s">
        <v>32</v>
      </c>
      <c r="G33" s="88" t="s">
        <v>33</v>
      </c>
      <c r="H33" s="88" t="s">
        <v>34</v>
      </c>
      <c r="I33" s="88" t="s">
        <v>35</v>
      </c>
      <c r="J33" s="88" t="s">
        <v>36</v>
      </c>
      <c r="K33" s="88" t="s">
        <v>37</v>
      </c>
      <c r="L33" s="88" t="s">
        <v>8</v>
      </c>
      <c r="M33" s="88" t="s">
        <v>38</v>
      </c>
      <c r="N33" s="88" t="s">
        <v>39</v>
      </c>
      <c r="O33" s="88" t="s">
        <v>40</v>
      </c>
      <c r="P33" s="88" t="s">
        <v>41</v>
      </c>
      <c r="Q33" s="290" t="s">
        <v>63</v>
      </c>
      <c r="R33" s="350"/>
      <c r="S33" s="350"/>
      <c r="T33" s="351"/>
      <c r="U33" s="290" t="s">
        <v>64</v>
      </c>
      <c r="V33" s="350"/>
      <c r="W33" s="350"/>
      <c r="X33" s="351"/>
      <c r="Y33" s="290" t="s">
        <v>65</v>
      </c>
      <c r="Z33" s="350"/>
      <c r="AA33" s="351"/>
      <c r="AB33" s="290" t="s">
        <v>66</v>
      </c>
      <c r="AC33" s="350"/>
      <c r="AD33" s="401"/>
      <c r="AG33" s="87"/>
      <c r="AH33" s="87"/>
      <c r="AI33" s="87"/>
      <c r="AJ33" s="87"/>
      <c r="AK33" s="87"/>
      <c r="AL33" s="87"/>
      <c r="AM33" s="87"/>
      <c r="AN33" s="87"/>
      <c r="AO33" s="87"/>
    </row>
    <row r="34" spans="1:41" ht="60.6" customHeight="1" x14ac:dyDescent="0.3">
      <c r="A34" s="402" t="s">
        <v>113</v>
      </c>
      <c r="B34" s="404">
        <v>0.05</v>
      </c>
      <c r="C34" s="90" t="s">
        <v>67</v>
      </c>
      <c r="D34" s="204">
        <v>8.3299999999999999E-2</v>
      </c>
      <c r="E34" s="204">
        <v>8.3299999999999999E-2</v>
      </c>
      <c r="F34" s="204">
        <v>8.3299999999999999E-2</v>
      </c>
      <c r="G34" s="204">
        <v>8.3299999999999999E-2</v>
      </c>
      <c r="H34" s="204">
        <v>8.3299999999999999E-2</v>
      </c>
      <c r="I34" s="204">
        <v>8.3299999999999999E-2</v>
      </c>
      <c r="J34" s="204">
        <v>8.3299999999999999E-2</v>
      </c>
      <c r="K34" s="204">
        <v>8.3299999999999999E-2</v>
      </c>
      <c r="L34" s="204">
        <v>8.3400000000000002E-2</v>
      </c>
      <c r="M34" s="204">
        <v>8.3400000000000002E-2</v>
      </c>
      <c r="N34" s="204">
        <v>8.3400000000000002E-2</v>
      </c>
      <c r="O34" s="204">
        <v>8.3400000000000002E-2</v>
      </c>
      <c r="P34" s="161">
        <f>SUM(D34:O34)</f>
        <v>1</v>
      </c>
      <c r="Q34" s="532" t="s">
        <v>638</v>
      </c>
      <c r="R34" s="533"/>
      <c r="S34" s="533"/>
      <c r="T34" s="534"/>
      <c r="U34" s="532" t="s">
        <v>652</v>
      </c>
      <c r="V34" s="533"/>
      <c r="W34" s="533"/>
      <c r="X34" s="534"/>
      <c r="Y34" s="538" t="s">
        <v>68</v>
      </c>
      <c r="Z34" s="539"/>
      <c r="AA34" s="540"/>
      <c r="AB34" s="532" t="s">
        <v>114</v>
      </c>
      <c r="AC34" s="533"/>
      <c r="AD34" s="541"/>
      <c r="AG34" s="87"/>
      <c r="AH34" s="87"/>
      <c r="AI34" s="87"/>
      <c r="AJ34" s="87"/>
      <c r="AK34" s="87"/>
      <c r="AL34" s="87"/>
      <c r="AM34" s="87"/>
      <c r="AN34" s="87"/>
      <c r="AO34" s="87"/>
    </row>
    <row r="35" spans="1:41" ht="60.6" customHeight="1" thickBot="1" x14ac:dyDescent="0.35">
      <c r="A35" s="403"/>
      <c r="B35" s="405"/>
      <c r="C35" s="91" t="s">
        <v>70</v>
      </c>
      <c r="D35" s="217">
        <v>8.3299999999999999E-2</v>
      </c>
      <c r="E35" s="217">
        <v>8.3299999999999999E-2</v>
      </c>
      <c r="F35" s="217">
        <v>8.3299999999999999E-2</v>
      </c>
      <c r="G35" s="217">
        <v>8.3299999999999999E-2</v>
      </c>
      <c r="H35" s="217">
        <v>8.3299999999999999E-2</v>
      </c>
      <c r="I35" s="217">
        <v>8.3299999999999999E-2</v>
      </c>
      <c r="J35" s="217">
        <v>8.3299999999999999E-2</v>
      </c>
      <c r="K35" s="217">
        <v>8.3299999999999999E-2</v>
      </c>
      <c r="L35" s="217">
        <v>8.3400000000000002E-2</v>
      </c>
      <c r="M35" s="217">
        <v>8.3400000000000002E-2</v>
      </c>
      <c r="N35" s="217">
        <v>8.3400000000000002E-2</v>
      </c>
      <c r="O35" s="217">
        <v>8.3400000000000002E-2</v>
      </c>
      <c r="P35" s="218">
        <f>SUM(D35:O35)</f>
        <v>1</v>
      </c>
      <c r="Q35" s="535"/>
      <c r="R35" s="536"/>
      <c r="S35" s="536"/>
      <c r="T35" s="537"/>
      <c r="U35" s="535"/>
      <c r="V35" s="536"/>
      <c r="W35" s="536"/>
      <c r="X35" s="537"/>
      <c r="Y35" s="535"/>
      <c r="Z35" s="536"/>
      <c r="AA35" s="537"/>
      <c r="AB35" s="535"/>
      <c r="AC35" s="536"/>
      <c r="AD35" s="542"/>
      <c r="AE35" s="49"/>
      <c r="AG35" s="87"/>
      <c r="AH35" s="87"/>
      <c r="AI35" s="87"/>
      <c r="AJ35" s="87"/>
      <c r="AK35" s="87"/>
      <c r="AL35" s="87"/>
      <c r="AM35" s="87"/>
      <c r="AN35" s="87"/>
      <c r="AO35" s="87"/>
    </row>
    <row r="36" spans="1:41" ht="26.1" customHeight="1" x14ac:dyDescent="0.3">
      <c r="A36" s="383" t="s">
        <v>71</v>
      </c>
      <c r="B36" s="396" t="s">
        <v>72</v>
      </c>
      <c r="C36" s="398" t="s">
        <v>73</v>
      </c>
      <c r="D36" s="398"/>
      <c r="E36" s="398"/>
      <c r="F36" s="398"/>
      <c r="G36" s="398"/>
      <c r="H36" s="398"/>
      <c r="I36" s="398"/>
      <c r="J36" s="398"/>
      <c r="K36" s="398"/>
      <c r="L36" s="398"/>
      <c r="M36" s="398"/>
      <c r="N36" s="398"/>
      <c r="O36" s="398"/>
      <c r="P36" s="398"/>
      <c r="Q36" s="384" t="s">
        <v>74</v>
      </c>
      <c r="R36" s="399"/>
      <c r="S36" s="399"/>
      <c r="T36" s="399"/>
      <c r="U36" s="399"/>
      <c r="V36" s="399"/>
      <c r="W36" s="399"/>
      <c r="X36" s="399"/>
      <c r="Y36" s="399"/>
      <c r="Z36" s="399"/>
      <c r="AA36" s="399"/>
      <c r="AB36" s="399"/>
      <c r="AC36" s="399"/>
      <c r="AD36" s="400"/>
      <c r="AG36" s="87"/>
      <c r="AH36" s="87"/>
      <c r="AI36" s="87"/>
      <c r="AJ36" s="87"/>
      <c r="AK36" s="87"/>
      <c r="AL36" s="87"/>
      <c r="AM36" s="87"/>
      <c r="AN36" s="87"/>
      <c r="AO36" s="87"/>
    </row>
    <row r="37" spans="1:41" ht="26.1" customHeight="1" x14ac:dyDescent="0.3">
      <c r="A37" s="289"/>
      <c r="B37" s="397"/>
      <c r="C37" s="88" t="s">
        <v>75</v>
      </c>
      <c r="D37" s="88" t="s">
        <v>76</v>
      </c>
      <c r="E37" s="88" t="s">
        <v>77</v>
      </c>
      <c r="F37" s="88" t="s">
        <v>78</v>
      </c>
      <c r="G37" s="88" t="s">
        <v>79</v>
      </c>
      <c r="H37" s="88" t="s">
        <v>80</v>
      </c>
      <c r="I37" s="88" t="s">
        <v>81</v>
      </c>
      <c r="J37" s="88" t="s">
        <v>82</v>
      </c>
      <c r="K37" s="88" t="s">
        <v>83</v>
      </c>
      <c r="L37" s="88" t="s">
        <v>84</v>
      </c>
      <c r="M37" s="88" t="s">
        <v>85</v>
      </c>
      <c r="N37" s="88" t="s">
        <v>86</v>
      </c>
      <c r="O37" s="88" t="s">
        <v>87</v>
      </c>
      <c r="P37" s="88" t="s">
        <v>88</v>
      </c>
      <c r="Q37" s="290" t="s">
        <v>89</v>
      </c>
      <c r="R37" s="350"/>
      <c r="S37" s="350"/>
      <c r="T37" s="350"/>
      <c r="U37" s="350"/>
      <c r="V37" s="350"/>
      <c r="W37" s="350"/>
      <c r="X37" s="350"/>
      <c r="Y37" s="350"/>
      <c r="Z37" s="350"/>
      <c r="AA37" s="350"/>
      <c r="AB37" s="350"/>
      <c r="AC37" s="350"/>
      <c r="AD37" s="401"/>
      <c r="AG37" s="94"/>
      <c r="AH37" s="94"/>
      <c r="AI37" s="94"/>
      <c r="AJ37" s="94"/>
      <c r="AK37" s="94"/>
      <c r="AL37" s="94"/>
      <c r="AM37" s="94"/>
      <c r="AN37" s="94"/>
      <c r="AO37" s="94"/>
    </row>
    <row r="38" spans="1:41" ht="77.099999999999994" customHeight="1" x14ac:dyDescent="0.3">
      <c r="A38" s="446" t="s">
        <v>115</v>
      </c>
      <c r="B38" s="425">
        <v>0.05</v>
      </c>
      <c r="C38" s="102" t="s">
        <v>67</v>
      </c>
      <c r="D38" s="205">
        <v>8.3299999999999999E-2</v>
      </c>
      <c r="E38" s="205">
        <v>8.3299999999999999E-2</v>
      </c>
      <c r="F38" s="205">
        <v>8.3299999999999999E-2</v>
      </c>
      <c r="G38" s="205">
        <v>8.3299999999999999E-2</v>
      </c>
      <c r="H38" s="205">
        <v>8.3299999999999999E-2</v>
      </c>
      <c r="I38" s="205">
        <v>8.3299999999999999E-2</v>
      </c>
      <c r="J38" s="205">
        <v>8.3299999999999999E-2</v>
      </c>
      <c r="K38" s="205">
        <v>8.3299999999999999E-2</v>
      </c>
      <c r="L38" s="205">
        <v>8.3400000000000002E-2</v>
      </c>
      <c r="M38" s="205">
        <v>8.3400000000000002E-2</v>
      </c>
      <c r="N38" s="205">
        <v>8.3400000000000002E-2</v>
      </c>
      <c r="O38" s="205">
        <v>8.3400000000000002E-2</v>
      </c>
      <c r="P38" s="101">
        <f>SUM(D38:O38)</f>
        <v>1</v>
      </c>
      <c r="Q38" s="427" t="s">
        <v>651</v>
      </c>
      <c r="R38" s="428"/>
      <c r="S38" s="428"/>
      <c r="T38" s="428"/>
      <c r="U38" s="428"/>
      <c r="V38" s="428"/>
      <c r="W38" s="428"/>
      <c r="X38" s="428"/>
      <c r="Y38" s="428"/>
      <c r="Z38" s="428"/>
      <c r="AA38" s="428"/>
      <c r="AB38" s="428"/>
      <c r="AC38" s="428"/>
      <c r="AD38" s="429"/>
      <c r="AE38" s="97"/>
      <c r="AG38" s="98"/>
      <c r="AH38" s="98"/>
      <c r="AI38" s="98"/>
      <c r="AJ38" s="98"/>
      <c r="AK38" s="98"/>
      <c r="AL38" s="98"/>
      <c r="AM38" s="98"/>
      <c r="AN38" s="98"/>
      <c r="AO38" s="98"/>
    </row>
    <row r="39" spans="1:41" ht="77.099999999999994" customHeight="1" thickBot="1" x14ac:dyDescent="0.35">
      <c r="A39" s="543"/>
      <c r="B39" s="426"/>
      <c r="C39" s="91" t="s">
        <v>70</v>
      </c>
      <c r="D39" s="211">
        <v>8.3299999999999999E-2</v>
      </c>
      <c r="E39" s="211">
        <v>8.3299999999999999E-2</v>
      </c>
      <c r="F39" s="211">
        <v>8.3299999999999999E-2</v>
      </c>
      <c r="G39" s="211">
        <v>8.3299999999999999E-2</v>
      </c>
      <c r="H39" s="211">
        <v>8.3299999999999999E-2</v>
      </c>
      <c r="I39" s="211">
        <v>8.3299999999999999E-2</v>
      </c>
      <c r="J39" s="211">
        <v>8.3299999999999999E-2</v>
      </c>
      <c r="K39" s="211">
        <v>8.3299999999999999E-2</v>
      </c>
      <c r="L39" s="211">
        <v>8.3400000000000002E-2</v>
      </c>
      <c r="M39" s="211">
        <v>8.3400000000000002E-2</v>
      </c>
      <c r="N39" s="211">
        <v>8.3400000000000002E-2</v>
      </c>
      <c r="O39" s="211">
        <v>8.3400000000000002E-2</v>
      </c>
      <c r="P39" s="216">
        <f>SUM(D39:O39)</f>
        <v>1</v>
      </c>
      <c r="Q39" s="430"/>
      <c r="R39" s="431"/>
      <c r="S39" s="431"/>
      <c r="T39" s="431"/>
      <c r="U39" s="431"/>
      <c r="V39" s="431"/>
      <c r="W39" s="431"/>
      <c r="X39" s="431"/>
      <c r="Y39" s="431"/>
      <c r="Z39" s="431"/>
      <c r="AA39" s="431"/>
      <c r="AB39" s="431"/>
      <c r="AC39" s="431"/>
      <c r="AD39" s="432"/>
      <c r="AE39" s="97"/>
    </row>
  </sheetData>
  <mergeCells count="73">
    <mergeCell ref="Q34:T35"/>
    <mergeCell ref="U34:X35"/>
    <mergeCell ref="Y34:AA35"/>
    <mergeCell ref="AB34:AD35"/>
    <mergeCell ref="A38:A39"/>
    <mergeCell ref="B38:B39"/>
    <mergeCell ref="Q38:AD39"/>
    <mergeCell ref="A34:A35"/>
    <mergeCell ref="B34:B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Y33:AA33"/>
    <mergeCell ref="AB33:AD33"/>
    <mergeCell ref="Q33:T33"/>
    <mergeCell ref="U33:X33"/>
    <mergeCell ref="A28:A29"/>
    <mergeCell ref="B28:C29"/>
    <mergeCell ref="D28:O28"/>
    <mergeCell ref="P28:P29"/>
    <mergeCell ref="Q28:AD29"/>
    <mergeCell ref="Q20:AD20"/>
    <mergeCell ref="A22:B22"/>
    <mergeCell ref="A23:B23"/>
    <mergeCell ref="A25:B25"/>
    <mergeCell ref="A27:AD27"/>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s>
  <dataValidations count="3">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textLength" operator="lessThanOrEqual" allowBlank="1" showInputMessage="1" showErrorMessage="1" errorTitle="Máximo 2.000 caracteres" error="Máximo 2.000 caracteres" sqref="Q38:AD39 AB34 Y34 Q34 U34" xr:uid="{737964E6-170E-40FF-8BAD-4444A3BC8A46}">
      <formula1>2000</formula1>
    </dataValidation>
  </dataValidations>
  <pageMargins left="0.25" right="0.25" top="0.75" bottom="0.75" header="0.3" footer="0.3"/>
  <pageSetup scale="22"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O41"/>
  <sheetViews>
    <sheetView showGridLines="0" topLeftCell="P31" zoomScale="60" zoomScaleNormal="60" workbookViewId="0">
      <selection activeCell="Q40" sqref="Q40:AD41"/>
    </sheetView>
  </sheetViews>
  <sheetFormatPr baseColWidth="10" defaultColWidth="10.77734375" defaultRowHeight="14.4" x14ac:dyDescent="0.3"/>
  <cols>
    <col min="1" max="1" width="38.44140625" style="50" customWidth="1"/>
    <col min="2" max="2" width="15.44140625" style="50" customWidth="1"/>
    <col min="3" max="16" width="20.5546875" style="50" customWidth="1"/>
    <col min="17" max="30" width="20.77734375" style="50" customWidth="1"/>
    <col min="31" max="31" width="6.21875" style="50" bestFit="1" customWidth="1"/>
    <col min="32" max="32" width="22.77734375" style="50" customWidth="1"/>
    <col min="33" max="33" width="18.44140625" style="50" bestFit="1" customWidth="1"/>
    <col min="34" max="34" width="8.44140625" style="50" customWidth="1"/>
    <col min="35" max="35" width="18.44140625" style="50" bestFit="1" customWidth="1"/>
    <col min="36" max="36" width="5.77734375" style="50" customWidth="1"/>
    <col min="37" max="37" width="18.44140625" style="50" bestFit="1" customWidth="1"/>
    <col min="38" max="38" width="4.77734375" style="50" customWidth="1"/>
    <col min="39" max="39" width="23" style="50" bestFit="1" customWidth="1"/>
    <col min="40" max="40" width="10.77734375" style="50"/>
    <col min="41" max="41" width="18.44140625" style="50" bestFit="1" customWidth="1"/>
    <col min="42" max="42" width="16.21875" style="50" customWidth="1"/>
    <col min="43" max="16384" width="10.77734375" style="50"/>
  </cols>
  <sheetData>
    <row r="1" spans="1:30" ht="32.25" customHeight="1" thickBot="1" x14ac:dyDescent="0.35">
      <c r="A1" s="335"/>
      <c r="B1" s="338" t="s">
        <v>0</v>
      </c>
      <c r="C1" s="339"/>
      <c r="D1" s="339"/>
      <c r="E1" s="339"/>
      <c r="F1" s="339"/>
      <c r="G1" s="339"/>
      <c r="H1" s="339"/>
      <c r="I1" s="339"/>
      <c r="J1" s="339"/>
      <c r="K1" s="339"/>
      <c r="L1" s="339"/>
      <c r="M1" s="339"/>
      <c r="N1" s="339"/>
      <c r="O1" s="339"/>
      <c r="P1" s="339"/>
      <c r="Q1" s="339"/>
      <c r="R1" s="339"/>
      <c r="S1" s="339"/>
      <c r="T1" s="339"/>
      <c r="U1" s="339"/>
      <c r="V1" s="339"/>
      <c r="W1" s="339"/>
      <c r="X1" s="339"/>
      <c r="Y1" s="339"/>
      <c r="Z1" s="339"/>
      <c r="AA1" s="340"/>
      <c r="AB1" s="341" t="s">
        <v>1</v>
      </c>
      <c r="AC1" s="342"/>
      <c r="AD1" s="343"/>
    </row>
    <row r="2" spans="1:30" ht="30.75" customHeight="1" thickBot="1" x14ac:dyDescent="0.35">
      <c r="A2" s="336"/>
      <c r="B2" s="338" t="s">
        <v>2</v>
      </c>
      <c r="C2" s="339"/>
      <c r="D2" s="339"/>
      <c r="E2" s="339"/>
      <c r="F2" s="339"/>
      <c r="G2" s="339"/>
      <c r="H2" s="339"/>
      <c r="I2" s="339"/>
      <c r="J2" s="339"/>
      <c r="K2" s="339"/>
      <c r="L2" s="339"/>
      <c r="M2" s="339"/>
      <c r="N2" s="339"/>
      <c r="O2" s="339"/>
      <c r="P2" s="339"/>
      <c r="Q2" s="339"/>
      <c r="R2" s="339"/>
      <c r="S2" s="339"/>
      <c r="T2" s="339"/>
      <c r="U2" s="339"/>
      <c r="V2" s="339"/>
      <c r="W2" s="339"/>
      <c r="X2" s="339"/>
      <c r="Y2" s="339"/>
      <c r="Z2" s="339"/>
      <c r="AA2" s="340"/>
      <c r="AB2" s="297" t="s">
        <v>3</v>
      </c>
      <c r="AC2" s="298"/>
      <c r="AD2" s="299"/>
    </row>
    <row r="3" spans="1:30" ht="24" customHeight="1" x14ac:dyDescent="0.3">
      <c r="A3" s="336"/>
      <c r="B3" s="291" t="s">
        <v>4</v>
      </c>
      <c r="C3" s="292"/>
      <c r="D3" s="292"/>
      <c r="E3" s="292"/>
      <c r="F3" s="292"/>
      <c r="G3" s="292"/>
      <c r="H3" s="292"/>
      <c r="I3" s="292"/>
      <c r="J3" s="292"/>
      <c r="K3" s="292"/>
      <c r="L3" s="292"/>
      <c r="M3" s="292"/>
      <c r="N3" s="292"/>
      <c r="O3" s="292"/>
      <c r="P3" s="292"/>
      <c r="Q3" s="292"/>
      <c r="R3" s="292"/>
      <c r="S3" s="292"/>
      <c r="T3" s="292"/>
      <c r="U3" s="292"/>
      <c r="V3" s="292"/>
      <c r="W3" s="292"/>
      <c r="X3" s="292"/>
      <c r="Y3" s="292"/>
      <c r="Z3" s="292"/>
      <c r="AA3" s="293"/>
      <c r="AB3" s="297" t="s">
        <v>5</v>
      </c>
      <c r="AC3" s="298"/>
      <c r="AD3" s="299"/>
    </row>
    <row r="4" spans="1:30" ht="22.05" customHeight="1" thickBot="1" x14ac:dyDescent="0.35">
      <c r="A4" s="337"/>
      <c r="B4" s="294"/>
      <c r="C4" s="295"/>
      <c r="D4" s="295"/>
      <c r="E4" s="295"/>
      <c r="F4" s="295"/>
      <c r="G4" s="295"/>
      <c r="H4" s="295"/>
      <c r="I4" s="295"/>
      <c r="J4" s="295"/>
      <c r="K4" s="295"/>
      <c r="L4" s="295"/>
      <c r="M4" s="295"/>
      <c r="N4" s="295"/>
      <c r="O4" s="295"/>
      <c r="P4" s="295"/>
      <c r="Q4" s="295"/>
      <c r="R4" s="295"/>
      <c r="S4" s="295"/>
      <c r="T4" s="295"/>
      <c r="U4" s="295"/>
      <c r="V4" s="295"/>
      <c r="W4" s="295"/>
      <c r="X4" s="295"/>
      <c r="Y4" s="295"/>
      <c r="Z4" s="295"/>
      <c r="AA4" s="296"/>
      <c r="AB4" s="300" t="s">
        <v>6</v>
      </c>
      <c r="AC4" s="301"/>
      <c r="AD4" s="302"/>
    </row>
    <row r="5" spans="1:30" ht="9" customHeight="1" thickBot="1" x14ac:dyDescent="0.35">
      <c r="A5" s="51"/>
      <c r="B5" s="200"/>
      <c r="C5" s="20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
      <c r="A7" s="303" t="s">
        <v>7</v>
      </c>
      <c r="B7" s="305"/>
      <c r="C7" s="362" t="s">
        <v>40</v>
      </c>
      <c r="D7" s="303" t="s">
        <v>9</v>
      </c>
      <c r="E7" s="304"/>
      <c r="F7" s="304"/>
      <c r="G7" s="304"/>
      <c r="H7" s="305"/>
      <c r="I7" s="312">
        <v>45302</v>
      </c>
      <c r="J7" s="313"/>
      <c r="K7" s="303" t="s">
        <v>10</v>
      </c>
      <c r="L7" s="305"/>
      <c r="M7" s="327" t="s">
        <v>11</v>
      </c>
      <c r="N7" s="328"/>
      <c r="O7" s="318"/>
      <c r="P7" s="319"/>
      <c r="Q7" s="54"/>
      <c r="R7" s="54"/>
      <c r="S7" s="54"/>
      <c r="T7" s="54"/>
      <c r="U7" s="54"/>
      <c r="V7" s="54"/>
      <c r="W7" s="54"/>
      <c r="X7" s="54"/>
      <c r="Y7" s="54"/>
      <c r="Z7" s="55"/>
      <c r="AA7" s="54"/>
      <c r="AB7" s="54"/>
      <c r="AC7" s="60"/>
      <c r="AD7" s="61"/>
    </row>
    <row r="8" spans="1:30" x14ac:dyDescent="0.3">
      <c r="A8" s="306"/>
      <c r="B8" s="308"/>
      <c r="C8" s="363"/>
      <c r="D8" s="306"/>
      <c r="E8" s="307"/>
      <c r="F8" s="307"/>
      <c r="G8" s="307"/>
      <c r="H8" s="308"/>
      <c r="I8" s="314"/>
      <c r="J8" s="315"/>
      <c r="K8" s="306"/>
      <c r="L8" s="308"/>
      <c r="M8" s="320" t="s">
        <v>12</v>
      </c>
      <c r="N8" s="321"/>
      <c r="O8" s="354"/>
      <c r="P8" s="355"/>
      <c r="Q8" s="54"/>
      <c r="R8" s="54"/>
      <c r="S8" s="54"/>
      <c r="T8" s="54"/>
      <c r="U8" s="54"/>
      <c r="V8" s="54"/>
      <c r="W8" s="54"/>
      <c r="X8" s="54"/>
      <c r="Y8" s="54"/>
      <c r="Z8" s="55"/>
      <c r="AA8" s="54"/>
      <c r="AB8" s="54"/>
      <c r="AC8" s="60"/>
      <c r="AD8" s="61"/>
    </row>
    <row r="9" spans="1:30" ht="15" thickBot="1" x14ac:dyDescent="0.35">
      <c r="A9" s="309"/>
      <c r="B9" s="311"/>
      <c r="C9" s="364"/>
      <c r="D9" s="309"/>
      <c r="E9" s="310"/>
      <c r="F9" s="310"/>
      <c r="G9" s="310"/>
      <c r="H9" s="311"/>
      <c r="I9" s="316"/>
      <c r="J9" s="317"/>
      <c r="K9" s="309"/>
      <c r="L9" s="311"/>
      <c r="M9" s="356" t="s">
        <v>13</v>
      </c>
      <c r="N9" s="357"/>
      <c r="O9" s="358" t="s">
        <v>14</v>
      </c>
      <c r="P9" s="359"/>
      <c r="Q9" s="54"/>
      <c r="R9" s="54"/>
      <c r="S9" s="54"/>
      <c r="T9" s="54"/>
      <c r="U9" s="54"/>
      <c r="V9" s="54"/>
      <c r="W9" s="54"/>
      <c r="X9" s="54"/>
      <c r="Y9" s="54"/>
      <c r="Z9" s="55"/>
      <c r="AA9" s="54"/>
      <c r="AB9" s="54"/>
      <c r="AC9" s="60"/>
      <c r="AD9" s="61"/>
    </row>
    <row r="10" spans="1:30" ht="15" customHeight="1" thickBot="1" x14ac:dyDescent="0.35">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3">
      <c r="A11" s="303" t="s">
        <v>15</v>
      </c>
      <c r="B11" s="305"/>
      <c r="C11" s="365" t="s">
        <v>16</v>
      </c>
      <c r="D11" s="366"/>
      <c r="E11" s="366"/>
      <c r="F11" s="366"/>
      <c r="G11" s="366"/>
      <c r="H11" s="366"/>
      <c r="I11" s="366"/>
      <c r="J11" s="366"/>
      <c r="K11" s="366"/>
      <c r="L11" s="366"/>
      <c r="M11" s="366"/>
      <c r="N11" s="366"/>
      <c r="O11" s="366"/>
      <c r="P11" s="366"/>
      <c r="Q11" s="366"/>
      <c r="R11" s="366"/>
      <c r="S11" s="366"/>
      <c r="T11" s="366"/>
      <c r="U11" s="366"/>
      <c r="V11" s="366"/>
      <c r="W11" s="366"/>
      <c r="X11" s="366"/>
      <c r="Y11" s="366"/>
      <c r="Z11" s="366"/>
      <c r="AA11" s="366"/>
      <c r="AB11" s="366"/>
      <c r="AC11" s="366"/>
      <c r="AD11" s="367"/>
    </row>
    <row r="12" spans="1:30" ht="15" customHeight="1" x14ac:dyDescent="0.3">
      <c r="A12" s="306"/>
      <c r="B12" s="308"/>
      <c r="C12" s="368"/>
      <c r="D12" s="369"/>
      <c r="E12" s="369"/>
      <c r="F12" s="369"/>
      <c r="G12" s="369"/>
      <c r="H12" s="369"/>
      <c r="I12" s="369"/>
      <c r="J12" s="369"/>
      <c r="K12" s="369"/>
      <c r="L12" s="369"/>
      <c r="M12" s="369"/>
      <c r="N12" s="369"/>
      <c r="O12" s="369"/>
      <c r="P12" s="369"/>
      <c r="Q12" s="369"/>
      <c r="R12" s="369"/>
      <c r="S12" s="369"/>
      <c r="T12" s="369"/>
      <c r="U12" s="369"/>
      <c r="V12" s="369"/>
      <c r="W12" s="369"/>
      <c r="X12" s="369"/>
      <c r="Y12" s="369"/>
      <c r="Z12" s="369"/>
      <c r="AA12" s="369"/>
      <c r="AB12" s="369"/>
      <c r="AC12" s="369"/>
      <c r="AD12" s="370"/>
    </row>
    <row r="13" spans="1:30" ht="15" customHeight="1" thickBot="1" x14ac:dyDescent="0.35">
      <c r="A13" s="309"/>
      <c r="B13" s="311"/>
      <c r="C13" s="371"/>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c r="AB13" s="372"/>
      <c r="AC13" s="372"/>
      <c r="AD13" s="373"/>
    </row>
    <row r="14" spans="1:30" ht="9" customHeight="1" thickBot="1" x14ac:dyDescent="0.3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5">
      <c r="A15" s="360" t="s">
        <v>17</v>
      </c>
      <c r="B15" s="361"/>
      <c r="C15" s="374" t="s">
        <v>18</v>
      </c>
      <c r="D15" s="375"/>
      <c r="E15" s="375"/>
      <c r="F15" s="375"/>
      <c r="G15" s="375"/>
      <c r="H15" s="375"/>
      <c r="I15" s="375"/>
      <c r="J15" s="375"/>
      <c r="K15" s="376"/>
      <c r="L15" s="329" t="s">
        <v>19</v>
      </c>
      <c r="M15" s="330"/>
      <c r="N15" s="330"/>
      <c r="O15" s="330"/>
      <c r="P15" s="330"/>
      <c r="Q15" s="331"/>
      <c r="R15" s="377" t="s">
        <v>20</v>
      </c>
      <c r="S15" s="378"/>
      <c r="T15" s="378"/>
      <c r="U15" s="378"/>
      <c r="V15" s="378"/>
      <c r="W15" s="378"/>
      <c r="X15" s="379"/>
      <c r="Y15" s="329" t="s">
        <v>21</v>
      </c>
      <c r="Z15" s="331"/>
      <c r="AA15" s="324" t="s">
        <v>22</v>
      </c>
      <c r="AB15" s="325"/>
      <c r="AC15" s="325"/>
      <c r="AD15" s="326"/>
    </row>
    <row r="16" spans="1:30" ht="9" customHeight="1" thickBot="1" x14ac:dyDescent="0.35">
      <c r="A16" s="59"/>
      <c r="B16" s="54"/>
      <c r="C16" s="395"/>
      <c r="D16" s="395"/>
      <c r="E16" s="395"/>
      <c r="F16" s="395"/>
      <c r="G16" s="395"/>
      <c r="H16" s="395"/>
      <c r="I16" s="395"/>
      <c r="J16" s="395"/>
      <c r="K16" s="395"/>
      <c r="L16" s="395"/>
      <c r="M16" s="395"/>
      <c r="N16" s="395"/>
      <c r="O16" s="395"/>
      <c r="P16" s="395"/>
      <c r="Q16" s="395"/>
      <c r="R16" s="395"/>
      <c r="S16" s="395"/>
      <c r="T16" s="395"/>
      <c r="U16" s="395"/>
      <c r="V16" s="395"/>
      <c r="W16" s="395"/>
      <c r="X16" s="395"/>
      <c r="Y16" s="395"/>
      <c r="Z16" s="395"/>
      <c r="AA16" s="395"/>
      <c r="AB16" s="395"/>
      <c r="AC16" s="73"/>
      <c r="AD16" s="74"/>
    </row>
    <row r="17" spans="1:41" s="76" customFormat="1" ht="37.5" customHeight="1" thickBot="1" x14ac:dyDescent="0.35">
      <c r="A17" s="360" t="s">
        <v>23</v>
      </c>
      <c r="B17" s="361"/>
      <c r="C17" s="380" t="s">
        <v>116</v>
      </c>
      <c r="D17" s="381"/>
      <c r="E17" s="381"/>
      <c r="F17" s="381"/>
      <c r="G17" s="381"/>
      <c r="H17" s="381"/>
      <c r="I17" s="381"/>
      <c r="J17" s="381"/>
      <c r="K17" s="381"/>
      <c r="L17" s="381"/>
      <c r="M17" s="381"/>
      <c r="N17" s="381"/>
      <c r="O17" s="381"/>
      <c r="P17" s="381"/>
      <c r="Q17" s="382"/>
      <c r="R17" s="329" t="s">
        <v>25</v>
      </c>
      <c r="S17" s="330"/>
      <c r="T17" s="330"/>
      <c r="U17" s="330"/>
      <c r="V17" s="331"/>
      <c r="W17" s="390">
        <v>6</v>
      </c>
      <c r="X17" s="391"/>
      <c r="Y17" s="330" t="s">
        <v>26</v>
      </c>
      <c r="Z17" s="330"/>
      <c r="AA17" s="330"/>
      <c r="AB17" s="331"/>
      <c r="AC17" s="385">
        <v>0.15</v>
      </c>
      <c r="AD17" s="386"/>
    </row>
    <row r="18" spans="1:41" ht="16.5" customHeight="1" thickBot="1" x14ac:dyDescent="0.3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5">
      <c r="A19" s="329" t="s">
        <v>27</v>
      </c>
      <c r="B19" s="330"/>
      <c r="C19" s="330"/>
      <c r="D19" s="330"/>
      <c r="E19" s="330"/>
      <c r="F19" s="330"/>
      <c r="G19" s="330"/>
      <c r="H19" s="330"/>
      <c r="I19" s="330"/>
      <c r="J19" s="330"/>
      <c r="K19" s="330"/>
      <c r="L19" s="330"/>
      <c r="M19" s="330"/>
      <c r="N19" s="330"/>
      <c r="O19" s="330"/>
      <c r="P19" s="330"/>
      <c r="Q19" s="330"/>
      <c r="R19" s="330"/>
      <c r="S19" s="330"/>
      <c r="T19" s="330"/>
      <c r="U19" s="330"/>
      <c r="V19" s="330"/>
      <c r="W19" s="330"/>
      <c r="X19" s="330"/>
      <c r="Y19" s="330"/>
      <c r="Z19" s="330"/>
      <c r="AA19" s="330"/>
      <c r="AB19" s="330"/>
      <c r="AC19" s="330"/>
      <c r="AD19" s="331"/>
      <c r="AE19" s="83"/>
      <c r="AF19" s="83"/>
    </row>
    <row r="20" spans="1:41" ht="32.1" customHeight="1" thickBot="1" x14ac:dyDescent="0.35">
      <c r="A20" s="82"/>
      <c r="B20" s="60"/>
      <c r="C20" s="387" t="s">
        <v>28</v>
      </c>
      <c r="D20" s="388"/>
      <c r="E20" s="388"/>
      <c r="F20" s="388"/>
      <c r="G20" s="388"/>
      <c r="H20" s="388"/>
      <c r="I20" s="388"/>
      <c r="J20" s="388"/>
      <c r="K20" s="388"/>
      <c r="L20" s="388"/>
      <c r="M20" s="388"/>
      <c r="N20" s="388"/>
      <c r="O20" s="388"/>
      <c r="P20" s="389"/>
      <c r="Q20" s="332" t="s">
        <v>29</v>
      </c>
      <c r="R20" s="333"/>
      <c r="S20" s="333"/>
      <c r="T20" s="333"/>
      <c r="U20" s="333"/>
      <c r="V20" s="333"/>
      <c r="W20" s="333"/>
      <c r="X20" s="333"/>
      <c r="Y20" s="333"/>
      <c r="Z20" s="333"/>
      <c r="AA20" s="333"/>
      <c r="AB20" s="333"/>
      <c r="AC20" s="333"/>
      <c r="AD20" s="334"/>
      <c r="AE20" s="83"/>
      <c r="AF20" s="83"/>
    </row>
    <row r="21" spans="1:41" ht="32.1" customHeight="1" thickBot="1" x14ac:dyDescent="0.35">
      <c r="A21" s="59"/>
      <c r="B21" s="54"/>
      <c r="C21" s="158" t="s">
        <v>30</v>
      </c>
      <c r="D21" s="159" t="s">
        <v>31</v>
      </c>
      <c r="E21" s="159" t="s">
        <v>32</v>
      </c>
      <c r="F21" s="159" t="s">
        <v>33</v>
      </c>
      <c r="G21" s="159" t="s">
        <v>34</v>
      </c>
      <c r="H21" s="159" t="s">
        <v>35</v>
      </c>
      <c r="I21" s="159" t="s">
        <v>36</v>
      </c>
      <c r="J21" s="159" t="s">
        <v>37</v>
      </c>
      <c r="K21" s="159" t="s">
        <v>8</v>
      </c>
      <c r="L21" s="159" t="s">
        <v>38</v>
      </c>
      <c r="M21" s="159" t="s">
        <v>39</v>
      </c>
      <c r="N21" s="159" t="s">
        <v>40</v>
      </c>
      <c r="O21" s="159" t="s">
        <v>41</v>
      </c>
      <c r="P21" s="160" t="s">
        <v>42</v>
      </c>
      <c r="Q21" s="158" t="s">
        <v>30</v>
      </c>
      <c r="R21" s="159" t="s">
        <v>31</v>
      </c>
      <c r="S21" s="159" t="s">
        <v>32</v>
      </c>
      <c r="T21" s="159" t="s">
        <v>33</v>
      </c>
      <c r="U21" s="159" t="s">
        <v>34</v>
      </c>
      <c r="V21" s="159" t="s">
        <v>35</v>
      </c>
      <c r="W21" s="159" t="s">
        <v>36</v>
      </c>
      <c r="X21" s="159" t="s">
        <v>37</v>
      </c>
      <c r="Y21" s="159" t="s">
        <v>8</v>
      </c>
      <c r="Z21" s="159" t="s">
        <v>38</v>
      </c>
      <c r="AA21" s="159" t="s">
        <v>39</v>
      </c>
      <c r="AB21" s="159" t="s">
        <v>40</v>
      </c>
      <c r="AC21" s="159" t="s">
        <v>41</v>
      </c>
      <c r="AD21" s="160" t="s">
        <v>42</v>
      </c>
      <c r="AE21" s="3"/>
      <c r="AF21" s="3"/>
    </row>
    <row r="22" spans="1:41" ht="32.1" customHeight="1" x14ac:dyDescent="0.3">
      <c r="A22" s="383" t="s">
        <v>45</v>
      </c>
      <c r="B22" s="384"/>
      <c r="C22" s="179">
        <v>2830749803</v>
      </c>
      <c r="D22" s="178">
        <v>0</v>
      </c>
      <c r="E22" s="178">
        <v>0</v>
      </c>
      <c r="F22" s="178">
        <v>0</v>
      </c>
      <c r="G22" s="178">
        <v>0</v>
      </c>
      <c r="H22" s="178">
        <v>0</v>
      </c>
      <c r="I22" s="178">
        <v>0</v>
      </c>
      <c r="J22" s="178">
        <v>0</v>
      </c>
      <c r="K22" s="178">
        <v>0</v>
      </c>
      <c r="L22" s="178">
        <v>0</v>
      </c>
      <c r="M22" s="178">
        <v>0</v>
      </c>
      <c r="N22" s="178">
        <v>0</v>
      </c>
      <c r="O22" s="228">
        <f>SUM(C22:N22)</f>
        <v>2830749803</v>
      </c>
      <c r="P22" s="180"/>
      <c r="Q22" s="179">
        <v>7421734368</v>
      </c>
      <c r="R22" s="178">
        <v>798000000</v>
      </c>
      <c r="S22" s="178"/>
      <c r="T22" s="178">
        <v>2134380000</v>
      </c>
      <c r="U22" s="178">
        <v>64838195</v>
      </c>
      <c r="V22" s="178"/>
      <c r="W22" s="178"/>
      <c r="X22" s="178"/>
      <c r="Y22" s="178"/>
      <c r="Z22" s="178">
        <v>234265656</v>
      </c>
      <c r="AA22" s="178">
        <v>-23800955</v>
      </c>
      <c r="AB22" s="178"/>
      <c r="AC22" s="228">
        <f>SUM(Q22:AB22)</f>
        <v>10629417264</v>
      </c>
      <c r="AD22" s="184"/>
      <c r="AE22" s="3"/>
      <c r="AF22" s="3"/>
    </row>
    <row r="23" spans="1:41" ht="32.1" customHeight="1" x14ac:dyDescent="0.3">
      <c r="A23" s="289" t="s">
        <v>47</v>
      </c>
      <c r="B23" s="290"/>
      <c r="C23" s="175">
        <f>+C22</f>
        <v>2830749803</v>
      </c>
      <c r="D23" s="174">
        <v>0</v>
      </c>
      <c r="E23" s="174">
        <v>0</v>
      </c>
      <c r="F23" s="174">
        <v>0</v>
      </c>
      <c r="G23" s="174">
        <v>0</v>
      </c>
      <c r="H23" s="174">
        <v>0</v>
      </c>
      <c r="I23" s="174">
        <v>0</v>
      </c>
      <c r="J23" s="174">
        <v>0</v>
      </c>
      <c r="K23" s="174">
        <v>0</v>
      </c>
      <c r="L23" s="174"/>
      <c r="M23" s="174"/>
      <c r="N23" s="229"/>
      <c r="O23" s="229">
        <f>SUM(C23:N23)</f>
        <v>2830749803</v>
      </c>
      <c r="P23" s="182">
        <f>+O23/O22</f>
        <v>1</v>
      </c>
      <c r="Q23" s="224">
        <v>7421734368</v>
      </c>
      <c r="R23" s="229">
        <v>340838152</v>
      </c>
      <c r="S23" s="229">
        <v>305691459</v>
      </c>
      <c r="T23" s="229">
        <v>0</v>
      </c>
      <c r="U23" s="229">
        <v>0</v>
      </c>
      <c r="V23" s="229">
        <v>1434111224</v>
      </c>
      <c r="W23" s="229">
        <v>916577360</v>
      </c>
      <c r="X23" s="229">
        <v>0</v>
      </c>
      <c r="Y23" s="229">
        <v>0</v>
      </c>
      <c r="Z23" s="229">
        <v>-20035299</v>
      </c>
      <c r="AA23" s="229">
        <v>76199045</v>
      </c>
      <c r="AB23" s="229">
        <v>128262572</v>
      </c>
      <c r="AC23" s="229">
        <f>SUM(Q23:AB23)</f>
        <v>10603378881</v>
      </c>
      <c r="AD23" s="182">
        <f>+AC23/AC22</f>
        <v>0.99755034708363666</v>
      </c>
      <c r="AE23" s="3"/>
      <c r="AF23" s="3"/>
    </row>
    <row r="24" spans="1:41" ht="32.1" customHeight="1" x14ac:dyDescent="0.3">
      <c r="A24" s="289" t="s">
        <v>49</v>
      </c>
      <c r="B24" s="290"/>
      <c r="C24" s="175">
        <v>765000000</v>
      </c>
      <c r="D24" s="174">
        <v>831000000</v>
      </c>
      <c r="E24" s="174">
        <v>788680678</v>
      </c>
      <c r="F24" s="174">
        <v>407979144</v>
      </c>
      <c r="G24" s="174">
        <v>38089981</v>
      </c>
      <c r="H24" s="178">
        <v>0</v>
      </c>
      <c r="I24" s="178">
        <v>0</v>
      </c>
      <c r="J24" s="178">
        <v>0</v>
      </c>
      <c r="K24" s="178">
        <v>0</v>
      </c>
      <c r="L24" s="178">
        <v>0</v>
      </c>
      <c r="M24" s="178">
        <v>0</v>
      </c>
      <c r="N24" s="178">
        <v>0</v>
      </c>
      <c r="O24" s="229">
        <f>SUM(C24:N24)</f>
        <v>2830749803</v>
      </c>
      <c r="P24" s="180"/>
      <c r="Q24" s="175"/>
      <c r="R24" s="174">
        <v>83000000</v>
      </c>
      <c r="S24" s="174">
        <v>482000000</v>
      </c>
      <c r="T24" s="174">
        <v>851000000</v>
      </c>
      <c r="U24" s="174">
        <v>882000000</v>
      </c>
      <c r="V24" s="174">
        <v>882000000</v>
      </c>
      <c r="W24" s="174">
        <v>882000000</v>
      </c>
      <c r="X24" s="174">
        <v>882000000</v>
      </c>
      <c r="Y24" s="174">
        <v>882000000</v>
      </c>
      <c r="Z24" s="174">
        <v>882000000</v>
      </c>
      <c r="AA24" s="174">
        <v>882000000</v>
      </c>
      <c r="AB24" s="174">
        <v>3039417264</v>
      </c>
      <c r="AC24" s="229">
        <f>SUM(Q24:AB24)</f>
        <v>10629417264</v>
      </c>
      <c r="AD24" s="182"/>
      <c r="AE24" s="3"/>
      <c r="AF24" s="3"/>
    </row>
    <row r="25" spans="1:41" ht="32.1" customHeight="1" thickBot="1" x14ac:dyDescent="0.35">
      <c r="A25" s="322" t="s">
        <v>51</v>
      </c>
      <c r="B25" s="323"/>
      <c r="C25" s="176">
        <v>747269337</v>
      </c>
      <c r="D25" s="177">
        <v>771794042</v>
      </c>
      <c r="E25" s="177">
        <v>762995036</v>
      </c>
      <c r="F25" s="177">
        <v>477486476</v>
      </c>
      <c r="G25" s="177">
        <v>71204912</v>
      </c>
      <c r="H25" s="174">
        <v>0</v>
      </c>
      <c r="I25" s="174">
        <v>0</v>
      </c>
      <c r="J25" s="174">
        <v>0</v>
      </c>
      <c r="K25" s="174">
        <v>0</v>
      </c>
      <c r="L25" s="177"/>
      <c r="M25" s="177"/>
      <c r="N25" s="230"/>
      <c r="O25" s="230">
        <f>SUM(C25:N25)</f>
        <v>2830749803</v>
      </c>
      <c r="P25" s="181">
        <f>+O25/O24</f>
        <v>1</v>
      </c>
      <c r="Q25" s="231">
        <v>0</v>
      </c>
      <c r="R25" s="230">
        <v>0</v>
      </c>
      <c r="S25" s="230">
        <v>29504974</v>
      </c>
      <c r="T25" s="230">
        <v>344890554</v>
      </c>
      <c r="U25" s="230">
        <v>742463867</v>
      </c>
      <c r="V25" s="230">
        <v>834233769</v>
      </c>
      <c r="W25" s="230">
        <v>717022606</v>
      </c>
      <c r="X25" s="230">
        <v>845530975</v>
      </c>
      <c r="Y25" s="230">
        <v>891577315</v>
      </c>
      <c r="Z25" s="230">
        <v>883743916</v>
      </c>
      <c r="AA25" s="230">
        <v>885570529</v>
      </c>
      <c r="AB25" s="230">
        <v>943906002</v>
      </c>
      <c r="AC25" s="230">
        <f>SUM(Q25:AB25)</f>
        <v>7118444507</v>
      </c>
      <c r="AD25" s="183">
        <f>+AC25/AC24</f>
        <v>0.669692827951062</v>
      </c>
      <c r="AE25" s="3"/>
      <c r="AF25" s="3"/>
    </row>
    <row r="26" spans="1:41" ht="32.1" customHeight="1" thickBot="1" x14ac:dyDescent="0.3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4.049999999999997" customHeight="1" x14ac:dyDescent="0.3">
      <c r="A27" s="285" t="s">
        <v>53</v>
      </c>
      <c r="B27" s="286"/>
      <c r="C27" s="287"/>
      <c r="D27" s="287"/>
      <c r="E27" s="287"/>
      <c r="F27" s="287"/>
      <c r="G27" s="287"/>
      <c r="H27" s="287"/>
      <c r="I27" s="287"/>
      <c r="J27" s="287"/>
      <c r="K27" s="287"/>
      <c r="L27" s="287"/>
      <c r="M27" s="287"/>
      <c r="N27" s="287"/>
      <c r="O27" s="287"/>
      <c r="P27" s="287"/>
      <c r="Q27" s="287"/>
      <c r="R27" s="287"/>
      <c r="S27" s="287"/>
      <c r="T27" s="287"/>
      <c r="U27" s="287"/>
      <c r="V27" s="287"/>
      <c r="W27" s="287"/>
      <c r="X27" s="287"/>
      <c r="Y27" s="287"/>
      <c r="Z27" s="287"/>
      <c r="AA27" s="287"/>
      <c r="AB27" s="287"/>
      <c r="AC27" s="287"/>
      <c r="AD27" s="288"/>
    </row>
    <row r="28" spans="1:41" ht="15" customHeight="1" x14ac:dyDescent="0.3">
      <c r="A28" s="344" t="s">
        <v>54</v>
      </c>
      <c r="B28" s="346" t="s">
        <v>55</v>
      </c>
      <c r="C28" s="347"/>
      <c r="D28" s="290" t="s">
        <v>56</v>
      </c>
      <c r="E28" s="350"/>
      <c r="F28" s="350"/>
      <c r="G28" s="350"/>
      <c r="H28" s="350"/>
      <c r="I28" s="350"/>
      <c r="J28" s="350"/>
      <c r="K28" s="350"/>
      <c r="L28" s="350"/>
      <c r="M28" s="350"/>
      <c r="N28" s="350"/>
      <c r="O28" s="351"/>
      <c r="P28" s="352" t="s">
        <v>41</v>
      </c>
      <c r="Q28" s="352" t="s">
        <v>57</v>
      </c>
      <c r="R28" s="352"/>
      <c r="S28" s="352"/>
      <c r="T28" s="352"/>
      <c r="U28" s="352"/>
      <c r="V28" s="352"/>
      <c r="W28" s="352"/>
      <c r="X28" s="352"/>
      <c r="Y28" s="352"/>
      <c r="Z28" s="352"/>
      <c r="AA28" s="352"/>
      <c r="AB28" s="352"/>
      <c r="AC28" s="352"/>
      <c r="AD28" s="353"/>
    </row>
    <row r="29" spans="1:41" ht="27" customHeight="1" x14ac:dyDescent="0.3">
      <c r="A29" s="345"/>
      <c r="B29" s="348"/>
      <c r="C29" s="349"/>
      <c r="D29" s="88" t="s">
        <v>30</v>
      </c>
      <c r="E29" s="88" t="s">
        <v>31</v>
      </c>
      <c r="F29" s="88" t="s">
        <v>32</v>
      </c>
      <c r="G29" s="88" t="s">
        <v>33</v>
      </c>
      <c r="H29" s="88" t="s">
        <v>34</v>
      </c>
      <c r="I29" s="88" t="s">
        <v>35</v>
      </c>
      <c r="J29" s="88" t="s">
        <v>36</v>
      </c>
      <c r="K29" s="88" t="s">
        <v>37</v>
      </c>
      <c r="L29" s="88" t="s">
        <v>8</v>
      </c>
      <c r="M29" s="88" t="s">
        <v>38</v>
      </c>
      <c r="N29" s="88" t="s">
        <v>39</v>
      </c>
      <c r="O29" s="88" t="s">
        <v>40</v>
      </c>
      <c r="P29" s="351"/>
      <c r="Q29" s="352"/>
      <c r="R29" s="352"/>
      <c r="S29" s="352"/>
      <c r="T29" s="352"/>
      <c r="U29" s="352"/>
      <c r="V29" s="352"/>
      <c r="W29" s="352"/>
      <c r="X29" s="352"/>
      <c r="Y29" s="352"/>
      <c r="Z29" s="352"/>
      <c r="AA29" s="352"/>
      <c r="AB29" s="352"/>
      <c r="AC29" s="352"/>
      <c r="AD29" s="353"/>
    </row>
    <row r="30" spans="1:41" ht="54" customHeight="1" thickBot="1" x14ac:dyDescent="0.35">
      <c r="A30" s="85" t="s">
        <v>116</v>
      </c>
      <c r="B30" s="421"/>
      <c r="C30" s="422"/>
      <c r="D30" s="89"/>
      <c r="E30" s="89"/>
      <c r="F30" s="89"/>
      <c r="G30" s="89"/>
      <c r="H30" s="89"/>
      <c r="I30" s="89"/>
      <c r="J30" s="89"/>
      <c r="K30" s="89"/>
      <c r="L30" s="89"/>
      <c r="M30" s="89"/>
      <c r="N30" s="89"/>
      <c r="O30" s="89"/>
      <c r="P30" s="86">
        <f>SUM(D30:O30)</f>
        <v>0</v>
      </c>
      <c r="Q30" s="392"/>
      <c r="R30" s="392"/>
      <c r="S30" s="392"/>
      <c r="T30" s="392"/>
      <c r="U30" s="392"/>
      <c r="V30" s="392"/>
      <c r="W30" s="392"/>
      <c r="X30" s="392"/>
      <c r="Y30" s="392"/>
      <c r="Z30" s="392"/>
      <c r="AA30" s="392"/>
      <c r="AB30" s="392"/>
      <c r="AC30" s="392"/>
      <c r="AD30" s="393"/>
    </row>
    <row r="31" spans="1:41" ht="45" customHeight="1" x14ac:dyDescent="0.3">
      <c r="A31" s="291" t="s">
        <v>58</v>
      </c>
      <c r="B31" s="292"/>
      <c r="C31" s="292"/>
      <c r="D31" s="292"/>
      <c r="E31" s="292"/>
      <c r="F31" s="292"/>
      <c r="G31" s="292"/>
      <c r="H31" s="292"/>
      <c r="I31" s="292"/>
      <c r="J31" s="292"/>
      <c r="K31" s="292"/>
      <c r="L31" s="292"/>
      <c r="M31" s="292"/>
      <c r="N31" s="292"/>
      <c r="O31" s="292"/>
      <c r="P31" s="292"/>
      <c r="Q31" s="292"/>
      <c r="R31" s="292"/>
      <c r="S31" s="292"/>
      <c r="T31" s="292"/>
      <c r="U31" s="292"/>
      <c r="V31" s="292"/>
      <c r="W31" s="292"/>
      <c r="X31" s="292"/>
      <c r="Y31" s="292"/>
      <c r="Z31" s="292"/>
      <c r="AA31" s="292"/>
      <c r="AB31" s="292"/>
      <c r="AC31" s="292"/>
      <c r="AD31" s="293"/>
    </row>
    <row r="32" spans="1:41" ht="23.1" customHeight="1" x14ac:dyDescent="0.3">
      <c r="A32" s="289" t="s">
        <v>59</v>
      </c>
      <c r="B32" s="352" t="s">
        <v>60</v>
      </c>
      <c r="C32" s="352" t="s">
        <v>55</v>
      </c>
      <c r="D32" s="352" t="s">
        <v>61</v>
      </c>
      <c r="E32" s="352"/>
      <c r="F32" s="352"/>
      <c r="G32" s="352"/>
      <c r="H32" s="352"/>
      <c r="I32" s="352"/>
      <c r="J32" s="352"/>
      <c r="K32" s="352"/>
      <c r="L32" s="352"/>
      <c r="M32" s="352"/>
      <c r="N32" s="352"/>
      <c r="O32" s="352"/>
      <c r="P32" s="352"/>
      <c r="Q32" s="352" t="s">
        <v>62</v>
      </c>
      <c r="R32" s="352"/>
      <c r="S32" s="352"/>
      <c r="T32" s="352"/>
      <c r="U32" s="352"/>
      <c r="V32" s="352"/>
      <c r="W32" s="352"/>
      <c r="X32" s="352"/>
      <c r="Y32" s="352"/>
      <c r="Z32" s="352"/>
      <c r="AA32" s="352"/>
      <c r="AB32" s="352"/>
      <c r="AC32" s="352"/>
      <c r="AD32" s="353"/>
      <c r="AG32" s="87"/>
      <c r="AH32" s="87"/>
      <c r="AI32" s="87"/>
      <c r="AJ32" s="87"/>
      <c r="AK32" s="87"/>
      <c r="AL32" s="87"/>
      <c r="AM32" s="87"/>
      <c r="AN32" s="87"/>
      <c r="AO32" s="87"/>
    </row>
    <row r="33" spans="1:41" ht="27" customHeight="1" x14ac:dyDescent="0.3">
      <c r="A33" s="289"/>
      <c r="B33" s="352"/>
      <c r="C33" s="394"/>
      <c r="D33" s="88" t="s">
        <v>30</v>
      </c>
      <c r="E33" s="88" t="s">
        <v>31</v>
      </c>
      <c r="F33" s="88" t="s">
        <v>32</v>
      </c>
      <c r="G33" s="88" t="s">
        <v>33</v>
      </c>
      <c r="H33" s="88" t="s">
        <v>34</v>
      </c>
      <c r="I33" s="88" t="s">
        <v>35</v>
      </c>
      <c r="J33" s="88" t="s">
        <v>36</v>
      </c>
      <c r="K33" s="88" t="s">
        <v>37</v>
      </c>
      <c r="L33" s="88" t="s">
        <v>8</v>
      </c>
      <c r="M33" s="88" t="s">
        <v>38</v>
      </c>
      <c r="N33" s="88" t="s">
        <v>39</v>
      </c>
      <c r="O33" s="88" t="s">
        <v>40</v>
      </c>
      <c r="P33" s="88" t="s">
        <v>41</v>
      </c>
      <c r="Q33" s="290" t="s">
        <v>63</v>
      </c>
      <c r="R33" s="350"/>
      <c r="S33" s="350"/>
      <c r="T33" s="351"/>
      <c r="U33" s="290" t="s">
        <v>64</v>
      </c>
      <c r="V33" s="350"/>
      <c r="W33" s="350"/>
      <c r="X33" s="351"/>
      <c r="Y33" s="290" t="s">
        <v>65</v>
      </c>
      <c r="Z33" s="350"/>
      <c r="AA33" s="351"/>
      <c r="AB33" s="290" t="s">
        <v>66</v>
      </c>
      <c r="AC33" s="350"/>
      <c r="AD33" s="401"/>
      <c r="AG33" s="87"/>
      <c r="AH33" s="87"/>
      <c r="AI33" s="87"/>
      <c r="AJ33" s="87"/>
      <c r="AK33" s="87"/>
      <c r="AL33" s="87"/>
      <c r="AM33" s="87"/>
      <c r="AN33" s="87"/>
      <c r="AO33" s="87"/>
    </row>
    <row r="34" spans="1:41" ht="228.75" customHeight="1" x14ac:dyDescent="0.3">
      <c r="A34" s="402" t="s">
        <v>117</v>
      </c>
      <c r="B34" s="404">
        <v>0.15</v>
      </c>
      <c r="C34" s="90" t="s">
        <v>67</v>
      </c>
      <c r="D34" s="89">
        <v>6</v>
      </c>
      <c r="E34" s="89">
        <v>6</v>
      </c>
      <c r="F34" s="89">
        <v>6</v>
      </c>
      <c r="G34" s="89">
        <v>6</v>
      </c>
      <c r="H34" s="89">
        <v>6</v>
      </c>
      <c r="I34" s="89">
        <v>6</v>
      </c>
      <c r="J34" s="89">
        <v>6</v>
      </c>
      <c r="K34" s="89">
        <v>6</v>
      </c>
      <c r="L34" s="89">
        <v>6</v>
      </c>
      <c r="M34" s="89">
        <v>6</v>
      </c>
      <c r="N34" s="89">
        <v>6</v>
      </c>
      <c r="O34" s="89">
        <v>6</v>
      </c>
      <c r="P34" s="202">
        <v>6</v>
      </c>
      <c r="Q34" s="538" t="s">
        <v>689</v>
      </c>
      <c r="R34" s="539"/>
      <c r="S34" s="539"/>
      <c r="T34" s="540"/>
      <c r="U34" s="538" t="s">
        <v>692</v>
      </c>
      <c r="V34" s="539"/>
      <c r="W34" s="539"/>
      <c r="X34" s="540"/>
      <c r="Y34" s="538" t="s">
        <v>623</v>
      </c>
      <c r="Z34" s="539"/>
      <c r="AA34" s="540"/>
      <c r="AB34" s="532" t="s">
        <v>119</v>
      </c>
      <c r="AC34" s="533"/>
      <c r="AD34" s="541"/>
      <c r="AG34" s="87"/>
      <c r="AH34" s="87"/>
      <c r="AI34" s="87"/>
      <c r="AJ34" s="87"/>
      <c r="AK34" s="87"/>
      <c r="AL34" s="87"/>
      <c r="AM34" s="87"/>
      <c r="AN34" s="87"/>
      <c r="AO34" s="87"/>
    </row>
    <row r="35" spans="1:41" ht="189" customHeight="1" thickBot="1" x14ac:dyDescent="0.35">
      <c r="A35" s="403"/>
      <c r="B35" s="405"/>
      <c r="C35" s="91" t="s">
        <v>70</v>
      </c>
      <c r="D35" s="219">
        <v>6</v>
      </c>
      <c r="E35" s="219">
        <v>6</v>
      </c>
      <c r="F35" s="219">
        <v>6</v>
      </c>
      <c r="G35" s="219">
        <v>6</v>
      </c>
      <c r="H35" s="219">
        <v>6</v>
      </c>
      <c r="I35" s="219">
        <v>5</v>
      </c>
      <c r="J35" s="219">
        <v>6</v>
      </c>
      <c r="K35" s="219">
        <v>6</v>
      </c>
      <c r="L35" s="219">
        <v>6</v>
      </c>
      <c r="M35" s="219">
        <v>6</v>
      </c>
      <c r="N35" s="219">
        <v>6</v>
      </c>
      <c r="O35" s="219">
        <v>6</v>
      </c>
      <c r="P35" s="220">
        <f>MAX(D35:O35)</f>
        <v>6</v>
      </c>
      <c r="Q35" s="535"/>
      <c r="R35" s="536"/>
      <c r="S35" s="536"/>
      <c r="T35" s="537"/>
      <c r="U35" s="535"/>
      <c r="V35" s="536"/>
      <c r="W35" s="536"/>
      <c r="X35" s="537"/>
      <c r="Y35" s="535"/>
      <c r="Z35" s="536"/>
      <c r="AA35" s="537"/>
      <c r="AB35" s="535"/>
      <c r="AC35" s="536"/>
      <c r="AD35" s="542"/>
      <c r="AE35" s="49"/>
      <c r="AG35" s="87"/>
      <c r="AH35" s="87"/>
      <c r="AI35" s="87"/>
      <c r="AJ35" s="87"/>
      <c r="AK35" s="87"/>
      <c r="AL35" s="87"/>
      <c r="AM35" s="87"/>
      <c r="AN35" s="87"/>
      <c r="AO35" s="87"/>
    </row>
    <row r="36" spans="1:41" ht="26.1" customHeight="1" x14ac:dyDescent="0.3">
      <c r="A36" s="383" t="s">
        <v>71</v>
      </c>
      <c r="B36" s="396" t="s">
        <v>72</v>
      </c>
      <c r="C36" s="398" t="s">
        <v>73</v>
      </c>
      <c r="D36" s="398"/>
      <c r="E36" s="398"/>
      <c r="F36" s="398"/>
      <c r="G36" s="398"/>
      <c r="H36" s="398"/>
      <c r="I36" s="398"/>
      <c r="J36" s="398"/>
      <c r="K36" s="398"/>
      <c r="L36" s="398"/>
      <c r="M36" s="398"/>
      <c r="N36" s="398"/>
      <c r="O36" s="398"/>
      <c r="P36" s="398"/>
      <c r="Q36" s="544" t="s">
        <v>74</v>
      </c>
      <c r="R36" s="545"/>
      <c r="S36" s="545"/>
      <c r="T36" s="545"/>
      <c r="U36" s="545"/>
      <c r="V36" s="545"/>
      <c r="W36" s="545"/>
      <c r="X36" s="545"/>
      <c r="Y36" s="545"/>
      <c r="Z36" s="545"/>
      <c r="AA36" s="545"/>
      <c r="AB36" s="545"/>
      <c r="AC36" s="545"/>
      <c r="AD36" s="546"/>
      <c r="AG36" s="87"/>
      <c r="AH36" s="87"/>
      <c r="AI36" s="87"/>
      <c r="AJ36" s="87"/>
      <c r="AK36" s="87"/>
      <c r="AL36" s="87"/>
      <c r="AM36" s="87"/>
      <c r="AN36" s="87"/>
      <c r="AO36" s="87"/>
    </row>
    <row r="37" spans="1:41" ht="26.1" customHeight="1" x14ac:dyDescent="0.3">
      <c r="A37" s="289"/>
      <c r="B37" s="397"/>
      <c r="C37" s="88" t="s">
        <v>75</v>
      </c>
      <c r="D37" s="88" t="s">
        <v>76</v>
      </c>
      <c r="E37" s="88" t="s">
        <v>77</v>
      </c>
      <c r="F37" s="88" t="s">
        <v>78</v>
      </c>
      <c r="G37" s="88" t="s">
        <v>79</v>
      </c>
      <c r="H37" s="88" t="s">
        <v>80</v>
      </c>
      <c r="I37" s="88" t="s">
        <v>81</v>
      </c>
      <c r="J37" s="88" t="s">
        <v>82</v>
      </c>
      <c r="K37" s="88" t="s">
        <v>83</v>
      </c>
      <c r="L37" s="88" t="s">
        <v>84</v>
      </c>
      <c r="M37" s="88" t="s">
        <v>85</v>
      </c>
      <c r="N37" s="88" t="s">
        <v>86</v>
      </c>
      <c r="O37" s="88" t="s">
        <v>87</v>
      </c>
      <c r="P37" s="88" t="s">
        <v>88</v>
      </c>
      <c r="Q37" s="457" t="s">
        <v>89</v>
      </c>
      <c r="R37" s="458"/>
      <c r="S37" s="458"/>
      <c r="T37" s="458"/>
      <c r="U37" s="458"/>
      <c r="V37" s="458"/>
      <c r="W37" s="458"/>
      <c r="X37" s="458"/>
      <c r="Y37" s="458"/>
      <c r="Z37" s="458"/>
      <c r="AA37" s="458"/>
      <c r="AB37" s="458"/>
      <c r="AC37" s="458"/>
      <c r="AD37" s="464"/>
      <c r="AG37" s="94"/>
      <c r="AH37" s="94"/>
      <c r="AI37" s="94"/>
      <c r="AJ37" s="94"/>
      <c r="AK37" s="94"/>
      <c r="AL37" s="94"/>
      <c r="AM37" s="94"/>
      <c r="AN37" s="94"/>
      <c r="AO37" s="94"/>
    </row>
    <row r="38" spans="1:41" ht="83.25" customHeight="1" x14ac:dyDescent="0.3">
      <c r="A38" s="433" t="s">
        <v>120</v>
      </c>
      <c r="B38" s="435">
        <v>0.05</v>
      </c>
      <c r="C38" s="90" t="s">
        <v>67</v>
      </c>
      <c r="D38" s="203">
        <v>8.3299999999999999E-2</v>
      </c>
      <c r="E38" s="203">
        <v>8.3299999999999999E-2</v>
      </c>
      <c r="F38" s="203">
        <v>8.3299999999999999E-2</v>
      </c>
      <c r="G38" s="203">
        <v>8.3299999999999999E-2</v>
      </c>
      <c r="H38" s="203">
        <v>8.3299999999999999E-2</v>
      </c>
      <c r="I38" s="203">
        <v>8.3299999999999999E-2</v>
      </c>
      <c r="J38" s="203">
        <v>8.3299999999999999E-2</v>
      </c>
      <c r="K38" s="203">
        <v>8.3299999999999999E-2</v>
      </c>
      <c r="L38" s="203">
        <v>8.3400000000000002E-2</v>
      </c>
      <c r="M38" s="203">
        <v>8.3400000000000002E-2</v>
      </c>
      <c r="N38" s="203">
        <v>8.3400000000000002E-2</v>
      </c>
      <c r="O38" s="203">
        <v>8.3400000000000002E-2</v>
      </c>
      <c r="P38" s="96">
        <f>SUM(D38:O38)</f>
        <v>1</v>
      </c>
      <c r="Q38" s="427" t="s">
        <v>690</v>
      </c>
      <c r="R38" s="428"/>
      <c r="S38" s="428"/>
      <c r="T38" s="428"/>
      <c r="U38" s="428"/>
      <c r="V38" s="428"/>
      <c r="W38" s="428"/>
      <c r="X38" s="428"/>
      <c r="Y38" s="428"/>
      <c r="Z38" s="428"/>
      <c r="AA38" s="428"/>
      <c r="AB38" s="428"/>
      <c r="AC38" s="428"/>
      <c r="AD38" s="429"/>
      <c r="AE38" s="97"/>
      <c r="AG38" s="98"/>
      <c r="AH38" s="98"/>
      <c r="AI38" s="98"/>
      <c r="AJ38" s="98"/>
      <c r="AK38" s="98"/>
      <c r="AL38" s="98"/>
      <c r="AM38" s="98"/>
      <c r="AN38" s="98"/>
      <c r="AO38" s="98"/>
    </row>
    <row r="39" spans="1:41" ht="83.25" customHeight="1" x14ac:dyDescent="0.3">
      <c r="A39" s="434"/>
      <c r="B39" s="436"/>
      <c r="C39" s="99" t="s">
        <v>70</v>
      </c>
      <c r="D39" s="210">
        <v>8.3299999999999999E-2</v>
      </c>
      <c r="E39" s="210">
        <v>8.3299999999999999E-2</v>
      </c>
      <c r="F39" s="210">
        <v>8.3299999999999999E-2</v>
      </c>
      <c r="G39" s="210">
        <v>8.3299999999999999E-2</v>
      </c>
      <c r="H39" s="210">
        <v>8.3299999999999999E-2</v>
      </c>
      <c r="I39" s="210">
        <v>8.3299999999999999E-2</v>
      </c>
      <c r="J39" s="210">
        <v>8.3299999999999999E-2</v>
      </c>
      <c r="K39" s="210">
        <v>8.3299999999999999E-2</v>
      </c>
      <c r="L39" s="210">
        <v>8.3400000000000002E-2</v>
      </c>
      <c r="M39" s="210">
        <v>8.3400000000000002E-2</v>
      </c>
      <c r="N39" s="210">
        <v>8.3400000000000002E-2</v>
      </c>
      <c r="O39" s="210">
        <v>8.3400000000000002E-2</v>
      </c>
      <c r="P39" s="215">
        <f>SUM(D39:O39)</f>
        <v>1</v>
      </c>
      <c r="Q39" s="437"/>
      <c r="R39" s="438"/>
      <c r="S39" s="438"/>
      <c r="T39" s="438"/>
      <c r="U39" s="438"/>
      <c r="V39" s="438"/>
      <c r="W39" s="438"/>
      <c r="X39" s="438"/>
      <c r="Y39" s="438"/>
      <c r="Z39" s="438"/>
      <c r="AA39" s="438"/>
      <c r="AB39" s="438"/>
      <c r="AC39" s="438"/>
      <c r="AD39" s="439"/>
      <c r="AE39" s="97"/>
    </row>
    <row r="40" spans="1:41" ht="78.75" customHeight="1" x14ac:dyDescent="0.3">
      <c r="A40" s="423" t="s">
        <v>121</v>
      </c>
      <c r="B40" s="425">
        <v>0.1</v>
      </c>
      <c r="C40" s="102" t="s">
        <v>67</v>
      </c>
      <c r="D40" s="205">
        <v>8.3299999999999999E-2</v>
      </c>
      <c r="E40" s="205">
        <v>8.3299999999999999E-2</v>
      </c>
      <c r="F40" s="205">
        <v>8.3299999999999999E-2</v>
      </c>
      <c r="G40" s="205">
        <v>8.3299999999999999E-2</v>
      </c>
      <c r="H40" s="205">
        <v>8.3299999999999999E-2</v>
      </c>
      <c r="I40" s="205">
        <v>8.3299999999999999E-2</v>
      </c>
      <c r="J40" s="205">
        <v>8.3299999999999999E-2</v>
      </c>
      <c r="K40" s="205">
        <v>8.3299999999999999E-2</v>
      </c>
      <c r="L40" s="205">
        <v>8.3400000000000002E-2</v>
      </c>
      <c r="M40" s="205">
        <v>8.3400000000000002E-2</v>
      </c>
      <c r="N40" s="205">
        <v>8.3400000000000002E-2</v>
      </c>
      <c r="O40" s="205">
        <v>8.3400000000000002E-2</v>
      </c>
      <c r="P40" s="101">
        <f>SUM(D40:O40)</f>
        <v>1</v>
      </c>
      <c r="Q40" s="427" t="s">
        <v>691</v>
      </c>
      <c r="R40" s="428"/>
      <c r="S40" s="428"/>
      <c r="T40" s="428"/>
      <c r="U40" s="428"/>
      <c r="V40" s="428"/>
      <c r="W40" s="428"/>
      <c r="X40" s="428"/>
      <c r="Y40" s="428"/>
      <c r="Z40" s="428"/>
      <c r="AA40" s="428"/>
      <c r="AB40" s="428"/>
      <c r="AC40" s="428"/>
      <c r="AD40" s="429"/>
      <c r="AE40" s="97"/>
    </row>
    <row r="41" spans="1:41" ht="78.75" customHeight="1" thickBot="1" x14ac:dyDescent="0.35">
      <c r="A41" s="424"/>
      <c r="B41" s="426"/>
      <c r="C41" s="91" t="s">
        <v>70</v>
      </c>
      <c r="D41" s="211">
        <v>8.3299999999999999E-2</v>
      </c>
      <c r="E41" s="211">
        <v>8.3299999999999999E-2</v>
      </c>
      <c r="F41" s="211">
        <v>8.3299999999999999E-2</v>
      </c>
      <c r="G41" s="211">
        <v>8.3299999999999999E-2</v>
      </c>
      <c r="H41" s="211">
        <v>8.3299999999999999E-2</v>
      </c>
      <c r="I41" s="211">
        <v>8.3299999999999999E-2</v>
      </c>
      <c r="J41" s="211">
        <v>8.3299999999999999E-2</v>
      </c>
      <c r="K41" s="211">
        <v>8.3299999999999999E-2</v>
      </c>
      <c r="L41" s="211">
        <v>8.3400000000000002E-2</v>
      </c>
      <c r="M41" s="211">
        <v>8.3400000000000002E-2</v>
      </c>
      <c r="N41" s="211">
        <v>8.3400000000000002E-2</v>
      </c>
      <c r="O41" s="211">
        <v>8.3400000000000002E-2</v>
      </c>
      <c r="P41" s="216">
        <f>SUM(D41:O41)</f>
        <v>1</v>
      </c>
      <c r="Q41" s="430"/>
      <c r="R41" s="431"/>
      <c r="S41" s="431"/>
      <c r="T41" s="431"/>
      <c r="U41" s="431"/>
      <c r="V41" s="431"/>
      <c r="W41" s="431"/>
      <c r="X41" s="431"/>
      <c r="Y41" s="431"/>
      <c r="Z41" s="431"/>
      <c r="AA41" s="431"/>
      <c r="AB41" s="431"/>
      <c r="AC41" s="431"/>
      <c r="AD41" s="432"/>
      <c r="AE41" s="97"/>
    </row>
  </sheetData>
  <mergeCells count="76">
    <mergeCell ref="A34:A35"/>
    <mergeCell ref="B34:B35"/>
    <mergeCell ref="AB34:AD35"/>
    <mergeCell ref="Q34:T35"/>
    <mergeCell ref="A40:A41"/>
    <mergeCell ref="B40:B41"/>
    <mergeCell ref="Q40:AD41"/>
    <mergeCell ref="A36:A37"/>
    <mergeCell ref="B36:B37"/>
    <mergeCell ref="C36:P36"/>
    <mergeCell ref="Q36:AD36"/>
    <mergeCell ref="Q37:AD37"/>
    <mergeCell ref="A38:A39"/>
    <mergeCell ref="B38:B39"/>
    <mergeCell ref="Q38:AD39"/>
    <mergeCell ref="B30:C30"/>
    <mergeCell ref="Q30:AD30"/>
    <mergeCell ref="A31:AD31"/>
    <mergeCell ref="A32:A33"/>
    <mergeCell ref="B32:B33"/>
    <mergeCell ref="C32:C33"/>
    <mergeCell ref="D32:P32"/>
    <mergeCell ref="Q32:AD32"/>
    <mergeCell ref="AB33:AD33"/>
    <mergeCell ref="Q33:T33"/>
    <mergeCell ref="U33:X33"/>
    <mergeCell ref="A25:B25"/>
    <mergeCell ref="A27:AD27"/>
    <mergeCell ref="A28:A29"/>
    <mergeCell ref="B28:C29"/>
    <mergeCell ref="D28:O28"/>
    <mergeCell ref="P28:P29"/>
    <mergeCell ref="Q28:AD29"/>
    <mergeCell ref="A19:AD19"/>
    <mergeCell ref="C20:P20"/>
    <mergeCell ref="Q20:AD20"/>
    <mergeCell ref="A22:B22"/>
    <mergeCell ref="A24:B24"/>
    <mergeCell ref="A1:A4"/>
    <mergeCell ref="B1:AA1"/>
    <mergeCell ref="M9:N9"/>
    <mergeCell ref="O9:P9"/>
    <mergeCell ref="A23:B23"/>
    <mergeCell ref="AA15:AD15"/>
    <mergeCell ref="C16:AB16"/>
    <mergeCell ref="A17:B17"/>
    <mergeCell ref="C17:Q17"/>
    <mergeCell ref="R17:V17"/>
    <mergeCell ref="W17:X17"/>
    <mergeCell ref="Y17:AB17"/>
    <mergeCell ref="A15:B15"/>
    <mergeCell ref="C15:K15"/>
    <mergeCell ref="L15:Q15"/>
    <mergeCell ref="R15:X15"/>
    <mergeCell ref="AB1:AD1"/>
    <mergeCell ref="B2:AA2"/>
    <mergeCell ref="AB2:AD2"/>
    <mergeCell ref="B3:AA4"/>
    <mergeCell ref="AB3:AD3"/>
    <mergeCell ref="AB4:AD4"/>
    <mergeCell ref="A11:B13"/>
    <mergeCell ref="U34:X35"/>
    <mergeCell ref="Y33:AA33"/>
    <mergeCell ref="Y34:AA35"/>
    <mergeCell ref="I7:J9"/>
    <mergeCell ref="K7:L9"/>
    <mergeCell ref="M7:N7"/>
    <mergeCell ref="O7:P7"/>
    <mergeCell ref="M8:N8"/>
    <mergeCell ref="O8:P8"/>
    <mergeCell ref="C11:AD13"/>
    <mergeCell ref="A7:B9"/>
    <mergeCell ref="C7:C9"/>
    <mergeCell ref="D7:H9"/>
    <mergeCell ref="Y15:Z15"/>
    <mergeCell ref="AC17:AD17"/>
  </mergeCells>
  <dataValidations count="3">
    <dataValidation type="textLength" operator="lessThanOrEqual" allowBlank="1" showInputMessage="1" showErrorMessage="1" errorTitle="Máximo 2.000 caracteres" error="Máximo 2.000 caracteres" sqref="U34 Y34 AB34 Q34 Q38:AD41" xr:uid="{266DCC92-1F51-445E-9D0E-691E025D24D4}">
      <formula1>2000</formula1>
    </dataValidation>
    <dataValidation type="textLength" operator="lessThanOrEqual" allowBlank="1" showInputMessage="1" showErrorMessage="1" errorTitle="Máximo 2.000 caracteres" error="Máximo 2.000 caracteres" promptTitle="2.000 caracteres" sqref="Q30:AD30" xr:uid="{00000000-0002-0000-0300-000001000000}">
      <formula1>2000</formula1>
    </dataValidation>
    <dataValidation type="list" allowBlank="1" showInputMessage="1" showErrorMessage="1" sqref="C7:C9" xr:uid="{00000000-0002-0000-0300-000002000000}">
      <formula1>$C$21:$N$21</formula1>
    </dataValidation>
  </dataValidations>
  <pageMargins left="0.25" right="0.25" top="0.75" bottom="0.75" header="0.3" footer="0.3"/>
  <pageSetup scale="21"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O41"/>
  <sheetViews>
    <sheetView showGridLines="0" topLeftCell="Q29" zoomScale="60" zoomScaleNormal="60" workbookViewId="0">
      <selection activeCell="U34" sqref="U34:X35"/>
    </sheetView>
  </sheetViews>
  <sheetFormatPr baseColWidth="10" defaultColWidth="10.77734375" defaultRowHeight="14.4" x14ac:dyDescent="0.3"/>
  <cols>
    <col min="1" max="1" width="38.44140625" style="50" customWidth="1"/>
    <col min="2" max="2" width="15.44140625" style="50" customWidth="1"/>
    <col min="3" max="16" width="20.77734375" style="50" customWidth="1"/>
    <col min="17" max="30" width="20.5546875" style="50" customWidth="1"/>
    <col min="31" max="31" width="6.21875" style="50" bestFit="1" customWidth="1"/>
    <col min="32" max="32" width="22.77734375" style="50" customWidth="1"/>
    <col min="33" max="33" width="18.44140625" style="50" bestFit="1" customWidth="1"/>
    <col min="34" max="34" width="8.44140625" style="50" customWidth="1"/>
    <col min="35" max="35" width="18.44140625" style="50" bestFit="1" customWidth="1"/>
    <col min="36" max="36" width="5.77734375" style="50" customWidth="1"/>
    <col min="37" max="37" width="18.44140625" style="50" bestFit="1" customWidth="1"/>
    <col min="38" max="38" width="4.77734375" style="50" customWidth="1"/>
    <col min="39" max="39" width="23" style="50" bestFit="1" customWidth="1"/>
    <col min="40" max="40" width="10.77734375" style="50"/>
    <col min="41" max="41" width="18.44140625" style="50" bestFit="1" customWidth="1"/>
    <col min="42" max="42" width="16.21875" style="50" customWidth="1"/>
    <col min="43" max="16384" width="10.77734375" style="50"/>
  </cols>
  <sheetData>
    <row r="1" spans="1:30" ht="32.25" customHeight="1" thickBot="1" x14ac:dyDescent="0.35">
      <c r="A1" s="335"/>
      <c r="B1" s="338" t="s">
        <v>0</v>
      </c>
      <c r="C1" s="339"/>
      <c r="D1" s="339"/>
      <c r="E1" s="339"/>
      <c r="F1" s="339"/>
      <c r="G1" s="339"/>
      <c r="H1" s="339"/>
      <c r="I1" s="339"/>
      <c r="J1" s="339"/>
      <c r="K1" s="339"/>
      <c r="L1" s="339"/>
      <c r="M1" s="339"/>
      <c r="N1" s="339"/>
      <c r="O1" s="339"/>
      <c r="P1" s="339"/>
      <c r="Q1" s="339"/>
      <c r="R1" s="339"/>
      <c r="S1" s="339"/>
      <c r="T1" s="339"/>
      <c r="U1" s="339"/>
      <c r="V1" s="339"/>
      <c r="W1" s="339"/>
      <c r="X1" s="339"/>
      <c r="Y1" s="339"/>
      <c r="Z1" s="339"/>
      <c r="AA1" s="340"/>
      <c r="AB1" s="341" t="s">
        <v>1</v>
      </c>
      <c r="AC1" s="342"/>
      <c r="AD1" s="343"/>
    </row>
    <row r="2" spans="1:30" ht="30.75" customHeight="1" thickBot="1" x14ac:dyDescent="0.35">
      <c r="A2" s="336"/>
      <c r="B2" s="338" t="s">
        <v>2</v>
      </c>
      <c r="C2" s="339"/>
      <c r="D2" s="339"/>
      <c r="E2" s="339"/>
      <c r="F2" s="339"/>
      <c r="G2" s="339"/>
      <c r="H2" s="339"/>
      <c r="I2" s="339"/>
      <c r="J2" s="339"/>
      <c r="K2" s="339"/>
      <c r="L2" s="339"/>
      <c r="M2" s="339"/>
      <c r="N2" s="339"/>
      <c r="O2" s="339"/>
      <c r="P2" s="339"/>
      <c r="Q2" s="339"/>
      <c r="R2" s="339"/>
      <c r="S2" s="339"/>
      <c r="T2" s="339"/>
      <c r="U2" s="339"/>
      <c r="V2" s="339"/>
      <c r="W2" s="339"/>
      <c r="X2" s="339"/>
      <c r="Y2" s="339"/>
      <c r="Z2" s="339"/>
      <c r="AA2" s="340"/>
      <c r="AB2" s="297" t="s">
        <v>3</v>
      </c>
      <c r="AC2" s="298"/>
      <c r="AD2" s="299"/>
    </row>
    <row r="3" spans="1:30" ht="24" customHeight="1" x14ac:dyDescent="0.3">
      <c r="A3" s="336"/>
      <c r="B3" s="291" t="s">
        <v>4</v>
      </c>
      <c r="C3" s="292"/>
      <c r="D3" s="292"/>
      <c r="E3" s="292"/>
      <c r="F3" s="292"/>
      <c r="G3" s="292"/>
      <c r="H3" s="292"/>
      <c r="I3" s="292"/>
      <c r="J3" s="292"/>
      <c r="K3" s="292"/>
      <c r="L3" s="292"/>
      <c r="M3" s="292"/>
      <c r="N3" s="292"/>
      <c r="O3" s="292"/>
      <c r="P3" s="292"/>
      <c r="Q3" s="292"/>
      <c r="R3" s="292"/>
      <c r="S3" s="292"/>
      <c r="T3" s="292"/>
      <c r="U3" s="292"/>
      <c r="V3" s="292"/>
      <c r="W3" s="292"/>
      <c r="X3" s="292"/>
      <c r="Y3" s="292"/>
      <c r="Z3" s="292"/>
      <c r="AA3" s="293"/>
      <c r="AB3" s="297" t="s">
        <v>5</v>
      </c>
      <c r="AC3" s="298"/>
      <c r="AD3" s="299"/>
    </row>
    <row r="4" spans="1:30" ht="22.05" customHeight="1" thickBot="1" x14ac:dyDescent="0.35">
      <c r="A4" s="337"/>
      <c r="B4" s="294"/>
      <c r="C4" s="295"/>
      <c r="D4" s="295"/>
      <c r="E4" s="295"/>
      <c r="F4" s="295"/>
      <c r="G4" s="295"/>
      <c r="H4" s="295"/>
      <c r="I4" s="295"/>
      <c r="J4" s="295"/>
      <c r="K4" s="295"/>
      <c r="L4" s="295"/>
      <c r="M4" s="295"/>
      <c r="N4" s="295"/>
      <c r="O4" s="295"/>
      <c r="P4" s="295"/>
      <c r="Q4" s="295"/>
      <c r="R4" s="295"/>
      <c r="S4" s="295"/>
      <c r="T4" s="295"/>
      <c r="U4" s="295"/>
      <c r="V4" s="295"/>
      <c r="W4" s="295"/>
      <c r="X4" s="295"/>
      <c r="Y4" s="295"/>
      <c r="Z4" s="295"/>
      <c r="AA4" s="296"/>
      <c r="AB4" s="300" t="s">
        <v>6</v>
      </c>
      <c r="AC4" s="301"/>
      <c r="AD4" s="302"/>
    </row>
    <row r="5" spans="1:30" ht="9" customHeight="1" thickBot="1" x14ac:dyDescent="0.35">
      <c r="A5" s="51"/>
      <c r="B5" s="200"/>
      <c r="C5" s="20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
      <c r="A7" s="303" t="s">
        <v>7</v>
      </c>
      <c r="B7" s="305"/>
      <c r="C7" s="362" t="s">
        <v>40</v>
      </c>
      <c r="D7" s="303" t="s">
        <v>9</v>
      </c>
      <c r="E7" s="304"/>
      <c r="F7" s="304"/>
      <c r="G7" s="304"/>
      <c r="H7" s="305"/>
      <c r="I7" s="312">
        <v>45302</v>
      </c>
      <c r="J7" s="313"/>
      <c r="K7" s="303" t="s">
        <v>10</v>
      </c>
      <c r="L7" s="305"/>
      <c r="M7" s="327" t="s">
        <v>11</v>
      </c>
      <c r="N7" s="328"/>
      <c r="O7" s="318"/>
      <c r="P7" s="319"/>
      <c r="Q7" s="54"/>
      <c r="R7" s="54"/>
      <c r="S7" s="54"/>
      <c r="T7" s="54"/>
      <c r="U7" s="54"/>
      <c r="V7" s="54"/>
      <c r="W7" s="54"/>
      <c r="X7" s="54"/>
      <c r="Y7" s="54"/>
      <c r="Z7" s="55"/>
      <c r="AA7" s="54"/>
      <c r="AB7" s="54"/>
      <c r="AC7" s="60"/>
      <c r="AD7" s="61"/>
    </row>
    <row r="8" spans="1:30" x14ac:dyDescent="0.3">
      <c r="A8" s="306"/>
      <c r="B8" s="308"/>
      <c r="C8" s="363"/>
      <c r="D8" s="306"/>
      <c r="E8" s="307"/>
      <c r="F8" s="307"/>
      <c r="G8" s="307"/>
      <c r="H8" s="308"/>
      <c r="I8" s="314"/>
      <c r="J8" s="315"/>
      <c r="K8" s="306"/>
      <c r="L8" s="308"/>
      <c r="M8" s="320" t="s">
        <v>12</v>
      </c>
      <c r="N8" s="321"/>
      <c r="O8" s="354"/>
      <c r="P8" s="355"/>
      <c r="Q8" s="54"/>
      <c r="R8" s="54"/>
      <c r="S8" s="54"/>
      <c r="T8" s="54"/>
      <c r="U8" s="54"/>
      <c r="V8" s="54"/>
      <c r="W8" s="54"/>
      <c r="X8" s="54"/>
      <c r="Y8" s="54"/>
      <c r="Z8" s="55"/>
      <c r="AA8" s="54"/>
      <c r="AB8" s="54"/>
      <c r="AC8" s="60"/>
      <c r="AD8" s="61"/>
    </row>
    <row r="9" spans="1:30" ht="15" thickBot="1" x14ac:dyDescent="0.35">
      <c r="A9" s="309"/>
      <c r="B9" s="311"/>
      <c r="C9" s="364"/>
      <c r="D9" s="309"/>
      <c r="E9" s="310"/>
      <c r="F9" s="310"/>
      <c r="G9" s="310"/>
      <c r="H9" s="311"/>
      <c r="I9" s="316"/>
      <c r="J9" s="317"/>
      <c r="K9" s="309"/>
      <c r="L9" s="311"/>
      <c r="M9" s="356" t="s">
        <v>13</v>
      </c>
      <c r="N9" s="357"/>
      <c r="O9" s="358" t="s">
        <v>14</v>
      </c>
      <c r="P9" s="359"/>
      <c r="Q9" s="54"/>
      <c r="R9" s="54"/>
      <c r="S9" s="54"/>
      <c r="T9" s="54"/>
      <c r="U9" s="54"/>
      <c r="V9" s="54"/>
      <c r="W9" s="54"/>
      <c r="X9" s="54"/>
      <c r="Y9" s="54"/>
      <c r="Z9" s="55"/>
      <c r="AA9" s="54"/>
      <c r="AB9" s="54"/>
      <c r="AC9" s="60"/>
      <c r="AD9" s="61"/>
    </row>
    <row r="10" spans="1:30" ht="15" customHeight="1" thickBot="1" x14ac:dyDescent="0.35">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3">
      <c r="A11" s="303" t="s">
        <v>15</v>
      </c>
      <c r="B11" s="305"/>
      <c r="C11" s="365" t="s">
        <v>16</v>
      </c>
      <c r="D11" s="366"/>
      <c r="E11" s="366"/>
      <c r="F11" s="366"/>
      <c r="G11" s="366"/>
      <c r="H11" s="366"/>
      <c r="I11" s="366"/>
      <c r="J11" s="366"/>
      <c r="K11" s="366"/>
      <c r="L11" s="366"/>
      <c r="M11" s="366"/>
      <c r="N11" s="366"/>
      <c r="O11" s="366"/>
      <c r="P11" s="366"/>
      <c r="Q11" s="366"/>
      <c r="R11" s="366"/>
      <c r="S11" s="366"/>
      <c r="T11" s="366"/>
      <c r="U11" s="366"/>
      <c r="V11" s="366"/>
      <c r="W11" s="366"/>
      <c r="X11" s="366"/>
      <c r="Y11" s="366"/>
      <c r="Z11" s="366"/>
      <c r="AA11" s="366"/>
      <c r="AB11" s="366"/>
      <c r="AC11" s="366"/>
      <c r="AD11" s="367"/>
    </row>
    <row r="12" spans="1:30" ht="15" customHeight="1" x14ac:dyDescent="0.3">
      <c r="A12" s="306"/>
      <c r="B12" s="308"/>
      <c r="C12" s="368"/>
      <c r="D12" s="369"/>
      <c r="E12" s="369"/>
      <c r="F12" s="369"/>
      <c r="G12" s="369"/>
      <c r="H12" s="369"/>
      <c r="I12" s="369"/>
      <c r="J12" s="369"/>
      <c r="K12" s="369"/>
      <c r="L12" s="369"/>
      <c r="M12" s="369"/>
      <c r="N12" s="369"/>
      <c r="O12" s="369"/>
      <c r="P12" s="369"/>
      <c r="Q12" s="369"/>
      <c r="R12" s="369"/>
      <c r="S12" s="369"/>
      <c r="T12" s="369"/>
      <c r="U12" s="369"/>
      <c r="V12" s="369"/>
      <c r="W12" s="369"/>
      <c r="X12" s="369"/>
      <c r="Y12" s="369"/>
      <c r="Z12" s="369"/>
      <c r="AA12" s="369"/>
      <c r="AB12" s="369"/>
      <c r="AC12" s="369"/>
      <c r="AD12" s="370"/>
    </row>
    <row r="13" spans="1:30" ht="15" customHeight="1" thickBot="1" x14ac:dyDescent="0.35">
      <c r="A13" s="309"/>
      <c r="B13" s="311"/>
      <c r="C13" s="371"/>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c r="AB13" s="372"/>
      <c r="AC13" s="372"/>
      <c r="AD13" s="373"/>
    </row>
    <row r="14" spans="1:30" ht="9" customHeight="1" thickBot="1" x14ac:dyDescent="0.3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5">
      <c r="A15" s="360" t="s">
        <v>17</v>
      </c>
      <c r="B15" s="361"/>
      <c r="C15" s="374" t="s">
        <v>18</v>
      </c>
      <c r="D15" s="375"/>
      <c r="E15" s="375"/>
      <c r="F15" s="375"/>
      <c r="G15" s="375"/>
      <c r="H15" s="375"/>
      <c r="I15" s="375"/>
      <c r="J15" s="375"/>
      <c r="K15" s="376"/>
      <c r="L15" s="329" t="s">
        <v>19</v>
      </c>
      <c r="M15" s="330"/>
      <c r="N15" s="330"/>
      <c r="O15" s="330"/>
      <c r="P15" s="330"/>
      <c r="Q15" s="331"/>
      <c r="R15" s="377" t="s">
        <v>20</v>
      </c>
      <c r="S15" s="378"/>
      <c r="T15" s="378"/>
      <c r="U15" s="378"/>
      <c r="V15" s="378"/>
      <c r="W15" s="378"/>
      <c r="X15" s="379"/>
      <c r="Y15" s="329" t="s">
        <v>21</v>
      </c>
      <c r="Z15" s="331"/>
      <c r="AA15" s="324" t="s">
        <v>22</v>
      </c>
      <c r="AB15" s="325"/>
      <c r="AC15" s="325"/>
      <c r="AD15" s="326"/>
    </row>
    <row r="16" spans="1:30" ht="9" customHeight="1" thickBot="1" x14ac:dyDescent="0.35">
      <c r="A16" s="59"/>
      <c r="B16" s="54"/>
      <c r="C16" s="395"/>
      <c r="D16" s="395"/>
      <c r="E16" s="395"/>
      <c r="F16" s="395"/>
      <c r="G16" s="395"/>
      <c r="H16" s="395"/>
      <c r="I16" s="395"/>
      <c r="J16" s="395"/>
      <c r="K16" s="395"/>
      <c r="L16" s="395"/>
      <c r="M16" s="395"/>
      <c r="N16" s="395"/>
      <c r="O16" s="395"/>
      <c r="P16" s="395"/>
      <c r="Q16" s="395"/>
      <c r="R16" s="395"/>
      <c r="S16" s="395"/>
      <c r="T16" s="395"/>
      <c r="U16" s="395"/>
      <c r="V16" s="395"/>
      <c r="W16" s="395"/>
      <c r="X16" s="395"/>
      <c r="Y16" s="395"/>
      <c r="Z16" s="395"/>
      <c r="AA16" s="395"/>
      <c r="AB16" s="395"/>
      <c r="AC16" s="73"/>
      <c r="AD16" s="74"/>
    </row>
    <row r="17" spans="1:41" s="76" customFormat="1" ht="37.5" customHeight="1" thickBot="1" x14ac:dyDescent="0.35">
      <c r="A17" s="360" t="s">
        <v>23</v>
      </c>
      <c r="B17" s="361"/>
      <c r="C17" s="380" t="s">
        <v>122</v>
      </c>
      <c r="D17" s="381"/>
      <c r="E17" s="381"/>
      <c r="F17" s="381"/>
      <c r="G17" s="381"/>
      <c r="H17" s="381"/>
      <c r="I17" s="381"/>
      <c r="J17" s="381"/>
      <c r="K17" s="381"/>
      <c r="L17" s="381"/>
      <c r="M17" s="381"/>
      <c r="N17" s="381"/>
      <c r="O17" s="381"/>
      <c r="P17" s="381"/>
      <c r="Q17" s="382"/>
      <c r="R17" s="329" t="s">
        <v>25</v>
      </c>
      <c r="S17" s="330"/>
      <c r="T17" s="330"/>
      <c r="U17" s="330"/>
      <c r="V17" s="331"/>
      <c r="W17" s="530">
        <v>1</v>
      </c>
      <c r="X17" s="531"/>
      <c r="Y17" s="330" t="s">
        <v>26</v>
      </c>
      <c r="Z17" s="330"/>
      <c r="AA17" s="330"/>
      <c r="AB17" s="331"/>
      <c r="AC17" s="385">
        <v>0.1</v>
      </c>
      <c r="AD17" s="386"/>
    </row>
    <row r="18" spans="1:41" ht="16.5" customHeight="1" thickBot="1" x14ac:dyDescent="0.3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5">
      <c r="A19" s="329" t="s">
        <v>27</v>
      </c>
      <c r="B19" s="330"/>
      <c r="C19" s="330"/>
      <c r="D19" s="330"/>
      <c r="E19" s="330"/>
      <c r="F19" s="330"/>
      <c r="G19" s="330"/>
      <c r="H19" s="330"/>
      <c r="I19" s="330"/>
      <c r="J19" s="330"/>
      <c r="K19" s="330"/>
      <c r="L19" s="330"/>
      <c r="M19" s="330"/>
      <c r="N19" s="330"/>
      <c r="O19" s="330"/>
      <c r="P19" s="330"/>
      <c r="Q19" s="330"/>
      <c r="R19" s="330"/>
      <c r="S19" s="330"/>
      <c r="T19" s="330"/>
      <c r="U19" s="330"/>
      <c r="V19" s="330"/>
      <c r="W19" s="330"/>
      <c r="X19" s="330"/>
      <c r="Y19" s="330"/>
      <c r="Z19" s="330"/>
      <c r="AA19" s="330"/>
      <c r="AB19" s="330"/>
      <c r="AC19" s="330"/>
      <c r="AD19" s="331"/>
      <c r="AE19" s="83"/>
      <c r="AF19" s="83"/>
    </row>
    <row r="20" spans="1:41" ht="32.1" customHeight="1" thickBot="1" x14ac:dyDescent="0.35">
      <c r="A20" s="82"/>
      <c r="B20" s="60"/>
      <c r="C20" s="387" t="s">
        <v>28</v>
      </c>
      <c r="D20" s="388"/>
      <c r="E20" s="388"/>
      <c r="F20" s="388"/>
      <c r="G20" s="388"/>
      <c r="H20" s="388"/>
      <c r="I20" s="388"/>
      <c r="J20" s="388"/>
      <c r="K20" s="388"/>
      <c r="L20" s="388"/>
      <c r="M20" s="388"/>
      <c r="N20" s="388"/>
      <c r="O20" s="388"/>
      <c r="P20" s="389"/>
      <c r="Q20" s="332" t="s">
        <v>29</v>
      </c>
      <c r="R20" s="333"/>
      <c r="S20" s="333"/>
      <c r="T20" s="333"/>
      <c r="U20" s="333"/>
      <c r="V20" s="333"/>
      <c r="W20" s="333"/>
      <c r="X20" s="333"/>
      <c r="Y20" s="333"/>
      <c r="Z20" s="333"/>
      <c r="AA20" s="333"/>
      <c r="AB20" s="333"/>
      <c r="AC20" s="333"/>
      <c r="AD20" s="334"/>
      <c r="AE20" s="83"/>
      <c r="AF20" s="83"/>
    </row>
    <row r="21" spans="1:41" ht="32.1" customHeight="1" thickBot="1" x14ac:dyDescent="0.35">
      <c r="A21" s="59"/>
      <c r="B21" s="54"/>
      <c r="C21" s="158" t="s">
        <v>30</v>
      </c>
      <c r="D21" s="159" t="s">
        <v>31</v>
      </c>
      <c r="E21" s="159" t="s">
        <v>32</v>
      </c>
      <c r="F21" s="159" t="s">
        <v>33</v>
      </c>
      <c r="G21" s="159" t="s">
        <v>34</v>
      </c>
      <c r="H21" s="159" t="s">
        <v>35</v>
      </c>
      <c r="I21" s="159" t="s">
        <v>36</v>
      </c>
      <c r="J21" s="159" t="s">
        <v>37</v>
      </c>
      <c r="K21" s="159" t="s">
        <v>8</v>
      </c>
      <c r="L21" s="159" t="s">
        <v>38</v>
      </c>
      <c r="M21" s="159" t="s">
        <v>39</v>
      </c>
      <c r="N21" s="159" t="s">
        <v>40</v>
      </c>
      <c r="O21" s="159" t="s">
        <v>41</v>
      </c>
      <c r="P21" s="160" t="s">
        <v>42</v>
      </c>
      <c r="Q21" s="158" t="s">
        <v>30</v>
      </c>
      <c r="R21" s="159" t="s">
        <v>31</v>
      </c>
      <c r="S21" s="159" t="s">
        <v>32</v>
      </c>
      <c r="T21" s="159" t="s">
        <v>33</v>
      </c>
      <c r="U21" s="159" t="s">
        <v>34</v>
      </c>
      <c r="V21" s="159" t="s">
        <v>35</v>
      </c>
      <c r="W21" s="159" t="s">
        <v>36</v>
      </c>
      <c r="X21" s="159" t="s">
        <v>37</v>
      </c>
      <c r="Y21" s="159" t="s">
        <v>8</v>
      </c>
      <c r="Z21" s="159" t="s">
        <v>38</v>
      </c>
      <c r="AA21" s="159" t="s">
        <v>39</v>
      </c>
      <c r="AB21" s="159" t="s">
        <v>40</v>
      </c>
      <c r="AC21" s="159" t="s">
        <v>41</v>
      </c>
      <c r="AD21" s="160" t="s">
        <v>42</v>
      </c>
      <c r="AE21" s="3"/>
      <c r="AF21" s="3"/>
    </row>
    <row r="22" spans="1:41" ht="32.1" customHeight="1" x14ac:dyDescent="0.3">
      <c r="A22" s="383" t="s">
        <v>45</v>
      </c>
      <c r="B22" s="384"/>
      <c r="C22" s="179">
        <v>2150867</v>
      </c>
      <c r="D22" s="178">
        <v>0</v>
      </c>
      <c r="E22" s="178">
        <v>-2150867</v>
      </c>
      <c r="F22" s="178">
        <v>0</v>
      </c>
      <c r="G22" s="178">
        <v>0</v>
      </c>
      <c r="H22" s="178">
        <v>0</v>
      </c>
      <c r="I22" s="178">
        <v>0</v>
      </c>
      <c r="J22" s="178">
        <v>0</v>
      </c>
      <c r="K22" s="178">
        <v>0</v>
      </c>
      <c r="L22" s="178">
        <v>0</v>
      </c>
      <c r="M22" s="178">
        <v>0</v>
      </c>
      <c r="N22" s="178">
        <v>0</v>
      </c>
      <c r="O22" s="228">
        <f>SUM(C22:N22)</f>
        <v>0</v>
      </c>
      <c r="P22" s="180"/>
      <c r="Q22" s="179">
        <v>782724500</v>
      </c>
      <c r="R22" s="178">
        <v>456665000</v>
      </c>
      <c r="S22" s="178"/>
      <c r="T22" s="178"/>
      <c r="U22" s="178">
        <v>-15068435</v>
      </c>
      <c r="V22" s="178"/>
      <c r="W22" s="178"/>
      <c r="X22" s="178"/>
      <c r="Y22" s="178"/>
      <c r="Z22" s="228">
        <v>49043333</v>
      </c>
      <c r="AA22" s="178"/>
      <c r="AB22" s="178"/>
      <c r="AC22" s="229">
        <f>SUM(Q22:AB22)</f>
        <v>1273364398</v>
      </c>
      <c r="AD22" s="184"/>
      <c r="AE22" s="3"/>
      <c r="AF22" s="3"/>
    </row>
    <row r="23" spans="1:41" ht="32.1" customHeight="1" x14ac:dyDescent="0.3">
      <c r="A23" s="289" t="s">
        <v>47</v>
      </c>
      <c r="B23" s="290"/>
      <c r="C23" s="175">
        <f>+C22</f>
        <v>2150867</v>
      </c>
      <c r="D23" s="174">
        <v>0</v>
      </c>
      <c r="E23" s="229">
        <v>-2150867</v>
      </c>
      <c r="F23" s="174">
        <v>0</v>
      </c>
      <c r="G23" s="174">
        <v>0</v>
      </c>
      <c r="H23" s="174">
        <v>0</v>
      </c>
      <c r="I23" s="174">
        <v>0</v>
      </c>
      <c r="J23" s="174">
        <v>0</v>
      </c>
      <c r="K23" s="174">
        <v>0</v>
      </c>
      <c r="L23" s="174"/>
      <c r="M23" s="174"/>
      <c r="N23" s="174"/>
      <c r="O23" s="229">
        <f>SUM(C23:N23)</f>
        <v>0</v>
      </c>
      <c r="P23" s="232"/>
      <c r="Q23" s="224">
        <v>1235379500</v>
      </c>
      <c r="R23" s="229">
        <v>0</v>
      </c>
      <c r="S23" s="229">
        <v>-13559000</v>
      </c>
      <c r="T23" s="229">
        <v>-2933000</v>
      </c>
      <c r="U23" s="229">
        <v>0</v>
      </c>
      <c r="V23" s="229">
        <v>0</v>
      </c>
      <c r="W23" s="229">
        <v>0</v>
      </c>
      <c r="X23" s="229">
        <v>0</v>
      </c>
      <c r="Y23" s="229">
        <v>0</v>
      </c>
      <c r="Z23" s="229"/>
      <c r="AA23" s="229">
        <v>12407365</v>
      </c>
      <c r="AB23" s="229">
        <v>42069533</v>
      </c>
      <c r="AC23" s="229">
        <f>SUM(Q23:AB23)</f>
        <v>1273364398</v>
      </c>
      <c r="AD23" s="182">
        <f>+AC23/AC22</f>
        <v>1</v>
      </c>
      <c r="AE23" s="3"/>
      <c r="AF23" s="3"/>
    </row>
    <row r="24" spans="1:41" ht="32.1" customHeight="1" x14ac:dyDescent="0.3">
      <c r="A24" s="289" t="s">
        <v>49</v>
      </c>
      <c r="B24" s="290"/>
      <c r="C24" s="175">
        <v>0</v>
      </c>
      <c r="D24" s="174">
        <v>0</v>
      </c>
      <c r="E24" s="174">
        <v>-2150867</v>
      </c>
      <c r="F24" s="174">
        <v>0</v>
      </c>
      <c r="G24" s="174">
        <v>0</v>
      </c>
      <c r="H24" s="174">
        <v>0</v>
      </c>
      <c r="I24" s="174">
        <v>0</v>
      </c>
      <c r="J24" s="174">
        <v>0</v>
      </c>
      <c r="K24" s="174">
        <v>2150867</v>
      </c>
      <c r="L24" s="174">
        <v>0</v>
      </c>
      <c r="M24" s="174">
        <v>0</v>
      </c>
      <c r="N24" s="174">
        <v>0</v>
      </c>
      <c r="O24" s="229">
        <f>SUM(C24:N24)</f>
        <v>0</v>
      </c>
      <c r="P24" s="180"/>
      <c r="Q24" s="175"/>
      <c r="R24" s="174">
        <v>34031500</v>
      </c>
      <c r="S24" s="174">
        <v>109578000</v>
      </c>
      <c r="T24" s="174">
        <v>109578000</v>
      </c>
      <c r="U24" s="174">
        <v>109578000</v>
      </c>
      <c r="V24" s="174">
        <v>109578000</v>
      </c>
      <c r="W24" s="174">
        <v>109578000</v>
      </c>
      <c r="X24" s="174">
        <v>109578000</v>
      </c>
      <c r="Y24" s="174">
        <v>109578000</v>
      </c>
      <c r="Z24" s="174">
        <v>109578000</v>
      </c>
      <c r="AA24" s="174">
        <v>109578000</v>
      </c>
      <c r="AB24" s="229">
        <v>253130898</v>
      </c>
      <c r="AC24" s="229">
        <f>SUM(Q24:AB24)</f>
        <v>1273364398</v>
      </c>
      <c r="AD24" s="182"/>
      <c r="AE24" s="3"/>
      <c r="AF24" s="3"/>
    </row>
    <row r="25" spans="1:41" ht="32.1" customHeight="1" thickBot="1" x14ac:dyDescent="0.35">
      <c r="A25" s="322" t="s">
        <v>51</v>
      </c>
      <c r="B25" s="323"/>
      <c r="C25" s="176">
        <v>0</v>
      </c>
      <c r="D25" s="177">
        <v>0</v>
      </c>
      <c r="E25" s="177">
        <v>0</v>
      </c>
      <c r="F25" s="177">
        <v>0</v>
      </c>
      <c r="G25" s="177">
        <v>0</v>
      </c>
      <c r="H25" s="177">
        <v>0</v>
      </c>
      <c r="I25" s="177">
        <v>0</v>
      </c>
      <c r="J25" s="177">
        <v>0</v>
      </c>
      <c r="K25" s="177">
        <v>0</v>
      </c>
      <c r="L25" s="177"/>
      <c r="M25" s="177"/>
      <c r="N25" s="177"/>
      <c r="O25" s="230">
        <f>SUM(C25:N25)</f>
        <v>0</v>
      </c>
      <c r="P25" s="181"/>
      <c r="Q25" s="231">
        <v>0</v>
      </c>
      <c r="R25" s="230">
        <v>22923065</v>
      </c>
      <c r="S25" s="230">
        <v>109218000</v>
      </c>
      <c r="T25" s="230">
        <v>105111800</v>
      </c>
      <c r="U25" s="230">
        <v>109218000</v>
      </c>
      <c r="V25" s="230">
        <v>105598000</v>
      </c>
      <c r="W25" s="230">
        <v>112838000</v>
      </c>
      <c r="X25" s="230">
        <v>109218000</v>
      </c>
      <c r="Y25" s="230">
        <v>106718533</v>
      </c>
      <c r="Z25" s="230">
        <v>105598000</v>
      </c>
      <c r="AA25" s="230">
        <v>112838000</v>
      </c>
      <c r="AB25" s="230">
        <v>218436000</v>
      </c>
      <c r="AC25" s="230">
        <f>SUM(Q25:AB25)</f>
        <v>1217715398</v>
      </c>
      <c r="AD25" s="183">
        <f>+AC25/AC24</f>
        <v>0.95629766303549502</v>
      </c>
      <c r="AE25" s="3"/>
      <c r="AF25" s="3"/>
    </row>
    <row r="26" spans="1:41" ht="32.1" customHeight="1" thickBot="1" x14ac:dyDescent="0.3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4.049999999999997" customHeight="1" x14ac:dyDescent="0.3">
      <c r="A27" s="285" t="s">
        <v>53</v>
      </c>
      <c r="B27" s="286"/>
      <c r="C27" s="287"/>
      <c r="D27" s="287"/>
      <c r="E27" s="287"/>
      <c r="F27" s="287"/>
      <c r="G27" s="287"/>
      <c r="H27" s="287"/>
      <c r="I27" s="287"/>
      <c r="J27" s="287"/>
      <c r="K27" s="287"/>
      <c r="L27" s="287"/>
      <c r="M27" s="287"/>
      <c r="N27" s="287"/>
      <c r="O27" s="287"/>
      <c r="P27" s="287"/>
      <c r="Q27" s="287"/>
      <c r="R27" s="287"/>
      <c r="S27" s="287"/>
      <c r="T27" s="287"/>
      <c r="U27" s="287"/>
      <c r="V27" s="287"/>
      <c r="W27" s="287"/>
      <c r="X27" s="287"/>
      <c r="Y27" s="287"/>
      <c r="Z27" s="287"/>
      <c r="AA27" s="287"/>
      <c r="AB27" s="287"/>
      <c r="AC27" s="287"/>
      <c r="AD27" s="288"/>
    </row>
    <row r="28" spans="1:41" ht="15" customHeight="1" x14ac:dyDescent="0.3">
      <c r="A28" s="344" t="s">
        <v>54</v>
      </c>
      <c r="B28" s="346" t="s">
        <v>55</v>
      </c>
      <c r="C28" s="347"/>
      <c r="D28" s="290" t="s">
        <v>56</v>
      </c>
      <c r="E28" s="350"/>
      <c r="F28" s="350"/>
      <c r="G28" s="350"/>
      <c r="H28" s="350"/>
      <c r="I28" s="350"/>
      <c r="J28" s="350"/>
      <c r="K28" s="350"/>
      <c r="L28" s="350"/>
      <c r="M28" s="350"/>
      <c r="N28" s="350"/>
      <c r="O28" s="351"/>
      <c r="P28" s="352" t="s">
        <v>41</v>
      </c>
      <c r="Q28" s="352" t="s">
        <v>57</v>
      </c>
      <c r="R28" s="352"/>
      <c r="S28" s="352"/>
      <c r="T28" s="352"/>
      <c r="U28" s="352"/>
      <c r="V28" s="352"/>
      <c r="W28" s="352"/>
      <c r="X28" s="352"/>
      <c r="Y28" s="352"/>
      <c r="Z28" s="352"/>
      <c r="AA28" s="352"/>
      <c r="AB28" s="352"/>
      <c r="AC28" s="352"/>
      <c r="AD28" s="353"/>
    </row>
    <row r="29" spans="1:41" ht="27" customHeight="1" x14ac:dyDescent="0.3">
      <c r="A29" s="345"/>
      <c r="B29" s="348"/>
      <c r="C29" s="349"/>
      <c r="D29" s="88" t="s">
        <v>30</v>
      </c>
      <c r="E29" s="88" t="s">
        <v>31</v>
      </c>
      <c r="F29" s="88" t="s">
        <v>32</v>
      </c>
      <c r="G29" s="88" t="s">
        <v>33</v>
      </c>
      <c r="H29" s="88" t="s">
        <v>34</v>
      </c>
      <c r="I29" s="88" t="s">
        <v>35</v>
      </c>
      <c r="J29" s="88" t="s">
        <v>36</v>
      </c>
      <c r="K29" s="88" t="s">
        <v>37</v>
      </c>
      <c r="L29" s="88" t="s">
        <v>8</v>
      </c>
      <c r="M29" s="88" t="s">
        <v>38</v>
      </c>
      <c r="N29" s="88" t="s">
        <v>39</v>
      </c>
      <c r="O29" s="88" t="s">
        <v>40</v>
      </c>
      <c r="P29" s="351"/>
      <c r="Q29" s="352"/>
      <c r="R29" s="352"/>
      <c r="S29" s="352"/>
      <c r="T29" s="352"/>
      <c r="U29" s="352"/>
      <c r="V29" s="352"/>
      <c r="W29" s="352"/>
      <c r="X29" s="352"/>
      <c r="Y29" s="352"/>
      <c r="Z29" s="352"/>
      <c r="AA29" s="352"/>
      <c r="AB29" s="352"/>
      <c r="AC29" s="352"/>
      <c r="AD29" s="353"/>
    </row>
    <row r="30" spans="1:41" ht="42" customHeight="1" thickBot="1" x14ac:dyDescent="0.35">
      <c r="A30" s="85" t="s">
        <v>123</v>
      </c>
      <c r="B30" s="421"/>
      <c r="C30" s="422"/>
      <c r="D30" s="89"/>
      <c r="E30" s="89"/>
      <c r="F30" s="89"/>
      <c r="G30" s="89"/>
      <c r="H30" s="89"/>
      <c r="I30" s="89"/>
      <c r="J30" s="89"/>
      <c r="K30" s="89"/>
      <c r="L30" s="89"/>
      <c r="M30" s="89"/>
      <c r="N30" s="89"/>
      <c r="O30" s="89"/>
      <c r="P30" s="86">
        <f>SUM(D30:O30)</f>
        <v>0</v>
      </c>
      <c r="Q30" s="392"/>
      <c r="R30" s="392"/>
      <c r="S30" s="392"/>
      <c r="T30" s="392"/>
      <c r="U30" s="392"/>
      <c r="V30" s="392"/>
      <c r="W30" s="392"/>
      <c r="X30" s="392"/>
      <c r="Y30" s="392"/>
      <c r="Z30" s="392"/>
      <c r="AA30" s="392"/>
      <c r="AB30" s="392"/>
      <c r="AC30" s="392"/>
      <c r="AD30" s="393"/>
    </row>
    <row r="31" spans="1:41" ht="45" customHeight="1" x14ac:dyDescent="0.3">
      <c r="A31" s="291" t="s">
        <v>58</v>
      </c>
      <c r="B31" s="292"/>
      <c r="C31" s="292"/>
      <c r="D31" s="292"/>
      <c r="E31" s="292"/>
      <c r="F31" s="292"/>
      <c r="G31" s="292"/>
      <c r="H31" s="292"/>
      <c r="I31" s="292"/>
      <c r="J31" s="292"/>
      <c r="K31" s="292"/>
      <c r="L31" s="292"/>
      <c r="M31" s="292"/>
      <c r="N31" s="292"/>
      <c r="O31" s="292"/>
      <c r="P31" s="292"/>
      <c r="Q31" s="292"/>
      <c r="R31" s="292"/>
      <c r="S31" s="292"/>
      <c r="T31" s="292"/>
      <c r="U31" s="292"/>
      <c r="V31" s="292"/>
      <c r="W31" s="292"/>
      <c r="X31" s="292"/>
      <c r="Y31" s="292"/>
      <c r="Z31" s="292"/>
      <c r="AA31" s="292"/>
      <c r="AB31" s="292"/>
      <c r="AC31" s="292"/>
      <c r="AD31" s="293"/>
    </row>
    <row r="32" spans="1:41" ht="23.1" customHeight="1" x14ac:dyDescent="0.3">
      <c r="A32" s="289" t="s">
        <v>59</v>
      </c>
      <c r="B32" s="352" t="s">
        <v>60</v>
      </c>
      <c r="C32" s="352" t="s">
        <v>55</v>
      </c>
      <c r="D32" s="352" t="s">
        <v>61</v>
      </c>
      <c r="E32" s="352"/>
      <c r="F32" s="352"/>
      <c r="G32" s="352"/>
      <c r="H32" s="352"/>
      <c r="I32" s="352"/>
      <c r="J32" s="352"/>
      <c r="K32" s="352"/>
      <c r="L32" s="352"/>
      <c r="M32" s="352"/>
      <c r="N32" s="352"/>
      <c r="O32" s="352"/>
      <c r="P32" s="352"/>
      <c r="Q32" s="352" t="s">
        <v>62</v>
      </c>
      <c r="R32" s="352"/>
      <c r="S32" s="352"/>
      <c r="T32" s="352"/>
      <c r="U32" s="352"/>
      <c r="V32" s="352"/>
      <c r="W32" s="352"/>
      <c r="X32" s="352"/>
      <c r="Y32" s="352"/>
      <c r="Z32" s="352"/>
      <c r="AA32" s="352"/>
      <c r="AB32" s="352"/>
      <c r="AC32" s="352"/>
      <c r="AD32" s="353"/>
      <c r="AG32" s="87"/>
      <c r="AH32" s="87"/>
      <c r="AI32" s="87"/>
      <c r="AJ32" s="87"/>
      <c r="AK32" s="87"/>
      <c r="AL32" s="87"/>
      <c r="AM32" s="87"/>
      <c r="AN32" s="87"/>
      <c r="AO32" s="87"/>
    </row>
    <row r="33" spans="1:41" ht="27" customHeight="1" x14ac:dyDescent="0.3">
      <c r="A33" s="289"/>
      <c r="B33" s="352"/>
      <c r="C33" s="394"/>
      <c r="D33" s="88" t="s">
        <v>30</v>
      </c>
      <c r="E33" s="88" t="s">
        <v>31</v>
      </c>
      <c r="F33" s="88" t="s">
        <v>32</v>
      </c>
      <c r="G33" s="88" t="s">
        <v>33</v>
      </c>
      <c r="H33" s="88" t="s">
        <v>34</v>
      </c>
      <c r="I33" s="88" t="s">
        <v>35</v>
      </c>
      <c r="J33" s="88" t="s">
        <v>36</v>
      </c>
      <c r="K33" s="88" t="s">
        <v>37</v>
      </c>
      <c r="L33" s="88" t="s">
        <v>8</v>
      </c>
      <c r="M33" s="88" t="s">
        <v>38</v>
      </c>
      <c r="N33" s="88" t="s">
        <v>39</v>
      </c>
      <c r="O33" s="88" t="s">
        <v>40</v>
      </c>
      <c r="P33" s="88" t="s">
        <v>41</v>
      </c>
      <c r="Q33" s="290" t="s">
        <v>63</v>
      </c>
      <c r="R33" s="350"/>
      <c r="S33" s="350"/>
      <c r="T33" s="351"/>
      <c r="U33" s="290" t="s">
        <v>64</v>
      </c>
      <c r="V33" s="350"/>
      <c r="W33" s="350"/>
      <c r="X33" s="351"/>
      <c r="Y33" s="290" t="s">
        <v>65</v>
      </c>
      <c r="Z33" s="350"/>
      <c r="AA33" s="351"/>
      <c r="AB33" s="290" t="s">
        <v>66</v>
      </c>
      <c r="AC33" s="350"/>
      <c r="AD33" s="401"/>
      <c r="AG33" s="87"/>
      <c r="AH33" s="87"/>
      <c r="AI33" s="87"/>
      <c r="AJ33" s="87"/>
      <c r="AK33" s="87"/>
      <c r="AL33" s="87"/>
      <c r="AM33" s="87"/>
      <c r="AN33" s="87"/>
      <c r="AO33" s="87"/>
    </row>
    <row r="34" spans="1:41" ht="107.1" customHeight="1" x14ac:dyDescent="0.3">
      <c r="A34" s="402" t="s">
        <v>123</v>
      </c>
      <c r="B34" s="404">
        <v>0.1</v>
      </c>
      <c r="C34" s="90" t="s">
        <v>67</v>
      </c>
      <c r="D34" s="204">
        <v>8.3299999999999999E-2</v>
      </c>
      <c r="E34" s="204">
        <v>8.3299999999999999E-2</v>
      </c>
      <c r="F34" s="204">
        <v>8.3299999999999999E-2</v>
      </c>
      <c r="G34" s="204">
        <v>8.3299999999999999E-2</v>
      </c>
      <c r="H34" s="204">
        <v>8.3299999999999999E-2</v>
      </c>
      <c r="I34" s="204">
        <v>8.3299999999999999E-2</v>
      </c>
      <c r="J34" s="204">
        <v>8.3299999999999999E-2</v>
      </c>
      <c r="K34" s="204">
        <v>8.3299999999999999E-2</v>
      </c>
      <c r="L34" s="204">
        <v>8.3400000000000002E-2</v>
      </c>
      <c r="M34" s="204">
        <v>8.3400000000000002E-2</v>
      </c>
      <c r="N34" s="204">
        <v>8.3400000000000002E-2</v>
      </c>
      <c r="O34" s="204">
        <v>8.3400000000000002E-2</v>
      </c>
      <c r="P34" s="161">
        <f>SUM(D34:O34)</f>
        <v>1</v>
      </c>
      <c r="Q34" s="538" t="s">
        <v>693</v>
      </c>
      <c r="R34" s="539"/>
      <c r="S34" s="539"/>
      <c r="T34" s="540"/>
      <c r="U34" s="538" t="s">
        <v>696</v>
      </c>
      <c r="V34" s="539"/>
      <c r="W34" s="539"/>
      <c r="X34" s="540"/>
      <c r="Y34" s="547" t="s">
        <v>68</v>
      </c>
      <c r="Z34" s="548"/>
      <c r="AA34" s="549"/>
      <c r="AB34" s="532" t="s">
        <v>124</v>
      </c>
      <c r="AC34" s="533"/>
      <c r="AD34" s="541"/>
      <c r="AG34" s="87"/>
      <c r="AH34" s="87"/>
      <c r="AI34" s="87"/>
      <c r="AJ34" s="87"/>
      <c r="AK34" s="87"/>
      <c r="AL34" s="87"/>
      <c r="AM34" s="87"/>
      <c r="AN34" s="87"/>
      <c r="AO34" s="87"/>
    </row>
    <row r="35" spans="1:41" ht="107.1" customHeight="1" thickBot="1" x14ac:dyDescent="0.35">
      <c r="A35" s="403"/>
      <c r="B35" s="405"/>
      <c r="C35" s="91" t="s">
        <v>70</v>
      </c>
      <c r="D35" s="217">
        <v>8.3299999999999999E-2</v>
      </c>
      <c r="E35" s="217">
        <v>8.3299999999999999E-2</v>
      </c>
      <c r="F35" s="217">
        <v>8.3299999999999999E-2</v>
      </c>
      <c r="G35" s="217">
        <v>8.3299999999999999E-2</v>
      </c>
      <c r="H35" s="217">
        <v>8.3299999999999999E-2</v>
      </c>
      <c r="I35" s="217">
        <v>8.3299999999999999E-2</v>
      </c>
      <c r="J35" s="217">
        <v>8.3299999999999999E-2</v>
      </c>
      <c r="K35" s="217">
        <v>8.3299999999999999E-2</v>
      </c>
      <c r="L35" s="217">
        <v>8.3400000000000002E-2</v>
      </c>
      <c r="M35" s="217">
        <v>8.3400000000000002E-2</v>
      </c>
      <c r="N35" s="217">
        <v>8.3400000000000002E-2</v>
      </c>
      <c r="O35" s="217">
        <v>8.3400000000000002E-2</v>
      </c>
      <c r="P35" s="218">
        <f>SUM(D35:O35)</f>
        <v>1</v>
      </c>
      <c r="Q35" s="535"/>
      <c r="R35" s="536"/>
      <c r="S35" s="536"/>
      <c r="T35" s="537"/>
      <c r="U35" s="535"/>
      <c r="V35" s="536"/>
      <c r="W35" s="536"/>
      <c r="X35" s="537"/>
      <c r="Y35" s="550"/>
      <c r="Z35" s="551"/>
      <c r="AA35" s="552"/>
      <c r="AB35" s="535"/>
      <c r="AC35" s="536"/>
      <c r="AD35" s="542"/>
      <c r="AE35" s="49"/>
      <c r="AG35" s="87"/>
      <c r="AH35" s="87"/>
      <c r="AI35" s="87"/>
      <c r="AJ35" s="87"/>
      <c r="AK35" s="87"/>
      <c r="AL35" s="87"/>
      <c r="AM35" s="87"/>
      <c r="AN35" s="87"/>
      <c r="AO35" s="87"/>
    </row>
    <row r="36" spans="1:41" ht="26.1" customHeight="1" x14ac:dyDescent="0.3">
      <c r="A36" s="383" t="s">
        <v>71</v>
      </c>
      <c r="B36" s="396" t="s">
        <v>72</v>
      </c>
      <c r="C36" s="398" t="s">
        <v>73</v>
      </c>
      <c r="D36" s="398"/>
      <c r="E36" s="398"/>
      <c r="F36" s="398"/>
      <c r="G36" s="398"/>
      <c r="H36" s="398"/>
      <c r="I36" s="398"/>
      <c r="J36" s="398"/>
      <c r="K36" s="398"/>
      <c r="L36" s="398"/>
      <c r="M36" s="398"/>
      <c r="N36" s="398"/>
      <c r="O36" s="398"/>
      <c r="P36" s="398"/>
      <c r="Q36" s="544" t="s">
        <v>74</v>
      </c>
      <c r="R36" s="545"/>
      <c r="S36" s="545"/>
      <c r="T36" s="545"/>
      <c r="U36" s="545"/>
      <c r="V36" s="545"/>
      <c r="W36" s="545"/>
      <c r="X36" s="545"/>
      <c r="Y36" s="545"/>
      <c r="Z36" s="545"/>
      <c r="AA36" s="545"/>
      <c r="AB36" s="545"/>
      <c r="AC36" s="545"/>
      <c r="AD36" s="546"/>
      <c r="AG36" s="87"/>
      <c r="AH36" s="87"/>
      <c r="AI36" s="87"/>
      <c r="AJ36" s="87"/>
      <c r="AK36" s="87"/>
      <c r="AL36" s="87"/>
      <c r="AM36" s="87"/>
      <c r="AN36" s="87"/>
      <c r="AO36" s="87"/>
    </row>
    <row r="37" spans="1:41" ht="26.1" customHeight="1" x14ac:dyDescent="0.3">
      <c r="A37" s="289"/>
      <c r="B37" s="397"/>
      <c r="C37" s="88" t="s">
        <v>75</v>
      </c>
      <c r="D37" s="88" t="s">
        <v>76</v>
      </c>
      <c r="E37" s="88" t="s">
        <v>77</v>
      </c>
      <c r="F37" s="88" t="s">
        <v>78</v>
      </c>
      <c r="G37" s="88" t="s">
        <v>79</v>
      </c>
      <c r="H37" s="88" t="s">
        <v>80</v>
      </c>
      <c r="I37" s="88" t="s">
        <v>81</v>
      </c>
      <c r="J37" s="88" t="s">
        <v>82</v>
      </c>
      <c r="K37" s="88" t="s">
        <v>83</v>
      </c>
      <c r="L37" s="88" t="s">
        <v>84</v>
      </c>
      <c r="M37" s="88" t="s">
        <v>85</v>
      </c>
      <c r="N37" s="88" t="s">
        <v>86</v>
      </c>
      <c r="O37" s="88" t="s">
        <v>87</v>
      </c>
      <c r="P37" s="88" t="s">
        <v>88</v>
      </c>
      <c r="Q37" s="457" t="s">
        <v>89</v>
      </c>
      <c r="R37" s="458"/>
      <c r="S37" s="458"/>
      <c r="T37" s="458"/>
      <c r="U37" s="458"/>
      <c r="V37" s="458"/>
      <c r="W37" s="458"/>
      <c r="X37" s="458"/>
      <c r="Y37" s="458"/>
      <c r="Z37" s="458"/>
      <c r="AA37" s="458"/>
      <c r="AB37" s="458"/>
      <c r="AC37" s="458"/>
      <c r="AD37" s="464"/>
      <c r="AG37" s="94"/>
      <c r="AH37" s="94"/>
      <c r="AI37" s="94"/>
      <c r="AJ37" s="94"/>
      <c r="AK37" s="94"/>
      <c r="AL37" s="94"/>
      <c r="AM37" s="94"/>
      <c r="AN37" s="94"/>
      <c r="AO37" s="94"/>
    </row>
    <row r="38" spans="1:41" ht="89.25" customHeight="1" x14ac:dyDescent="0.3">
      <c r="A38" s="445" t="s">
        <v>125</v>
      </c>
      <c r="B38" s="435">
        <v>0.05</v>
      </c>
      <c r="C38" s="90" t="s">
        <v>67</v>
      </c>
      <c r="D38" s="204">
        <v>8.3299999999999999E-2</v>
      </c>
      <c r="E38" s="204">
        <v>8.3299999999999999E-2</v>
      </c>
      <c r="F38" s="204">
        <v>8.3299999999999999E-2</v>
      </c>
      <c r="G38" s="204">
        <v>8.3299999999999999E-2</v>
      </c>
      <c r="H38" s="204">
        <v>8.3299999999999999E-2</v>
      </c>
      <c r="I38" s="204">
        <v>8.3299999999999999E-2</v>
      </c>
      <c r="J38" s="204">
        <v>8.3299999999999999E-2</v>
      </c>
      <c r="K38" s="204">
        <v>8.3299999999999999E-2</v>
      </c>
      <c r="L38" s="204">
        <v>8.3400000000000002E-2</v>
      </c>
      <c r="M38" s="204">
        <v>8.3400000000000002E-2</v>
      </c>
      <c r="N38" s="204">
        <v>8.3400000000000002E-2</v>
      </c>
      <c r="O38" s="204">
        <v>8.3400000000000002E-2</v>
      </c>
      <c r="P38" s="96">
        <f>SUM(D38:O38)</f>
        <v>1</v>
      </c>
      <c r="Q38" s="553" t="s">
        <v>694</v>
      </c>
      <c r="R38" s="554"/>
      <c r="S38" s="554"/>
      <c r="T38" s="554"/>
      <c r="U38" s="554"/>
      <c r="V38" s="554"/>
      <c r="W38" s="554"/>
      <c r="X38" s="554"/>
      <c r="Y38" s="554"/>
      <c r="Z38" s="554"/>
      <c r="AA38" s="554"/>
      <c r="AB38" s="554"/>
      <c r="AC38" s="554"/>
      <c r="AD38" s="555"/>
      <c r="AE38" s="97"/>
      <c r="AG38" s="98"/>
      <c r="AH38" s="98"/>
      <c r="AI38" s="98"/>
      <c r="AJ38" s="98"/>
      <c r="AK38" s="98"/>
      <c r="AL38" s="98"/>
      <c r="AM38" s="98"/>
      <c r="AN38" s="98"/>
      <c r="AO38" s="98"/>
    </row>
    <row r="39" spans="1:41" ht="89.25" customHeight="1" x14ac:dyDescent="0.3">
      <c r="A39" s="446"/>
      <c r="B39" s="436"/>
      <c r="C39" s="99" t="s">
        <v>70</v>
      </c>
      <c r="D39" s="210">
        <v>8.3299999999999999E-2</v>
      </c>
      <c r="E39" s="210">
        <v>8.3299999999999999E-2</v>
      </c>
      <c r="F39" s="210">
        <v>8.3299999999999999E-2</v>
      </c>
      <c r="G39" s="210">
        <v>8.3299999999999999E-2</v>
      </c>
      <c r="H39" s="210">
        <v>8.3299999999999999E-2</v>
      </c>
      <c r="I39" s="210">
        <v>8.3299999999999999E-2</v>
      </c>
      <c r="J39" s="210">
        <v>8.3299999999999999E-2</v>
      </c>
      <c r="K39" s="210">
        <v>8.3299999999999999E-2</v>
      </c>
      <c r="L39" s="210">
        <v>8.3400000000000002E-2</v>
      </c>
      <c r="M39" s="210">
        <v>8.3400000000000002E-2</v>
      </c>
      <c r="N39" s="210">
        <v>8.3400000000000002E-2</v>
      </c>
      <c r="O39" s="210">
        <v>8.3400000000000002E-2</v>
      </c>
      <c r="P39" s="215">
        <f>SUM(D39:O39)</f>
        <v>1</v>
      </c>
      <c r="Q39" s="559"/>
      <c r="R39" s="560"/>
      <c r="S39" s="560"/>
      <c r="T39" s="560"/>
      <c r="U39" s="560"/>
      <c r="V39" s="560"/>
      <c r="W39" s="560"/>
      <c r="X39" s="560"/>
      <c r="Y39" s="560"/>
      <c r="Z39" s="560"/>
      <c r="AA39" s="560"/>
      <c r="AB39" s="560"/>
      <c r="AC39" s="560"/>
      <c r="AD39" s="561"/>
      <c r="AE39" s="97"/>
    </row>
    <row r="40" spans="1:41" ht="78" customHeight="1" x14ac:dyDescent="0.3">
      <c r="A40" s="446" t="s">
        <v>126</v>
      </c>
      <c r="B40" s="425">
        <v>0.05</v>
      </c>
      <c r="C40" s="102" t="s">
        <v>67</v>
      </c>
      <c r="D40" s="204">
        <v>8.3299999999999999E-2</v>
      </c>
      <c r="E40" s="204">
        <v>8.3299999999999999E-2</v>
      </c>
      <c r="F40" s="204">
        <v>8.3299999999999999E-2</v>
      </c>
      <c r="G40" s="204">
        <v>8.3299999999999999E-2</v>
      </c>
      <c r="H40" s="204">
        <v>8.3299999999999999E-2</v>
      </c>
      <c r="I40" s="204">
        <v>8.3299999999999999E-2</v>
      </c>
      <c r="J40" s="204">
        <v>8.3299999999999999E-2</v>
      </c>
      <c r="K40" s="204">
        <v>8.3299999999999999E-2</v>
      </c>
      <c r="L40" s="204">
        <v>8.3400000000000002E-2</v>
      </c>
      <c r="M40" s="204">
        <v>8.3400000000000002E-2</v>
      </c>
      <c r="N40" s="204">
        <v>8.3400000000000002E-2</v>
      </c>
      <c r="O40" s="204">
        <v>8.3400000000000002E-2</v>
      </c>
      <c r="P40" s="101">
        <f>SUM(D40:O40)</f>
        <v>1</v>
      </c>
      <c r="Q40" s="553" t="s">
        <v>695</v>
      </c>
      <c r="R40" s="554"/>
      <c r="S40" s="554"/>
      <c r="T40" s="554"/>
      <c r="U40" s="554"/>
      <c r="V40" s="554"/>
      <c r="W40" s="554"/>
      <c r="X40" s="554"/>
      <c r="Y40" s="554"/>
      <c r="Z40" s="554"/>
      <c r="AA40" s="554"/>
      <c r="AB40" s="554"/>
      <c r="AC40" s="554"/>
      <c r="AD40" s="555"/>
      <c r="AE40" s="97"/>
    </row>
    <row r="41" spans="1:41" ht="78" customHeight="1" thickBot="1" x14ac:dyDescent="0.35">
      <c r="A41" s="543"/>
      <c r="B41" s="426"/>
      <c r="C41" s="91" t="s">
        <v>70</v>
      </c>
      <c r="D41" s="211">
        <v>8.3299999999999999E-2</v>
      </c>
      <c r="E41" s="211">
        <v>8.3299999999999999E-2</v>
      </c>
      <c r="F41" s="211">
        <v>8.3299999999999999E-2</v>
      </c>
      <c r="G41" s="211">
        <v>8.3299999999999999E-2</v>
      </c>
      <c r="H41" s="211">
        <v>8.3299999999999999E-2</v>
      </c>
      <c r="I41" s="211">
        <v>8.3299999999999999E-2</v>
      </c>
      <c r="J41" s="211">
        <v>8.3299999999999999E-2</v>
      </c>
      <c r="K41" s="211">
        <v>8.3299999999999999E-2</v>
      </c>
      <c r="L41" s="211">
        <v>8.3400000000000002E-2</v>
      </c>
      <c r="M41" s="211">
        <v>8.3400000000000002E-2</v>
      </c>
      <c r="N41" s="211">
        <v>8.3400000000000002E-2</v>
      </c>
      <c r="O41" s="211">
        <v>8.3400000000000002E-2</v>
      </c>
      <c r="P41" s="216">
        <f>SUM(D41:O41)</f>
        <v>1</v>
      </c>
      <c r="Q41" s="556"/>
      <c r="R41" s="557"/>
      <c r="S41" s="557"/>
      <c r="T41" s="557"/>
      <c r="U41" s="557"/>
      <c r="V41" s="557"/>
      <c r="W41" s="557"/>
      <c r="X41" s="557"/>
      <c r="Y41" s="557"/>
      <c r="Z41" s="557"/>
      <c r="AA41" s="557"/>
      <c r="AB41" s="557"/>
      <c r="AC41" s="557"/>
      <c r="AD41" s="558"/>
      <c r="AE41" s="97"/>
    </row>
  </sheetData>
  <mergeCells count="76">
    <mergeCell ref="A34:A35"/>
    <mergeCell ref="B34:B35"/>
    <mergeCell ref="AB34:AD35"/>
    <mergeCell ref="Q34:T35"/>
    <mergeCell ref="A40:A41"/>
    <mergeCell ref="B40:B41"/>
    <mergeCell ref="Q40:AD41"/>
    <mergeCell ref="A36:A37"/>
    <mergeCell ref="B36:B37"/>
    <mergeCell ref="C36:P36"/>
    <mergeCell ref="Q36:AD36"/>
    <mergeCell ref="Q37:AD37"/>
    <mergeCell ref="A38:A39"/>
    <mergeCell ref="B38:B39"/>
    <mergeCell ref="Q38:AD39"/>
    <mergeCell ref="B30:C30"/>
    <mergeCell ref="Q30:AD30"/>
    <mergeCell ref="A31:AD31"/>
    <mergeCell ref="A32:A33"/>
    <mergeCell ref="B32:B33"/>
    <mergeCell ref="C32:C33"/>
    <mergeCell ref="D32:P32"/>
    <mergeCell ref="Q32:AD32"/>
    <mergeCell ref="AB33:AD33"/>
    <mergeCell ref="Q33:T33"/>
    <mergeCell ref="U33:X33"/>
    <mergeCell ref="A25:B25"/>
    <mergeCell ref="A27:AD27"/>
    <mergeCell ref="A28:A29"/>
    <mergeCell ref="B28:C29"/>
    <mergeCell ref="D28:O28"/>
    <mergeCell ref="P28:P29"/>
    <mergeCell ref="Q28:AD29"/>
    <mergeCell ref="A19:AD19"/>
    <mergeCell ref="C20:P20"/>
    <mergeCell ref="Q20:AD20"/>
    <mergeCell ref="A22:B22"/>
    <mergeCell ref="A24:B24"/>
    <mergeCell ref="A1:A4"/>
    <mergeCell ref="B1:AA1"/>
    <mergeCell ref="M9:N9"/>
    <mergeCell ref="O9:P9"/>
    <mergeCell ref="A23:B23"/>
    <mergeCell ref="AA15:AD15"/>
    <mergeCell ref="C16:AB16"/>
    <mergeCell ref="A17:B17"/>
    <mergeCell ref="C17:Q17"/>
    <mergeCell ref="R17:V17"/>
    <mergeCell ref="W17:X17"/>
    <mergeCell ref="Y17:AB17"/>
    <mergeCell ref="A15:B15"/>
    <mergeCell ref="C15:K15"/>
    <mergeCell ref="L15:Q15"/>
    <mergeCell ref="R15:X15"/>
    <mergeCell ref="AB1:AD1"/>
    <mergeCell ref="B2:AA2"/>
    <mergeCell ref="AB2:AD2"/>
    <mergeCell ref="B3:AA4"/>
    <mergeCell ref="AB3:AD3"/>
    <mergeCell ref="AB4:AD4"/>
    <mergeCell ref="A11:B13"/>
    <mergeCell ref="U34:X35"/>
    <mergeCell ref="Y33:AA33"/>
    <mergeCell ref="Y34:AA35"/>
    <mergeCell ref="I7:J9"/>
    <mergeCell ref="K7:L9"/>
    <mergeCell ref="M7:N7"/>
    <mergeCell ref="O7:P7"/>
    <mergeCell ref="M8:N8"/>
    <mergeCell ref="O8:P8"/>
    <mergeCell ref="C11:AD13"/>
    <mergeCell ref="A7:B9"/>
    <mergeCell ref="C7:C9"/>
    <mergeCell ref="D7:H9"/>
    <mergeCell ref="Y15:Z15"/>
    <mergeCell ref="AC17:AD17"/>
  </mergeCells>
  <dataValidations count="3">
    <dataValidation type="list" allowBlank="1" showInputMessage="1" showErrorMessage="1" sqref="C7:C9" xr:uid="{00000000-0002-0000-04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400-000001000000}">
      <formula1>2000</formula1>
    </dataValidation>
    <dataValidation type="textLength" operator="lessThanOrEqual" allowBlank="1" showInputMessage="1" showErrorMessage="1" errorTitle="Máximo 2.000 caracteres" error="Máximo 2.000 caracteres" sqref="Y34 Q34 U34 AB34 Q38:AD41" xr:uid="{C5033329-C208-4173-BB19-F4E24F3B7EA1}">
      <formula1>2000</formula1>
    </dataValidation>
  </dataValidations>
  <pageMargins left="0.25" right="0.25" top="0.75" bottom="0.75" header="0.3" footer="0.3"/>
  <pageSetup scale="22"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pageSetUpPr fitToPage="1"/>
  </sheetPr>
  <dimension ref="A1:AO45"/>
  <sheetViews>
    <sheetView showGridLines="0" topLeftCell="O5" zoomScale="60" zoomScaleNormal="60" workbookViewId="0">
      <selection activeCell="Z23" sqref="Z23"/>
    </sheetView>
  </sheetViews>
  <sheetFormatPr baseColWidth="10" defaultColWidth="10.77734375" defaultRowHeight="14.4" x14ac:dyDescent="0.3"/>
  <cols>
    <col min="1" max="1" width="38.44140625" style="50" customWidth="1"/>
    <col min="2" max="2" width="15.44140625" style="50" customWidth="1"/>
    <col min="3" max="30" width="20.77734375" style="50" customWidth="1"/>
    <col min="31" max="31" width="6.21875" style="50" bestFit="1" customWidth="1"/>
    <col min="32" max="32" width="22.77734375" style="50" customWidth="1"/>
    <col min="33" max="33" width="18.44140625" style="50" bestFit="1" customWidth="1"/>
    <col min="34" max="34" width="8.44140625" style="50" customWidth="1"/>
    <col min="35" max="35" width="18.44140625" style="50" bestFit="1" customWidth="1"/>
    <col min="36" max="36" width="5.77734375" style="50" customWidth="1"/>
    <col min="37" max="37" width="18.44140625" style="50" bestFit="1" customWidth="1"/>
    <col min="38" max="38" width="4.77734375" style="50" customWidth="1"/>
    <col min="39" max="39" width="23" style="50" bestFit="1" customWidth="1"/>
    <col min="40" max="40" width="10.77734375" style="50"/>
    <col min="41" max="41" width="18.44140625" style="50" bestFit="1" customWidth="1"/>
    <col min="42" max="42" width="16.21875" style="50" customWidth="1"/>
    <col min="43" max="16384" width="10.77734375" style="50"/>
  </cols>
  <sheetData>
    <row r="1" spans="1:30" ht="32.25" customHeight="1" thickBot="1" x14ac:dyDescent="0.35">
      <c r="A1" s="335"/>
      <c r="B1" s="338" t="s">
        <v>0</v>
      </c>
      <c r="C1" s="339"/>
      <c r="D1" s="339"/>
      <c r="E1" s="339"/>
      <c r="F1" s="339"/>
      <c r="G1" s="339"/>
      <c r="H1" s="339"/>
      <c r="I1" s="339"/>
      <c r="J1" s="339"/>
      <c r="K1" s="339"/>
      <c r="L1" s="339"/>
      <c r="M1" s="339"/>
      <c r="N1" s="339"/>
      <c r="O1" s="339"/>
      <c r="P1" s="339"/>
      <c r="Q1" s="339"/>
      <c r="R1" s="339"/>
      <c r="S1" s="339"/>
      <c r="T1" s="339"/>
      <c r="U1" s="339"/>
      <c r="V1" s="339"/>
      <c r="W1" s="339"/>
      <c r="X1" s="339"/>
      <c r="Y1" s="339"/>
      <c r="Z1" s="339"/>
      <c r="AA1" s="340"/>
      <c r="AB1" s="341" t="s">
        <v>1</v>
      </c>
      <c r="AC1" s="342"/>
      <c r="AD1" s="343"/>
    </row>
    <row r="2" spans="1:30" ht="30.75" customHeight="1" thickBot="1" x14ac:dyDescent="0.35">
      <c r="A2" s="336"/>
      <c r="B2" s="338" t="s">
        <v>2</v>
      </c>
      <c r="C2" s="339"/>
      <c r="D2" s="339"/>
      <c r="E2" s="339"/>
      <c r="F2" s="339"/>
      <c r="G2" s="339"/>
      <c r="H2" s="339"/>
      <c r="I2" s="339"/>
      <c r="J2" s="339"/>
      <c r="K2" s="339"/>
      <c r="L2" s="339"/>
      <c r="M2" s="339"/>
      <c r="N2" s="339"/>
      <c r="O2" s="339"/>
      <c r="P2" s="339"/>
      <c r="Q2" s="339"/>
      <c r="R2" s="339"/>
      <c r="S2" s="339"/>
      <c r="T2" s="339"/>
      <c r="U2" s="339"/>
      <c r="V2" s="339"/>
      <c r="W2" s="339"/>
      <c r="X2" s="339"/>
      <c r="Y2" s="339"/>
      <c r="Z2" s="339"/>
      <c r="AA2" s="340"/>
      <c r="AB2" s="297" t="s">
        <v>3</v>
      </c>
      <c r="AC2" s="298"/>
      <c r="AD2" s="299"/>
    </row>
    <row r="3" spans="1:30" ht="24" customHeight="1" x14ac:dyDescent="0.3">
      <c r="A3" s="336"/>
      <c r="B3" s="291" t="s">
        <v>4</v>
      </c>
      <c r="C3" s="292"/>
      <c r="D3" s="292"/>
      <c r="E3" s="292"/>
      <c r="F3" s="292"/>
      <c r="G3" s="292"/>
      <c r="H3" s="292"/>
      <c r="I3" s="292"/>
      <c r="J3" s="292"/>
      <c r="K3" s="292"/>
      <c r="L3" s="292"/>
      <c r="M3" s="292"/>
      <c r="N3" s="292"/>
      <c r="O3" s="292"/>
      <c r="P3" s="292"/>
      <c r="Q3" s="292"/>
      <c r="R3" s="292"/>
      <c r="S3" s="292"/>
      <c r="T3" s="292"/>
      <c r="U3" s="292"/>
      <c r="V3" s="292"/>
      <c r="W3" s="292"/>
      <c r="X3" s="292"/>
      <c r="Y3" s="292"/>
      <c r="Z3" s="292"/>
      <c r="AA3" s="293"/>
      <c r="AB3" s="297" t="s">
        <v>5</v>
      </c>
      <c r="AC3" s="298"/>
      <c r="AD3" s="299"/>
    </row>
    <row r="4" spans="1:30" ht="22.05" customHeight="1" thickBot="1" x14ac:dyDescent="0.35">
      <c r="A4" s="337"/>
      <c r="B4" s="294"/>
      <c r="C4" s="295"/>
      <c r="D4" s="295"/>
      <c r="E4" s="295"/>
      <c r="F4" s="295"/>
      <c r="G4" s="295"/>
      <c r="H4" s="295"/>
      <c r="I4" s="295"/>
      <c r="J4" s="295"/>
      <c r="K4" s="295"/>
      <c r="L4" s="295"/>
      <c r="M4" s="295"/>
      <c r="N4" s="295"/>
      <c r="O4" s="295"/>
      <c r="P4" s="295"/>
      <c r="Q4" s="295"/>
      <c r="R4" s="295"/>
      <c r="S4" s="295"/>
      <c r="T4" s="295"/>
      <c r="U4" s="295"/>
      <c r="V4" s="295"/>
      <c r="W4" s="295"/>
      <c r="X4" s="295"/>
      <c r="Y4" s="295"/>
      <c r="Z4" s="295"/>
      <c r="AA4" s="296"/>
      <c r="AB4" s="300" t="s">
        <v>6</v>
      </c>
      <c r="AC4" s="301"/>
      <c r="AD4" s="302"/>
    </row>
    <row r="5" spans="1:30" ht="9" customHeight="1" thickBot="1" x14ac:dyDescent="0.35">
      <c r="A5" s="51"/>
      <c r="B5" s="200"/>
      <c r="C5" s="20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
      <c r="A7" s="303" t="s">
        <v>7</v>
      </c>
      <c r="B7" s="305"/>
      <c r="C7" s="362" t="s">
        <v>40</v>
      </c>
      <c r="D7" s="303" t="s">
        <v>9</v>
      </c>
      <c r="E7" s="304"/>
      <c r="F7" s="304"/>
      <c r="G7" s="304"/>
      <c r="H7" s="305"/>
      <c r="I7" s="312">
        <v>45302</v>
      </c>
      <c r="J7" s="313"/>
      <c r="K7" s="303" t="s">
        <v>10</v>
      </c>
      <c r="L7" s="305"/>
      <c r="M7" s="327" t="s">
        <v>11</v>
      </c>
      <c r="N7" s="328"/>
      <c r="O7" s="318"/>
      <c r="P7" s="319"/>
      <c r="Q7" s="54"/>
      <c r="R7" s="54"/>
      <c r="S7" s="54"/>
      <c r="T7" s="54"/>
      <c r="U7" s="54"/>
      <c r="V7" s="54"/>
      <c r="W7" s="54"/>
      <c r="X7" s="54"/>
      <c r="Y7" s="54"/>
      <c r="Z7" s="55"/>
      <c r="AA7" s="54"/>
      <c r="AB7" s="54"/>
      <c r="AC7" s="60"/>
      <c r="AD7" s="61"/>
    </row>
    <row r="8" spans="1:30" x14ac:dyDescent="0.3">
      <c r="A8" s="306"/>
      <c r="B8" s="308"/>
      <c r="C8" s="363"/>
      <c r="D8" s="306"/>
      <c r="E8" s="307"/>
      <c r="F8" s="307"/>
      <c r="G8" s="307"/>
      <c r="H8" s="308"/>
      <c r="I8" s="314"/>
      <c r="J8" s="315"/>
      <c r="K8" s="306"/>
      <c r="L8" s="308"/>
      <c r="M8" s="320" t="s">
        <v>12</v>
      </c>
      <c r="N8" s="321"/>
      <c r="O8" s="354"/>
      <c r="P8" s="355"/>
      <c r="Q8" s="54"/>
      <c r="R8" s="54"/>
      <c r="S8" s="54"/>
      <c r="T8" s="54"/>
      <c r="U8" s="54"/>
      <c r="V8" s="54"/>
      <c r="W8" s="54"/>
      <c r="X8" s="54"/>
      <c r="Y8" s="54"/>
      <c r="Z8" s="55"/>
      <c r="AA8" s="54"/>
      <c r="AB8" s="54"/>
      <c r="AC8" s="60"/>
      <c r="AD8" s="61"/>
    </row>
    <row r="9" spans="1:30" ht="15" thickBot="1" x14ac:dyDescent="0.35">
      <c r="A9" s="309"/>
      <c r="B9" s="311"/>
      <c r="C9" s="364"/>
      <c r="D9" s="309"/>
      <c r="E9" s="310"/>
      <c r="F9" s="310"/>
      <c r="G9" s="310"/>
      <c r="H9" s="311"/>
      <c r="I9" s="316"/>
      <c r="J9" s="317"/>
      <c r="K9" s="309"/>
      <c r="L9" s="311"/>
      <c r="M9" s="356" t="s">
        <v>13</v>
      </c>
      <c r="N9" s="357"/>
      <c r="O9" s="358" t="s">
        <v>14</v>
      </c>
      <c r="P9" s="359"/>
      <c r="Q9" s="54"/>
      <c r="R9" s="54"/>
      <c r="S9" s="54"/>
      <c r="T9" s="54"/>
      <c r="U9" s="54"/>
      <c r="V9" s="54"/>
      <c r="W9" s="54"/>
      <c r="X9" s="54"/>
      <c r="Y9" s="54"/>
      <c r="Z9" s="55"/>
      <c r="AA9" s="54"/>
      <c r="AB9" s="54"/>
      <c r="AC9" s="60"/>
      <c r="AD9" s="61"/>
    </row>
    <row r="10" spans="1:30" ht="15" customHeight="1" thickBot="1" x14ac:dyDescent="0.35">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3">
      <c r="A11" s="303" t="s">
        <v>15</v>
      </c>
      <c r="B11" s="305"/>
      <c r="C11" s="365" t="s">
        <v>16</v>
      </c>
      <c r="D11" s="366"/>
      <c r="E11" s="366"/>
      <c r="F11" s="366"/>
      <c r="G11" s="366"/>
      <c r="H11" s="366"/>
      <c r="I11" s="366"/>
      <c r="J11" s="366"/>
      <c r="K11" s="366"/>
      <c r="L11" s="366"/>
      <c r="M11" s="366"/>
      <c r="N11" s="366"/>
      <c r="O11" s="366"/>
      <c r="P11" s="366"/>
      <c r="Q11" s="366"/>
      <c r="R11" s="366"/>
      <c r="S11" s="366"/>
      <c r="T11" s="366"/>
      <c r="U11" s="366"/>
      <c r="V11" s="366"/>
      <c r="W11" s="366"/>
      <c r="X11" s="366"/>
      <c r="Y11" s="366"/>
      <c r="Z11" s="366"/>
      <c r="AA11" s="366"/>
      <c r="AB11" s="366"/>
      <c r="AC11" s="366"/>
      <c r="AD11" s="367"/>
    </row>
    <row r="12" spans="1:30" ht="15" customHeight="1" x14ac:dyDescent="0.3">
      <c r="A12" s="306"/>
      <c r="B12" s="308"/>
      <c r="C12" s="368"/>
      <c r="D12" s="369"/>
      <c r="E12" s="369"/>
      <c r="F12" s="369"/>
      <c r="G12" s="369"/>
      <c r="H12" s="369"/>
      <c r="I12" s="369"/>
      <c r="J12" s="369"/>
      <c r="K12" s="369"/>
      <c r="L12" s="369"/>
      <c r="M12" s="369"/>
      <c r="N12" s="369"/>
      <c r="O12" s="369"/>
      <c r="P12" s="369"/>
      <c r="Q12" s="369"/>
      <c r="R12" s="369"/>
      <c r="S12" s="369"/>
      <c r="T12" s="369"/>
      <c r="U12" s="369"/>
      <c r="V12" s="369"/>
      <c r="W12" s="369"/>
      <c r="X12" s="369"/>
      <c r="Y12" s="369"/>
      <c r="Z12" s="369"/>
      <c r="AA12" s="369"/>
      <c r="AB12" s="369"/>
      <c r="AC12" s="369"/>
      <c r="AD12" s="370"/>
    </row>
    <row r="13" spans="1:30" ht="15" customHeight="1" thickBot="1" x14ac:dyDescent="0.35">
      <c r="A13" s="309"/>
      <c r="B13" s="311"/>
      <c r="C13" s="371"/>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c r="AB13" s="372"/>
      <c r="AC13" s="372"/>
      <c r="AD13" s="373"/>
    </row>
    <row r="14" spans="1:30" ht="9" customHeight="1" thickBot="1" x14ac:dyDescent="0.3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5">
      <c r="A15" s="360" t="s">
        <v>17</v>
      </c>
      <c r="B15" s="361"/>
      <c r="C15" s="374" t="s">
        <v>18</v>
      </c>
      <c r="D15" s="375"/>
      <c r="E15" s="375"/>
      <c r="F15" s="375"/>
      <c r="G15" s="375"/>
      <c r="H15" s="375"/>
      <c r="I15" s="375"/>
      <c r="J15" s="375"/>
      <c r="K15" s="376"/>
      <c r="L15" s="329" t="s">
        <v>19</v>
      </c>
      <c r="M15" s="330"/>
      <c r="N15" s="330"/>
      <c r="O15" s="330"/>
      <c r="P15" s="330"/>
      <c r="Q15" s="331"/>
      <c r="R15" s="377" t="s">
        <v>20</v>
      </c>
      <c r="S15" s="378"/>
      <c r="T15" s="378"/>
      <c r="U15" s="378"/>
      <c r="V15" s="378"/>
      <c r="W15" s="378"/>
      <c r="X15" s="379"/>
      <c r="Y15" s="329" t="s">
        <v>21</v>
      </c>
      <c r="Z15" s="331"/>
      <c r="AA15" s="324" t="s">
        <v>22</v>
      </c>
      <c r="AB15" s="325"/>
      <c r="AC15" s="325"/>
      <c r="AD15" s="326"/>
    </row>
    <row r="16" spans="1:30" ht="9" customHeight="1" thickBot="1" x14ac:dyDescent="0.35">
      <c r="A16" s="59"/>
      <c r="B16" s="54"/>
      <c r="C16" s="395"/>
      <c r="D16" s="395"/>
      <c r="E16" s="395"/>
      <c r="F16" s="395"/>
      <c r="G16" s="395"/>
      <c r="H16" s="395"/>
      <c r="I16" s="395"/>
      <c r="J16" s="395"/>
      <c r="K16" s="395"/>
      <c r="L16" s="395"/>
      <c r="M16" s="395"/>
      <c r="N16" s="395"/>
      <c r="O16" s="395"/>
      <c r="P16" s="395"/>
      <c r="Q16" s="395"/>
      <c r="R16" s="395"/>
      <c r="S16" s="395"/>
      <c r="T16" s="395"/>
      <c r="U16" s="395"/>
      <c r="V16" s="395"/>
      <c r="W16" s="395"/>
      <c r="X16" s="395"/>
      <c r="Y16" s="395"/>
      <c r="Z16" s="395"/>
      <c r="AA16" s="395"/>
      <c r="AB16" s="395"/>
      <c r="AC16" s="73"/>
      <c r="AD16" s="74"/>
    </row>
    <row r="17" spans="1:41" s="76" customFormat="1" ht="37.5" customHeight="1" thickBot="1" x14ac:dyDescent="0.35">
      <c r="A17" s="360" t="s">
        <v>23</v>
      </c>
      <c r="B17" s="361"/>
      <c r="C17" s="380" t="s">
        <v>127</v>
      </c>
      <c r="D17" s="381"/>
      <c r="E17" s="381"/>
      <c r="F17" s="381"/>
      <c r="G17" s="381"/>
      <c r="H17" s="381"/>
      <c r="I17" s="381"/>
      <c r="J17" s="381"/>
      <c r="K17" s="381"/>
      <c r="L17" s="381"/>
      <c r="M17" s="381"/>
      <c r="N17" s="381"/>
      <c r="O17" s="381"/>
      <c r="P17" s="381"/>
      <c r="Q17" s="382"/>
      <c r="R17" s="329" t="s">
        <v>25</v>
      </c>
      <c r="S17" s="330"/>
      <c r="T17" s="330"/>
      <c r="U17" s="330"/>
      <c r="V17" s="331"/>
      <c r="W17" s="390">
        <v>4</v>
      </c>
      <c r="X17" s="391"/>
      <c r="Y17" s="330" t="s">
        <v>26</v>
      </c>
      <c r="Z17" s="330"/>
      <c r="AA17" s="330"/>
      <c r="AB17" s="331"/>
      <c r="AC17" s="385">
        <v>0.15</v>
      </c>
      <c r="AD17" s="386"/>
    </row>
    <row r="18" spans="1:41" ht="16.5" customHeight="1" thickBot="1" x14ac:dyDescent="0.3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5">
      <c r="A19" s="329" t="s">
        <v>27</v>
      </c>
      <c r="B19" s="330"/>
      <c r="C19" s="330"/>
      <c r="D19" s="330"/>
      <c r="E19" s="330"/>
      <c r="F19" s="330"/>
      <c r="G19" s="330"/>
      <c r="H19" s="330"/>
      <c r="I19" s="330"/>
      <c r="J19" s="330"/>
      <c r="K19" s="330"/>
      <c r="L19" s="330"/>
      <c r="M19" s="330"/>
      <c r="N19" s="330"/>
      <c r="O19" s="330"/>
      <c r="P19" s="330"/>
      <c r="Q19" s="330"/>
      <c r="R19" s="330"/>
      <c r="S19" s="330"/>
      <c r="T19" s="330"/>
      <c r="U19" s="330"/>
      <c r="V19" s="330"/>
      <c r="W19" s="330"/>
      <c r="X19" s="330"/>
      <c r="Y19" s="330"/>
      <c r="Z19" s="330"/>
      <c r="AA19" s="330"/>
      <c r="AB19" s="330"/>
      <c r="AC19" s="330"/>
      <c r="AD19" s="331"/>
      <c r="AE19" s="83"/>
      <c r="AF19" s="83"/>
    </row>
    <row r="20" spans="1:41" ht="32.1" customHeight="1" thickBot="1" x14ac:dyDescent="0.35">
      <c r="A20" s="82"/>
      <c r="B20" s="60"/>
      <c r="C20" s="387" t="s">
        <v>28</v>
      </c>
      <c r="D20" s="388"/>
      <c r="E20" s="388"/>
      <c r="F20" s="388"/>
      <c r="G20" s="388"/>
      <c r="H20" s="388"/>
      <c r="I20" s="388"/>
      <c r="J20" s="388"/>
      <c r="K20" s="388"/>
      <c r="L20" s="388"/>
      <c r="M20" s="388"/>
      <c r="N20" s="388"/>
      <c r="O20" s="388"/>
      <c r="P20" s="389"/>
      <c r="Q20" s="332" t="s">
        <v>29</v>
      </c>
      <c r="R20" s="333"/>
      <c r="S20" s="333"/>
      <c r="T20" s="333"/>
      <c r="U20" s="333"/>
      <c r="V20" s="333"/>
      <c r="W20" s="333"/>
      <c r="X20" s="333"/>
      <c r="Y20" s="333"/>
      <c r="Z20" s="333"/>
      <c r="AA20" s="333"/>
      <c r="AB20" s="333"/>
      <c r="AC20" s="333"/>
      <c r="AD20" s="334"/>
      <c r="AE20" s="83"/>
      <c r="AF20" s="83"/>
    </row>
    <row r="21" spans="1:41" ht="32.1" customHeight="1" thickBot="1" x14ac:dyDescent="0.35">
      <c r="A21" s="59"/>
      <c r="B21" s="54"/>
      <c r="C21" s="158" t="s">
        <v>30</v>
      </c>
      <c r="D21" s="159" t="s">
        <v>31</v>
      </c>
      <c r="E21" s="159" t="s">
        <v>32</v>
      </c>
      <c r="F21" s="159" t="s">
        <v>33</v>
      </c>
      <c r="G21" s="159" t="s">
        <v>34</v>
      </c>
      <c r="H21" s="159" t="s">
        <v>35</v>
      </c>
      <c r="I21" s="159" t="s">
        <v>36</v>
      </c>
      <c r="J21" s="159" t="s">
        <v>37</v>
      </c>
      <c r="K21" s="159" t="s">
        <v>8</v>
      </c>
      <c r="L21" s="159" t="s">
        <v>38</v>
      </c>
      <c r="M21" s="159" t="s">
        <v>39</v>
      </c>
      <c r="N21" s="159" t="s">
        <v>40</v>
      </c>
      <c r="O21" s="159" t="s">
        <v>41</v>
      </c>
      <c r="P21" s="160" t="s">
        <v>42</v>
      </c>
      <c r="Q21" s="158" t="s">
        <v>30</v>
      </c>
      <c r="R21" s="159" t="s">
        <v>31</v>
      </c>
      <c r="S21" s="159" t="s">
        <v>32</v>
      </c>
      <c r="T21" s="159" t="s">
        <v>33</v>
      </c>
      <c r="U21" s="159" t="s">
        <v>34</v>
      </c>
      <c r="V21" s="159" t="s">
        <v>35</v>
      </c>
      <c r="W21" s="159" t="s">
        <v>36</v>
      </c>
      <c r="X21" s="159" t="s">
        <v>37</v>
      </c>
      <c r="Y21" s="159" t="s">
        <v>8</v>
      </c>
      <c r="Z21" s="159" t="s">
        <v>38</v>
      </c>
      <c r="AA21" s="159" t="s">
        <v>39</v>
      </c>
      <c r="AB21" s="159" t="s">
        <v>40</v>
      </c>
      <c r="AC21" s="159" t="s">
        <v>41</v>
      </c>
      <c r="AD21" s="160" t="s">
        <v>42</v>
      </c>
      <c r="AE21" s="3"/>
      <c r="AF21" s="3"/>
    </row>
    <row r="22" spans="1:41" ht="32.1" customHeight="1" x14ac:dyDescent="0.3">
      <c r="A22" s="383" t="s">
        <v>45</v>
      </c>
      <c r="B22" s="384"/>
      <c r="C22" s="179">
        <v>12009414.144525547</v>
      </c>
      <c r="D22" s="178">
        <v>0</v>
      </c>
      <c r="E22" s="178">
        <v>0</v>
      </c>
      <c r="F22" s="178">
        <v>0</v>
      </c>
      <c r="G22" s="178">
        <v>0</v>
      </c>
      <c r="H22" s="178">
        <v>0</v>
      </c>
      <c r="I22" s="178">
        <v>0</v>
      </c>
      <c r="J22" s="178">
        <v>0</v>
      </c>
      <c r="K22" s="178">
        <v>0</v>
      </c>
      <c r="L22" s="178">
        <v>0</v>
      </c>
      <c r="M22" s="178">
        <v>0</v>
      </c>
      <c r="N22" s="178">
        <v>0</v>
      </c>
      <c r="O22" s="228">
        <f>SUM(C22:N22)</f>
        <v>12009414.144525547</v>
      </c>
      <c r="P22" s="180"/>
      <c r="Q22" s="179">
        <v>695659000</v>
      </c>
      <c r="R22" s="178">
        <v>1099835000</v>
      </c>
      <c r="S22" s="178">
        <v>203597064</v>
      </c>
      <c r="T22" s="178">
        <v>380159908.125</v>
      </c>
      <c r="U22" s="178">
        <v>-290397270</v>
      </c>
      <c r="V22" s="178"/>
      <c r="W22" s="178"/>
      <c r="X22" s="178"/>
      <c r="Y22" s="178"/>
      <c r="Z22" s="178">
        <v>34832744</v>
      </c>
      <c r="AA22" s="178"/>
      <c r="AB22" s="228">
        <v>7500000</v>
      </c>
      <c r="AC22" s="228">
        <f>SUM(Q22:AB22)</f>
        <v>2131186446.125</v>
      </c>
      <c r="AD22" s="184"/>
      <c r="AE22" s="3"/>
      <c r="AF22" s="3"/>
    </row>
    <row r="23" spans="1:41" ht="32.1" customHeight="1" x14ac:dyDescent="0.3">
      <c r="A23" s="289" t="s">
        <v>47</v>
      </c>
      <c r="B23" s="290"/>
      <c r="C23" s="175">
        <f>+C22</f>
        <v>12009414.144525547</v>
      </c>
      <c r="D23" s="174">
        <v>0</v>
      </c>
      <c r="E23" s="174">
        <v>0</v>
      </c>
      <c r="F23" s="174">
        <v>0</v>
      </c>
      <c r="G23" s="174">
        <v>0</v>
      </c>
      <c r="H23" s="174">
        <v>0</v>
      </c>
      <c r="I23" s="174">
        <v>0</v>
      </c>
      <c r="J23" s="174">
        <v>0</v>
      </c>
      <c r="K23" s="174">
        <v>0</v>
      </c>
      <c r="L23" s="174"/>
      <c r="M23" s="174"/>
      <c r="N23" s="174"/>
      <c r="O23" s="229">
        <f>SUM(C23:N23)</f>
        <v>12009414.144525547</v>
      </c>
      <c r="P23" s="182">
        <f>+O23/O22</f>
        <v>1</v>
      </c>
      <c r="Q23" s="175">
        <v>1114631000</v>
      </c>
      <c r="R23" s="174">
        <v>409308786</v>
      </c>
      <c r="S23" s="174">
        <v>161637700</v>
      </c>
      <c r="T23" s="174">
        <v>46814067</v>
      </c>
      <c r="U23" s="174">
        <v>198980962</v>
      </c>
      <c r="V23" s="174">
        <v>29249798</v>
      </c>
      <c r="W23" s="174">
        <v>0</v>
      </c>
      <c r="X23" s="174">
        <v>0</v>
      </c>
      <c r="Y23" s="174">
        <v>0</v>
      </c>
      <c r="Z23" s="174"/>
      <c r="AA23" s="174">
        <v>125274733</v>
      </c>
      <c r="AB23" s="229">
        <v>45228667</v>
      </c>
      <c r="AC23" s="229">
        <f>SUM(Q23:AB23)</f>
        <v>2131125713</v>
      </c>
      <c r="AD23" s="182">
        <f>+AC23/AC22</f>
        <v>0.99997150266927115</v>
      </c>
      <c r="AE23" s="3"/>
      <c r="AF23" s="3"/>
    </row>
    <row r="24" spans="1:41" ht="32.1" customHeight="1" x14ac:dyDescent="0.3">
      <c r="A24" s="289" t="s">
        <v>49</v>
      </c>
      <c r="B24" s="290"/>
      <c r="C24" s="175">
        <v>3277189.0481751822</v>
      </c>
      <c r="D24" s="174">
        <v>3277189.0481751822</v>
      </c>
      <c r="E24" s="174">
        <v>3277189.0481751822</v>
      </c>
      <c r="F24" s="174">
        <v>2029689</v>
      </c>
      <c r="G24" s="174">
        <v>148158</v>
      </c>
      <c r="H24" s="174">
        <v>0</v>
      </c>
      <c r="I24" s="174">
        <v>0</v>
      </c>
      <c r="J24" s="174">
        <v>0</v>
      </c>
      <c r="K24" s="174">
        <v>0</v>
      </c>
      <c r="L24" s="174">
        <v>0</v>
      </c>
      <c r="M24" s="174">
        <v>0</v>
      </c>
      <c r="N24" s="174">
        <v>0</v>
      </c>
      <c r="O24" s="229">
        <f>SUM(C24:N24)</f>
        <v>12009414.144525547</v>
      </c>
      <c r="P24" s="180"/>
      <c r="Q24" s="175"/>
      <c r="R24" s="174">
        <v>32933000</v>
      </c>
      <c r="S24" s="174">
        <v>165506000</v>
      </c>
      <c r="T24" s="174">
        <v>186666700</v>
      </c>
      <c r="U24" s="174">
        <v>353589577</v>
      </c>
      <c r="V24" s="174">
        <v>171247041</v>
      </c>
      <c r="W24" s="174">
        <v>167127041</v>
      </c>
      <c r="X24" s="174">
        <v>167127041</v>
      </c>
      <c r="Y24" s="174">
        <v>167127041</v>
      </c>
      <c r="Z24" s="174">
        <v>167127041</v>
      </c>
      <c r="AA24" s="174">
        <v>167127041</v>
      </c>
      <c r="AB24" s="229">
        <f>378108923+7500000</f>
        <v>385608923</v>
      </c>
      <c r="AC24" s="229">
        <f>SUM(Q24:AB24)</f>
        <v>2131186446</v>
      </c>
      <c r="AD24" s="182"/>
      <c r="AE24" s="3"/>
      <c r="AF24" s="3"/>
    </row>
    <row r="25" spans="1:41" ht="32.1" customHeight="1" thickBot="1" x14ac:dyDescent="0.35">
      <c r="A25" s="322" t="s">
        <v>51</v>
      </c>
      <c r="B25" s="323"/>
      <c r="C25" s="176">
        <v>3277189</v>
      </c>
      <c r="D25" s="177">
        <v>3277189</v>
      </c>
      <c r="E25" s="177">
        <v>3277189</v>
      </c>
      <c r="F25" s="177">
        <v>0</v>
      </c>
      <c r="G25" s="177">
        <v>2177847</v>
      </c>
      <c r="H25" s="177">
        <v>0</v>
      </c>
      <c r="I25" s="177">
        <v>0</v>
      </c>
      <c r="J25" s="177">
        <v>0</v>
      </c>
      <c r="K25" s="177">
        <v>0</v>
      </c>
      <c r="L25" s="177"/>
      <c r="M25" s="177"/>
      <c r="N25" s="177"/>
      <c r="O25" s="230">
        <f>SUM(C25:N25)</f>
        <v>12009414</v>
      </c>
      <c r="P25" s="181">
        <f>+O25/O24</f>
        <v>0.9999999879656456</v>
      </c>
      <c r="Q25" s="176">
        <v>0</v>
      </c>
      <c r="R25" s="177">
        <v>32042366</v>
      </c>
      <c r="S25" s="177">
        <v>120845133</v>
      </c>
      <c r="T25" s="177">
        <v>145059733</v>
      </c>
      <c r="U25" s="177">
        <v>161055275</v>
      </c>
      <c r="V25" s="177">
        <v>174786000</v>
      </c>
      <c r="W25" s="177">
        <v>350013108</v>
      </c>
      <c r="X25" s="177">
        <v>150098030</v>
      </c>
      <c r="Y25" s="177">
        <v>173221827</v>
      </c>
      <c r="Z25" s="177">
        <v>153364694</v>
      </c>
      <c r="AA25" s="177">
        <v>186705694</v>
      </c>
      <c r="AB25" s="177">
        <v>387118760.66666663</v>
      </c>
      <c r="AC25" s="230">
        <f>SUM(Q25:AB25)</f>
        <v>2034310620.6666665</v>
      </c>
      <c r="AD25" s="183">
        <f>+AC25/AC24</f>
        <v>0.95454371178309683</v>
      </c>
      <c r="AE25" s="3"/>
      <c r="AF25" s="3"/>
    </row>
    <row r="26" spans="1:41" ht="32.1" customHeight="1" thickBot="1" x14ac:dyDescent="0.3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4.049999999999997" customHeight="1" x14ac:dyDescent="0.3">
      <c r="A27" s="285" t="s">
        <v>53</v>
      </c>
      <c r="B27" s="286"/>
      <c r="C27" s="287"/>
      <c r="D27" s="287"/>
      <c r="E27" s="287"/>
      <c r="F27" s="287"/>
      <c r="G27" s="287"/>
      <c r="H27" s="287"/>
      <c r="I27" s="287"/>
      <c r="J27" s="287"/>
      <c r="K27" s="287"/>
      <c r="L27" s="287"/>
      <c r="M27" s="287"/>
      <c r="N27" s="287"/>
      <c r="O27" s="287"/>
      <c r="P27" s="287"/>
      <c r="Q27" s="287"/>
      <c r="R27" s="287"/>
      <c r="S27" s="287"/>
      <c r="T27" s="287"/>
      <c r="U27" s="287"/>
      <c r="V27" s="287"/>
      <c r="W27" s="287"/>
      <c r="X27" s="287"/>
      <c r="Y27" s="287"/>
      <c r="Z27" s="287"/>
      <c r="AA27" s="287"/>
      <c r="AB27" s="287"/>
      <c r="AC27" s="287"/>
      <c r="AD27" s="288"/>
    </row>
    <row r="28" spans="1:41" ht="15" customHeight="1" x14ac:dyDescent="0.3">
      <c r="A28" s="344" t="s">
        <v>54</v>
      </c>
      <c r="B28" s="346" t="s">
        <v>55</v>
      </c>
      <c r="C28" s="347"/>
      <c r="D28" s="290" t="s">
        <v>56</v>
      </c>
      <c r="E28" s="350"/>
      <c r="F28" s="350"/>
      <c r="G28" s="350"/>
      <c r="H28" s="350"/>
      <c r="I28" s="350"/>
      <c r="J28" s="350"/>
      <c r="K28" s="350"/>
      <c r="L28" s="350"/>
      <c r="M28" s="350"/>
      <c r="N28" s="350"/>
      <c r="O28" s="351"/>
      <c r="P28" s="352" t="s">
        <v>41</v>
      </c>
      <c r="Q28" s="352" t="s">
        <v>57</v>
      </c>
      <c r="R28" s="352"/>
      <c r="S28" s="352"/>
      <c r="T28" s="352"/>
      <c r="U28" s="352"/>
      <c r="V28" s="352"/>
      <c r="W28" s="352"/>
      <c r="X28" s="352"/>
      <c r="Y28" s="352"/>
      <c r="Z28" s="352"/>
      <c r="AA28" s="352"/>
      <c r="AB28" s="352"/>
      <c r="AC28" s="352"/>
      <c r="AD28" s="353"/>
    </row>
    <row r="29" spans="1:41" ht="27" customHeight="1" x14ac:dyDescent="0.3">
      <c r="A29" s="345"/>
      <c r="B29" s="348"/>
      <c r="C29" s="349"/>
      <c r="D29" s="88" t="s">
        <v>30</v>
      </c>
      <c r="E29" s="88" t="s">
        <v>31</v>
      </c>
      <c r="F29" s="88" t="s">
        <v>32</v>
      </c>
      <c r="G29" s="88" t="s">
        <v>33</v>
      </c>
      <c r="H29" s="88" t="s">
        <v>34</v>
      </c>
      <c r="I29" s="88" t="s">
        <v>35</v>
      </c>
      <c r="J29" s="88" t="s">
        <v>36</v>
      </c>
      <c r="K29" s="88" t="s">
        <v>37</v>
      </c>
      <c r="L29" s="88" t="s">
        <v>8</v>
      </c>
      <c r="M29" s="88" t="s">
        <v>38</v>
      </c>
      <c r="N29" s="88" t="s">
        <v>39</v>
      </c>
      <c r="O29" s="88" t="s">
        <v>40</v>
      </c>
      <c r="P29" s="351"/>
      <c r="Q29" s="352"/>
      <c r="R29" s="352"/>
      <c r="S29" s="352"/>
      <c r="T29" s="352"/>
      <c r="U29" s="352"/>
      <c r="V29" s="352"/>
      <c r="W29" s="352"/>
      <c r="X29" s="352"/>
      <c r="Y29" s="352"/>
      <c r="Z29" s="352"/>
      <c r="AA29" s="352"/>
      <c r="AB29" s="352"/>
      <c r="AC29" s="352"/>
      <c r="AD29" s="353"/>
    </row>
    <row r="30" spans="1:41" ht="42" customHeight="1" thickBot="1" x14ac:dyDescent="0.35">
      <c r="A30" s="85" t="s">
        <v>128</v>
      </c>
      <c r="B30" s="421"/>
      <c r="C30" s="422"/>
      <c r="D30" s="89"/>
      <c r="E30" s="89"/>
      <c r="F30" s="89"/>
      <c r="G30" s="89"/>
      <c r="H30" s="89"/>
      <c r="I30" s="89"/>
      <c r="J30" s="89"/>
      <c r="K30" s="89"/>
      <c r="L30" s="89"/>
      <c r="M30" s="89"/>
      <c r="N30" s="89"/>
      <c r="O30" s="89"/>
      <c r="P30" s="86">
        <f>SUM(D30:O30)</f>
        <v>0</v>
      </c>
      <c r="Q30" s="392"/>
      <c r="R30" s="392"/>
      <c r="S30" s="392"/>
      <c r="T30" s="392"/>
      <c r="U30" s="392"/>
      <c r="V30" s="392"/>
      <c r="W30" s="392"/>
      <c r="X30" s="392"/>
      <c r="Y30" s="392"/>
      <c r="Z30" s="392"/>
      <c r="AA30" s="392"/>
      <c r="AB30" s="392"/>
      <c r="AC30" s="392"/>
      <c r="AD30" s="393"/>
    </row>
    <row r="31" spans="1:41" ht="45" customHeight="1" x14ac:dyDescent="0.3">
      <c r="A31" s="291" t="s">
        <v>58</v>
      </c>
      <c r="B31" s="292"/>
      <c r="C31" s="292"/>
      <c r="D31" s="292"/>
      <c r="E31" s="292"/>
      <c r="F31" s="292"/>
      <c r="G31" s="292"/>
      <c r="H31" s="292"/>
      <c r="I31" s="292"/>
      <c r="J31" s="292"/>
      <c r="K31" s="292"/>
      <c r="L31" s="292"/>
      <c r="M31" s="292"/>
      <c r="N31" s="292"/>
      <c r="O31" s="292"/>
      <c r="P31" s="292"/>
      <c r="Q31" s="292"/>
      <c r="R31" s="292"/>
      <c r="S31" s="292"/>
      <c r="T31" s="292"/>
      <c r="U31" s="292"/>
      <c r="V31" s="292"/>
      <c r="W31" s="292"/>
      <c r="X31" s="292"/>
      <c r="Y31" s="292"/>
      <c r="Z31" s="292"/>
      <c r="AA31" s="292"/>
      <c r="AB31" s="292"/>
      <c r="AC31" s="292"/>
      <c r="AD31" s="293"/>
    </row>
    <row r="32" spans="1:41" ht="23.1" customHeight="1" x14ac:dyDescent="0.3">
      <c r="A32" s="289" t="s">
        <v>59</v>
      </c>
      <c r="B32" s="352" t="s">
        <v>60</v>
      </c>
      <c r="C32" s="352" t="s">
        <v>55</v>
      </c>
      <c r="D32" s="352" t="s">
        <v>61</v>
      </c>
      <c r="E32" s="352"/>
      <c r="F32" s="352"/>
      <c r="G32" s="352"/>
      <c r="H32" s="352"/>
      <c r="I32" s="352"/>
      <c r="J32" s="352"/>
      <c r="K32" s="352"/>
      <c r="L32" s="352"/>
      <c r="M32" s="352"/>
      <c r="N32" s="352"/>
      <c r="O32" s="352"/>
      <c r="P32" s="352"/>
      <c r="Q32" s="352" t="s">
        <v>62</v>
      </c>
      <c r="R32" s="352"/>
      <c r="S32" s="352"/>
      <c r="T32" s="352"/>
      <c r="U32" s="352"/>
      <c r="V32" s="352"/>
      <c r="W32" s="352"/>
      <c r="X32" s="352"/>
      <c r="Y32" s="352"/>
      <c r="Z32" s="352"/>
      <c r="AA32" s="352"/>
      <c r="AB32" s="352"/>
      <c r="AC32" s="352"/>
      <c r="AD32" s="353"/>
      <c r="AG32" s="87"/>
      <c r="AH32" s="87"/>
      <c r="AI32" s="87"/>
      <c r="AJ32" s="87"/>
      <c r="AK32" s="87"/>
      <c r="AL32" s="87"/>
      <c r="AM32" s="87"/>
      <c r="AN32" s="87"/>
      <c r="AO32" s="87"/>
    </row>
    <row r="33" spans="1:41" ht="27" customHeight="1" x14ac:dyDescent="0.3">
      <c r="A33" s="289"/>
      <c r="B33" s="352"/>
      <c r="C33" s="394"/>
      <c r="D33" s="88" t="s">
        <v>30</v>
      </c>
      <c r="E33" s="88" t="s">
        <v>31</v>
      </c>
      <c r="F33" s="88" t="s">
        <v>32</v>
      </c>
      <c r="G33" s="88" t="s">
        <v>33</v>
      </c>
      <c r="H33" s="88" t="s">
        <v>34</v>
      </c>
      <c r="I33" s="88" t="s">
        <v>35</v>
      </c>
      <c r="J33" s="88" t="s">
        <v>36</v>
      </c>
      <c r="K33" s="88" t="s">
        <v>37</v>
      </c>
      <c r="L33" s="88" t="s">
        <v>8</v>
      </c>
      <c r="M33" s="88" t="s">
        <v>38</v>
      </c>
      <c r="N33" s="88" t="s">
        <v>39</v>
      </c>
      <c r="O33" s="88" t="s">
        <v>40</v>
      </c>
      <c r="P33" s="88" t="s">
        <v>41</v>
      </c>
      <c r="Q33" s="290" t="s">
        <v>63</v>
      </c>
      <c r="R33" s="350"/>
      <c r="S33" s="350"/>
      <c r="T33" s="351"/>
      <c r="U33" s="290" t="s">
        <v>64</v>
      </c>
      <c r="V33" s="350"/>
      <c r="W33" s="350"/>
      <c r="X33" s="351"/>
      <c r="Y33" s="290" t="s">
        <v>65</v>
      </c>
      <c r="Z33" s="350"/>
      <c r="AA33" s="351"/>
      <c r="AB33" s="290" t="s">
        <v>66</v>
      </c>
      <c r="AC33" s="350"/>
      <c r="AD33" s="401"/>
      <c r="AG33" s="87"/>
      <c r="AH33" s="87"/>
      <c r="AI33" s="87"/>
      <c r="AJ33" s="87"/>
      <c r="AK33" s="87"/>
      <c r="AL33" s="87"/>
      <c r="AM33" s="87"/>
      <c r="AN33" s="87"/>
      <c r="AO33" s="87"/>
    </row>
    <row r="34" spans="1:41" ht="152.55000000000001" customHeight="1" x14ac:dyDescent="0.3">
      <c r="A34" s="402" t="s">
        <v>128</v>
      </c>
      <c r="B34" s="404">
        <v>0.15</v>
      </c>
      <c r="C34" s="90" t="s">
        <v>67</v>
      </c>
      <c r="D34" s="89">
        <v>4</v>
      </c>
      <c r="E34" s="89">
        <v>4</v>
      </c>
      <c r="F34" s="89">
        <v>4</v>
      </c>
      <c r="G34" s="89">
        <v>4</v>
      </c>
      <c r="H34" s="89">
        <v>4</v>
      </c>
      <c r="I34" s="89">
        <v>4</v>
      </c>
      <c r="J34" s="89">
        <v>4</v>
      </c>
      <c r="K34" s="89">
        <v>4</v>
      </c>
      <c r="L34" s="89">
        <v>4</v>
      </c>
      <c r="M34" s="89">
        <v>4</v>
      </c>
      <c r="N34" s="89">
        <v>4</v>
      </c>
      <c r="O34" s="89">
        <v>4</v>
      </c>
      <c r="P34" s="202">
        <v>4</v>
      </c>
      <c r="Q34" s="532" t="s">
        <v>751</v>
      </c>
      <c r="R34" s="533"/>
      <c r="S34" s="533"/>
      <c r="T34" s="534"/>
      <c r="U34" s="532" t="s">
        <v>749</v>
      </c>
      <c r="V34" s="533"/>
      <c r="W34" s="533"/>
      <c r="X34" s="534"/>
      <c r="Y34" s="538" t="s">
        <v>68</v>
      </c>
      <c r="Z34" s="539"/>
      <c r="AA34" s="540"/>
      <c r="AB34" s="532" t="s">
        <v>129</v>
      </c>
      <c r="AC34" s="533"/>
      <c r="AD34" s="541"/>
      <c r="AG34" s="87"/>
      <c r="AH34" s="87"/>
      <c r="AI34" s="87"/>
      <c r="AJ34" s="87"/>
      <c r="AK34" s="87"/>
      <c r="AL34" s="87"/>
      <c r="AM34" s="87"/>
      <c r="AN34" s="87"/>
      <c r="AO34" s="87"/>
    </row>
    <row r="35" spans="1:41" ht="152.55000000000001" customHeight="1" thickBot="1" x14ac:dyDescent="0.35">
      <c r="A35" s="403"/>
      <c r="B35" s="405"/>
      <c r="C35" s="91" t="s">
        <v>70</v>
      </c>
      <c r="D35" s="219">
        <v>4</v>
      </c>
      <c r="E35" s="219">
        <v>4</v>
      </c>
      <c r="F35" s="219">
        <v>4</v>
      </c>
      <c r="G35" s="219">
        <v>4</v>
      </c>
      <c r="H35" s="219">
        <v>4</v>
      </c>
      <c r="I35" s="219">
        <v>4</v>
      </c>
      <c r="J35" s="219">
        <v>4</v>
      </c>
      <c r="K35" s="219">
        <v>4</v>
      </c>
      <c r="L35" s="219">
        <v>4</v>
      </c>
      <c r="M35" s="219">
        <v>4</v>
      </c>
      <c r="N35" s="219">
        <v>4</v>
      </c>
      <c r="O35" s="219">
        <v>4</v>
      </c>
      <c r="P35" s="222">
        <f>MIN(D35:O35)</f>
        <v>4</v>
      </c>
      <c r="Q35" s="535"/>
      <c r="R35" s="536"/>
      <c r="S35" s="536"/>
      <c r="T35" s="537"/>
      <c r="U35" s="535"/>
      <c r="V35" s="536"/>
      <c r="W35" s="536"/>
      <c r="X35" s="537"/>
      <c r="Y35" s="535"/>
      <c r="Z35" s="536"/>
      <c r="AA35" s="537"/>
      <c r="AB35" s="535"/>
      <c r="AC35" s="536"/>
      <c r="AD35" s="542"/>
      <c r="AE35" s="49"/>
      <c r="AG35" s="87"/>
      <c r="AH35" s="87"/>
      <c r="AI35" s="87"/>
      <c r="AJ35" s="87"/>
      <c r="AK35" s="87"/>
      <c r="AL35" s="87"/>
      <c r="AM35" s="87"/>
      <c r="AN35" s="87"/>
      <c r="AO35" s="87"/>
    </row>
    <row r="36" spans="1:41" ht="26.1" customHeight="1" x14ac:dyDescent="0.3">
      <c r="A36" s="383" t="s">
        <v>71</v>
      </c>
      <c r="B36" s="396" t="s">
        <v>72</v>
      </c>
      <c r="C36" s="398" t="s">
        <v>73</v>
      </c>
      <c r="D36" s="398"/>
      <c r="E36" s="398"/>
      <c r="F36" s="398"/>
      <c r="G36" s="398"/>
      <c r="H36" s="398"/>
      <c r="I36" s="398"/>
      <c r="J36" s="398"/>
      <c r="K36" s="398"/>
      <c r="L36" s="398"/>
      <c r="M36" s="398"/>
      <c r="N36" s="398"/>
      <c r="O36" s="398"/>
      <c r="P36" s="398"/>
      <c r="Q36" s="384" t="s">
        <v>74</v>
      </c>
      <c r="R36" s="399"/>
      <c r="S36" s="399"/>
      <c r="T36" s="399"/>
      <c r="U36" s="399"/>
      <c r="V36" s="399"/>
      <c r="W36" s="399"/>
      <c r="X36" s="399"/>
      <c r="Y36" s="399"/>
      <c r="Z36" s="399"/>
      <c r="AA36" s="399"/>
      <c r="AB36" s="399"/>
      <c r="AC36" s="399"/>
      <c r="AD36" s="400"/>
      <c r="AG36" s="87"/>
      <c r="AH36" s="87"/>
      <c r="AI36" s="87"/>
      <c r="AJ36" s="87"/>
      <c r="AK36" s="87"/>
      <c r="AL36" s="87"/>
      <c r="AM36" s="87"/>
      <c r="AN36" s="87"/>
      <c r="AO36" s="87"/>
    </row>
    <row r="37" spans="1:41" ht="26.1" customHeight="1" x14ac:dyDescent="0.3">
      <c r="A37" s="289"/>
      <c r="B37" s="397"/>
      <c r="C37" s="88" t="s">
        <v>75</v>
      </c>
      <c r="D37" s="88" t="s">
        <v>76</v>
      </c>
      <c r="E37" s="88" t="s">
        <v>77</v>
      </c>
      <c r="F37" s="88" t="s">
        <v>78</v>
      </c>
      <c r="G37" s="88" t="s">
        <v>79</v>
      </c>
      <c r="H37" s="88" t="s">
        <v>80</v>
      </c>
      <c r="I37" s="88" t="s">
        <v>81</v>
      </c>
      <c r="J37" s="88" t="s">
        <v>82</v>
      </c>
      <c r="K37" s="88" t="s">
        <v>83</v>
      </c>
      <c r="L37" s="88" t="s">
        <v>84</v>
      </c>
      <c r="M37" s="88" t="s">
        <v>85</v>
      </c>
      <c r="N37" s="88" t="s">
        <v>86</v>
      </c>
      <c r="O37" s="88" t="s">
        <v>87</v>
      </c>
      <c r="P37" s="88" t="s">
        <v>88</v>
      </c>
      <c r="Q37" s="290" t="s">
        <v>89</v>
      </c>
      <c r="R37" s="350"/>
      <c r="S37" s="350"/>
      <c r="T37" s="350"/>
      <c r="U37" s="350"/>
      <c r="V37" s="350"/>
      <c r="W37" s="350"/>
      <c r="X37" s="350"/>
      <c r="Y37" s="350"/>
      <c r="Z37" s="350"/>
      <c r="AA37" s="350"/>
      <c r="AB37" s="350"/>
      <c r="AC37" s="350"/>
      <c r="AD37" s="401"/>
      <c r="AG37" s="94"/>
      <c r="AH37" s="94"/>
      <c r="AI37" s="94"/>
      <c r="AJ37" s="94"/>
      <c r="AK37" s="94"/>
      <c r="AL37" s="94"/>
      <c r="AM37" s="94"/>
      <c r="AN37" s="94"/>
      <c r="AO37" s="94"/>
    </row>
    <row r="38" spans="1:41" ht="89.25" customHeight="1" x14ac:dyDescent="0.3">
      <c r="A38" s="445" t="s">
        <v>130</v>
      </c>
      <c r="B38" s="435">
        <v>0.03</v>
      </c>
      <c r="C38" s="90" t="s">
        <v>67</v>
      </c>
      <c r="D38" s="203">
        <v>8.3299999999999999E-2</v>
      </c>
      <c r="E38" s="203">
        <v>8.3299999999999999E-2</v>
      </c>
      <c r="F38" s="203">
        <v>8.3299999999999999E-2</v>
      </c>
      <c r="G38" s="203">
        <v>8.3299999999999999E-2</v>
      </c>
      <c r="H38" s="203">
        <v>8.3299999999999999E-2</v>
      </c>
      <c r="I38" s="203">
        <v>8.3299999999999999E-2</v>
      </c>
      <c r="J38" s="203">
        <v>8.3299999999999999E-2</v>
      </c>
      <c r="K38" s="203">
        <v>8.3299999999999999E-2</v>
      </c>
      <c r="L38" s="203">
        <v>8.3400000000000002E-2</v>
      </c>
      <c r="M38" s="203">
        <v>8.3400000000000002E-2</v>
      </c>
      <c r="N38" s="203">
        <v>8.3400000000000002E-2</v>
      </c>
      <c r="O38" s="203">
        <v>8.3400000000000002E-2</v>
      </c>
      <c r="P38" s="96">
        <f t="shared" ref="P38:P45" si="0">SUM(D38:O38)</f>
        <v>1</v>
      </c>
      <c r="Q38" s="427" t="s">
        <v>714</v>
      </c>
      <c r="R38" s="428"/>
      <c r="S38" s="428"/>
      <c r="T38" s="428"/>
      <c r="U38" s="428"/>
      <c r="V38" s="428"/>
      <c r="W38" s="428"/>
      <c r="X38" s="428"/>
      <c r="Y38" s="428"/>
      <c r="Z38" s="428"/>
      <c r="AA38" s="428"/>
      <c r="AB38" s="428"/>
      <c r="AC38" s="428"/>
      <c r="AD38" s="429"/>
      <c r="AE38" s="97"/>
      <c r="AG38" s="98"/>
      <c r="AH38" s="98"/>
      <c r="AI38" s="98"/>
      <c r="AJ38" s="98"/>
      <c r="AK38" s="98"/>
      <c r="AL38" s="98"/>
      <c r="AM38" s="98"/>
      <c r="AN38" s="98"/>
      <c r="AO38" s="98"/>
    </row>
    <row r="39" spans="1:41" ht="89.25" customHeight="1" x14ac:dyDescent="0.3">
      <c r="A39" s="446"/>
      <c r="B39" s="436"/>
      <c r="C39" s="99" t="s">
        <v>70</v>
      </c>
      <c r="D39" s="210">
        <v>8.3299999999999999E-2</v>
      </c>
      <c r="E39" s="210">
        <v>8.3299999999999999E-2</v>
      </c>
      <c r="F39" s="210">
        <v>8.3299999999999999E-2</v>
      </c>
      <c r="G39" s="210">
        <v>8.3299999999999999E-2</v>
      </c>
      <c r="H39" s="210">
        <v>8.3299999999999999E-2</v>
      </c>
      <c r="I39" s="210">
        <v>8.3299999999999999E-2</v>
      </c>
      <c r="J39" s="210">
        <v>8.3299999999999999E-2</v>
      </c>
      <c r="K39" s="210">
        <v>8.3299999999999999E-2</v>
      </c>
      <c r="L39" s="210">
        <v>8.3400000000000002E-2</v>
      </c>
      <c r="M39" s="210">
        <v>8.3400000000000002E-2</v>
      </c>
      <c r="N39" s="210">
        <v>8.3400000000000002E-2</v>
      </c>
      <c r="O39" s="210">
        <v>8.3400000000000002E-2</v>
      </c>
      <c r="P39" s="215">
        <f t="shared" si="0"/>
        <v>1</v>
      </c>
      <c r="Q39" s="437"/>
      <c r="R39" s="438"/>
      <c r="S39" s="438"/>
      <c r="T39" s="438"/>
      <c r="U39" s="438"/>
      <c r="V39" s="438"/>
      <c r="W39" s="438"/>
      <c r="X39" s="438"/>
      <c r="Y39" s="438"/>
      <c r="Z39" s="438"/>
      <c r="AA39" s="438"/>
      <c r="AB39" s="438"/>
      <c r="AC39" s="438"/>
      <c r="AD39" s="439"/>
      <c r="AE39" s="97"/>
    </row>
    <row r="40" spans="1:41" ht="80.25" customHeight="1" x14ac:dyDescent="0.3">
      <c r="A40" s="446" t="s">
        <v>131</v>
      </c>
      <c r="B40" s="425">
        <v>0.03</v>
      </c>
      <c r="C40" s="102" t="s">
        <v>67</v>
      </c>
      <c r="D40" s="203">
        <v>0</v>
      </c>
      <c r="E40" s="203">
        <v>9.0999999999999998E-2</v>
      </c>
      <c r="F40" s="203">
        <v>9.0999999999999998E-2</v>
      </c>
      <c r="G40" s="203">
        <v>9.0999999999999998E-2</v>
      </c>
      <c r="H40" s="203">
        <v>9.0999999999999998E-2</v>
      </c>
      <c r="I40" s="203">
        <v>9.0999999999999998E-2</v>
      </c>
      <c r="J40" s="203">
        <v>9.0999999999999998E-2</v>
      </c>
      <c r="K40" s="203">
        <v>9.0999999999999998E-2</v>
      </c>
      <c r="L40" s="203">
        <v>9.0999999999999998E-2</v>
      </c>
      <c r="M40" s="203">
        <v>9.0999999999999998E-2</v>
      </c>
      <c r="N40" s="203">
        <v>9.0999999999999998E-2</v>
      </c>
      <c r="O40" s="203">
        <v>0.09</v>
      </c>
      <c r="P40" s="101">
        <f t="shared" si="0"/>
        <v>0.99999999999999978</v>
      </c>
      <c r="Q40" s="427" t="s">
        <v>752</v>
      </c>
      <c r="R40" s="428"/>
      <c r="S40" s="428"/>
      <c r="T40" s="428"/>
      <c r="U40" s="428"/>
      <c r="V40" s="428"/>
      <c r="W40" s="428"/>
      <c r="X40" s="428"/>
      <c r="Y40" s="428"/>
      <c r="Z40" s="428"/>
      <c r="AA40" s="428"/>
      <c r="AB40" s="428"/>
      <c r="AC40" s="428"/>
      <c r="AD40" s="429"/>
      <c r="AE40" s="97"/>
    </row>
    <row r="41" spans="1:41" ht="80.25" customHeight="1" x14ac:dyDescent="0.3">
      <c r="A41" s="446"/>
      <c r="B41" s="436"/>
      <c r="C41" s="99" t="s">
        <v>70</v>
      </c>
      <c r="D41" s="210">
        <v>0</v>
      </c>
      <c r="E41" s="210">
        <v>9.0999999999999998E-2</v>
      </c>
      <c r="F41" s="210">
        <v>9.0999999999999998E-2</v>
      </c>
      <c r="G41" s="210">
        <v>9.0999999999999998E-2</v>
      </c>
      <c r="H41" s="210">
        <v>9.0999999999999998E-2</v>
      </c>
      <c r="I41" s="210">
        <v>9.0999999999999998E-2</v>
      </c>
      <c r="J41" s="210">
        <v>9.0999999999999998E-2</v>
      </c>
      <c r="K41" s="210">
        <v>9.0999999999999998E-2</v>
      </c>
      <c r="L41" s="210">
        <v>9.0999999999999998E-2</v>
      </c>
      <c r="M41" s="210">
        <v>9.0999999999999998E-2</v>
      </c>
      <c r="N41" s="210">
        <v>9.0999999999999998E-2</v>
      </c>
      <c r="O41" s="210">
        <v>0.09</v>
      </c>
      <c r="P41" s="215">
        <f t="shared" si="0"/>
        <v>0.99999999999999978</v>
      </c>
      <c r="Q41" s="437"/>
      <c r="R41" s="438"/>
      <c r="S41" s="438"/>
      <c r="T41" s="438"/>
      <c r="U41" s="438"/>
      <c r="V41" s="438"/>
      <c r="W41" s="438"/>
      <c r="X41" s="438"/>
      <c r="Y41" s="438"/>
      <c r="Z41" s="438"/>
      <c r="AA41" s="438"/>
      <c r="AB41" s="438"/>
      <c r="AC41" s="438"/>
      <c r="AD41" s="439"/>
      <c r="AE41" s="97"/>
    </row>
    <row r="42" spans="1:41" ht="97.5" customHeight="1" x14ac:dyDescent="0.3">
      <c r="A42" s="423" t="s">
        <v>132</v>
      </c>
      <c r="B42" s="425">
        <v>0.03</v>
      </c>
      <c r="C42" s="102" t="s">
        <v>67</v>
      </c>
      <c r="D42" s="203">
        <v>0</v>
      </c>
      <c r="E42" s="203">
        <v>9.0999999999999998E-2</v>
      </c>
      <c r="F42" s="203">
        <v>9.0999999999999998E-2</v>
      </c>
      <c r="G42" s="203">
        <v>9.0999999999999998E-2</v>
      </c>
      <c r="H42" s="203">
        <v>9.0999999999999998E-2</v>
      </c>
      <c r="I42" s="203">
        <v>9.0999999999999998E-2</v>
      </c>
      <c r="J42" s="203">
        <v>9.0999999999999998E-2</v>
      </c>
      <c r="K42" s="203">
        <v>9.0999999999999998E-2</v>
      </c>
      <c r="L42" s="203">
        <v>9.0999999999999998E-2</v>
      </c>
      <c r="M42" s="203">
        <v>9.0999999999999998E-2</v>
      </c>
      <c r="N42" s="203">
        <v>9.0999999999999998E-2</v>
      </c>
      <c r="O42" s="203">
        <v>0.09</v>
      </c>
      <c r="P42" s="101">
        <f t="shared" si="0"/>
        <v>0.99999999999999978</v>
      </c>
      <c r="Q42" s="563" t="s">
        <v>750</v>
      </c>
      <c r="R42" s="564"/>
      <c r="S42" s="564"/>
      <c r="T42" s="564"/>
      <c r="U42" s="564"/>
      <c r="V42" s="564"/>
      <c r="W42" s="564"/>
      <c r="X42" s="564"/>
      <c r="Y42" s="564"/>
      <c r="Z42" s="564"/>
      <c r="AA42" s="564"/>
      <c r="AB42" s="564"/>
      <c r="AC42" s="564"/>
      <c r="AD42" s="565"/>
      <c r="AE42" s="97"/>
    </row>
    <row r="43" spans="1:41" ht="97.5" customHeight="1" x14ac:dyDescent="0.3">
      <c r="A43" s="433"/>
      <c r="B43" s="436"/>
      <c r="C43" s="99" t="s">
        <v>70</v>
      </c>
      <c r="D43" s="210">
        <v>0</v>
      </c>
      <c r="E43" s="210">
        <v>9.0999999999999998E-2</v>
      </c>
      <c r="F43" s="210">
        <v>9.0999999999999998E-2</v>
      </c>
      <c r="G43" s="210">
        <v>9.0999999999999998E-2</v>
      </c>
      <c r="H43" s="210">
        <v>9.0999999999999998E-2</v>
      </c>
      <c r="I43" s="210">
        <v>9.0999999999999998E-2</v>
      </c>
      <c r="J43" s="210">
        <v>9.0999999999999998E-2</v>
      </c>
      <c r="K43" s="210">
        <v>9.0999999999999998E-2</v>
      </c>
      <c r="L43" s="210">
        <v>9.0999999999999998E-2</v>
      </c>
      <c r="M43" s="210">
        <v>9.0999999999999998E-2</v>
      </c>
      <c r="N43" s="210">
        <v>9.0999999999999998E-2</v>
      </c>
      <c r="O43" s="210">
        <v>0.09</v>
      </c>
      <c r="P43" s="215">
        <f t="shared" si="0"/>
        <v>0.99999999999999978</v>
      </c>
      <c r="Q43" s="566"/>
      <c r="R43" s="567"/>
      <c r="S43" s="567"/>
      <c r="T43" s="567"/>
      <c r="U43" s="567"/>
      <c r="V43" s="567"/>
      <c r="W43" s="567"/>
      <c r="X43" s="567"/>
      <c r="Y43" s="567"/>
      <c r="Z43" s="567"/>
      <c r="AA43" s="567"/>
      <c r="AB43" s="567"/>
      <c r="AC43" s="567"/>
      <c r="AD43" s="568"/>
      <c r="AE43" s="97"/>
    </row>
    <row r="44" spans="1:41" ht="72" customHeight="1" x14ac:dyDescent="0.3">
      <c r="A44" s="478" t="s">
        <v>133</v>
      </c>
      <c r="B44" s="425">
        <v>0.06</v>
      </c>
      <c r="C44" s="102" t="s">
        <v>67</v>
      </c>
      <c r="D44" s="203">
        <v>8.3299999999999999E-2</v>
      </c>
      <c r="E44" s="203">
        <v>8.3299999999999999E-2</v>
      </c>
      <c r="F44" s="203">
        <v>8.3299999999999999E-2</v>
      </c>
      <c r="G44" s="203">
        <v>8.3299999999999999E-2</v>
      </c>
      <c r="H44" s="203">
        <v>8.3299999999999999E-2</v>
      </c>
      <c r="I44" s="203">
        <v>8.3299999999999999E-2</v>
      </c>
      <c r="J44" s="203">
        <v>8.3299999999999999E-2</v>
      </c>
      <c r="K44" s="203">
        <v>8.3299999999999999E-2</v>
      </c>
      <c r="L44" s="203">
        <v>8.3400000000000002E-2</v>
      </c>
      <c r="M44" s="203">
        <v>8.3400000000000002E-2</v>
      </c>
      <c r="N44" s="203">
        <v>8.3400000000000002E-2</v>
      </c>
      <c r="O44" s="203">
        <v>8.3400000000000002E-2</v>
      </c>
      <c r="P44" s="101">
        <f t="shared" si="0"/>
        <v>1</v>
      </c>
      <c r="Q44" s="427" t="s">
        <v>715</v>
      </c>
      <c r="R44" s="428"/>
      <c r="S44" s="428"/>
      <c r="T44" s="428"/>
      <c r="U44" s="428"/>
      <c r="V44" s="428"/>
      <c r="W44" s="428"/>
      <c r="X44" s="428"/>
      <c r="Y44" s="428"/>
      <c r="Z44" s="428"/>
      <c r="AA44" s="428"/>
      <c r="AB44" s="428"/>
      <c r="AC44" s="428"/>
      <c r="AD44" s="429"/>
      <c r="AE44" s="97"/>
    </row>
    <row r="45" spans="1:41" ht="72" customHeight="1" thickBot="1" x14ac:dyDescent="0.35">
      <c r="A45" s="562"/>
      <c r="B45" s="426"/>
      <c r="C45" s="91" t="s">
        <v>70</v>
      </c>
      <c r="D45" s="211">
        <v>8.3299999999999999E-2</v>
      </c>
      <c r="E45" s="211">
        <v>8.3299999999999999E-2</v>
      </c>
      <c r="F45" s="211">
        <v>8.3299999999999999E-2</v>
      </c>
      <c r="G45" s="211">
        <v>8.3299999999999999E-2</v>
      </c>
      <c r="H45" s="211">
        <v>8.3299999999999999E-2</v>
      </c>
      <c r="I45" s="211">
        <v>8.3299999999999999E-2</v>
      </c>
      <c r="J45" s="211">
        <v>8.3299999999999999E-2</v>
      </c>
      <c r="K45" s="211">
        <v>8.3299999999999999E-2</v>
      </c>
      <c r="L45" s="211">
        <v>8.3400000000000002E-2</v>
      </c>
      <c r="M45" s="211">
        <v>8.3400000000000002E-2</v>
      </c>
      <c r="N45" s="211">
        <v>8.3400000000000002E-2</v>
      </c>
      <c r="O45" s="211">
        <v>8.3400000000000002E-2</v>
      </c>
      <c r="P45" s="216">
        <f t="shared" si="0"/>
        <v>1</v>
      </c>
      <c r="Q45" s="430"/>
      <c r="R45" s="431"/>
      <c r="S45" s="431"/>
      <c r="T45" s="431"/>
      <c r="U45" s="431"/>
      <c r="V45" s="431"/>
      <c r="W45" s="431"/>
      <c r="X45" s="431"/>
      <c r="Y45" s="431"/>
      <c r="Z45" s="431"/>
      <c r="AA45" s="431"/>
      <c r="AB45" s="431"/>
      <c r="AC45" s="431"/>
      <c r="AD45" s="432"/>
      <c r="AE45" s="97"/>
    </row>
  </sheetData>
  <mergeCells count="82">
    <mergeCell ref="A38:A39"/>
    <mergeCell ref="B38:B39"/>
    <mergeCell ref="Q38:AD39"/>
    <mergeCell ref="A44:A45"/>
    <mergeCell ref="B44:B45"/>
    <mergeCell ref="Q44:AD45"/>
    <mergeCell ref="A40:A41"/>
    <mergeCell ref="B40:B41"/>
    <mergeCell ref="Q40:AD41"/>
    <mergeCell ref="A42:A43"/>
    <mergeCell ref="B42:B43"/>
    <mergeCell ref="Q42:AD43"/>
    <mergeCell ref="A34:A35"/>
    <mergeCell ref="B34:B35"/>
    <mergeCell ref="Q33:T33"/>
    <mergeCell ref="Q34:T35"/>
    <mergeCell ref="A36:A37"/>
    <mergeCell ref="B36:B37"/>
    <mergeCell ref="C36:P36"/>
    <mergeCell ref="Q36:AD36"/>
    <mergeCell ref="Q37:AD37"/>
    <mergeCell ref="U34:X35"/>
    <mergeCell ref="Y34:AA35"/>
    <mergeCell ref="AB34:AD35"/>
    <mergeCell ref="B30:C30"/>
    <mergeCell ref="Q30:AD30"/>
    <mergeCell ref="A31:AD31"/>
    <mergeCell ref="A32:A33"/>
    <mergeCell ref="B32:B33"/>
    <mergeCell ref="C32:C33"/>
    <mergeCell ref="D32:P32"/>
    <mergeCell ref="Q32:AD32"/>
    <mergeCell ref="U33:X33"/>
    <mergeCell ref="Y33:AA33"/>
    <mergeCell ref="AB33:AD33"/>
    <mergeCell ref="A24:B24"/>
    <mergeCell ref="A25:B25"/>
    <mergeCell ref="A27:AD27"/>
    <mergeCell ref="A28:A29"/>
    <mergeCell ref="B28:C29"/>
    <mergeCell ref="D28:O28"/>
    <mergeCell ref="P28:P29"/>
    <mergeCell ref="Q28:AD29"/>
    <mergeCell ref="AC17:AD17"/>
    <mergeCell ref="A19:AD19"/>
    <mergeCell ref="C20:P20"/>
    <mergeCell ref="Q20:AD20"/>
    <mergeCell ref="A22:B22"/>
    <mergeCell ref="A23:B23"/>
    <mergeCell ref="C16:AB16"/>
    <mergeCell ref="A17:B17"/>
    <mergeCell ref="C17:Q17"/>
    <mergeCell ref="R17:V17"/>
    <mergeCell ref="W17:X17"/>
    <mergeCell ref="Y17:AB17"/>
    <mergeCell ref="A15:B15"/>
    <mergeCell ref="C15:K15"/>
    <mergeCell ref="L15:Q15"/>
    <mergeCell ref="R15:X15"/>
    <mergeCell ref="Y15:Z15"/>
    <mergeCell ref="AA15:AD15"/>
    <mergeCell ref="O8:P8"/>
    <mergeCell ref="M9:N9"/>
    <mergeCell ref="O9:P9"/>
    <mergeCell ref="AB4:AD4"/>
    <mergeCell ref="A11:B13"/>
    <mergeCell ref="C11:AD13"/>
    <mergeCell ref="A7:B9"/>
    <mergeCell ref="C7:C9"/>
    <mergeCell ref="D7:H9"/>
    <mergeCell ref="I7:J9"/>
    <mergeCell ref="K7:L9"/>
    <mergeCell ref="M7:N7"/>
    <mergeCell ref="O7:P7"/>
    <mergeCell ref="M8:N8"/>
    <mergeCell ref="A1:A4"/>
    <mergeCell ref="B1:AA1"/>
    <mergeCell ref="AB1:AD1"/>
    <mergeCell ref="B2:AA2"/>
    <mergeCell ref="AB2:AD2"/>
    <mergeCell ref="B3:AA4"/>
    <mergeCell ref="AB3:AD3"/>
  </mergeCells>
  <dataValidations count="3">
    <dataValidation type="textLength" operator="lessThanOrEqual" allowBlank="1" showInputMessage="1" showErrorMessage="1" errorTitle="Máximo 2.000 caracteres" error="Máximo 2.000 caracteres" sqref="Q34 Y34 AB34 U34 Q38:AD45" xr:uid="{08507389-2639-41BF-BD10-0876017629B6}">
      <formula1>2000</formula1>
    </dataValidation>
    <dataValidation type="textLength" operator="lessThanOrEqual" allowBlank="1" showInputMessage="1" showErrorMessage="1" errorTitle="Máximo 2.000 caracteres" error="Máximo 2.000 caracteres" promptTitle="2.000 caracteres" sqref="Q30:AD30" xr:uid="{00000000-0002-0000-0500-000001000000}">
      <formula1>2000</formula1>
    </dataValidation>
    <dataValidation type="list" allowBlank="1" showInputMessage="1" showErrorMessage="1" sqref="C7:C9" xr:uid="{00000000-0002-0000-0500-000002000000}">
      <formula1>$C$21:$N$21</formula1>
    </dataValidation>
  </dataValidations>
  <pageMargins left="0.25" right="0.25" top="0.75" bottom="0.75" header="0.3" footer="0.3"/>
  <pageSetup scale="22"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pageSetUpPr fitToPage="1"/>
  </sheetPr>
  <dimension ref="A1:AO45"/>
  <sheetViews>
    <sheetView showGridLines="0" topLeftCell="N4" zoomScale="60" zoomScaleNormal="60" zoomScalePageLayoutView="80" workbookViewId="0">
      <selection activeCell="AA22" sqref="AA22:AB25"/>
    </sheetView>
  </sheetViews>
  <sheetFormatPr baseColWidth="10" defaultColWidth="10.77734375" defaultRowHeight="14.4" x14ac:dyDescent="0.3"/>
  <cols>
    <col min="1" max="1" width="38.44140625" style="50" customWidth="1"/>
    <col min="2" max="2" width="15.44140625" style="50" customWidth="1"/>
    <col min="3" max="30" width="20.5546875" style="50" customWidth="1"/>
    <col min="31" max="31" width="6.21875" style="50" bestFit="1" customWidth="1"/>
    <col min="32" max="32" width="22.77734375" style="50" customWidth="1"/>
    <col min="33" max="33" width="18.44140625" style="50" bestFit="1" customWidth="1"/>
    <col min="34" max="34" width="8.44140625" style="50" customWidth="1"/>
    <col min="35" max="35" width="18.44140625" style="50" bestFit="1" customWidth="1"/>
    <col min="36" max="36" width="5.77734375" style="50" customWidth="1"/>
    <col min="37" max="37" width="18.44140625" style="50" bestFit="1" customWidth="1"/>
    <col min="38" max="38" width="4.77734375" style="50" customWidth="1"/>
    <col min="39" max="39" width="23" style="50" bestFit="1" customWidth="1"/>
    <col min="40" max="40" width="10.77734375" style="50"/>
    <col min="41" max="41" width="18.44140625" style="50" bestFit="1" customWidth="1"/>
    <col min="42" max="42" width="16.21875" style="50" customWidth="1"/>
    <col min="43" max="16384" width="10.77734375" style="50"/>
  </cols>
  <sheetData>
    <row r="1" spans="1:30" ht="32.25" customHeight="1" thickBot="1" x14ac:dyDescent="0.35">
      <c r="A1" s="335"/>
      <c r="B1" s="338" t="s">
        <v>0</v>
      </c>
      <c r="C1" s="339"/>
      <c r="D1" s="339"/>
      <c r="E1" s="339"/>
      <c r="F1" s="339"/>
      <c r="G1" s="339"/>
      <c r="H1" s="339"/>
      <c r="I1" s="339"/>
      <c r="J1" s="339"/>
      <c r="K1" s="339"/>
      <c r="L1" s="339"/>
      <c r="M1" s="339"/>
      <c r="N1" s="339"/>
      <c r="O1" s="339"/>
      <c r="P1" s="339"/>
      <c r="Q1" s="339"/>
      <c r="R1" s="339"/>
      <c r="S1" s="339"/>
      <c r="T1" s="339"/>
      <c r="U1" s="339"/>
      <c r="V1" s="339"/>
      <c r="W1" s="339"/>
      <c r="X1" s="339"/>
      <c r="Y1" s="339"/>
      <c r="Z1" s="339"/>
      <c r="AA1" s="340"/>
      <c r="AB1" s="341" t="s">
        <v>1</v>
      </c>
      <c r="AC1" s="342"/>
      <c r="AD1" s="343"/>
    </row>
    <row r="2" spans="1:30" ht="30.75" customHeight="1" thickBot="1" x14ac:dyDescent="0.35">
      <c r="A2" s="336"/>
      <c r="B2" s="338" t="s">
        <v>2</v>
      </c>
      <c r="C2" s="339"/>
      <c r="D2" s="339"/>
      <c r="E2" s="339"/>
      <c r="F2" s="339"/>
      <c r="G2" s="339"/>
      <c r="H2" s="339"/>
      <c r="I2" s="339"/>
      <c r="J2" s="339"/>
      <c r="K2" s="339"/>
      <c r="L2" s="339"/>
      <c r="M2" s="339"/>
      <c r="N2" s="339"/>
      <c r="O2" s="339"/>
      <c r="P2" s="339"/>
      <c r="Q2" s="339"/>
      <c r="R2" s="339"/>
      <c r="S2" s="339"/>
      <c r="T2" s="339"/>
      <c r="U2" s="339"/>
      <c r="V2" s="339"/>
      <c r="W2" s="339"/>
      <c r="X2" s="339"/>
      <c r="Y2" s="339"/>
      <c r="Z2" s="339"/>
      <c r="AA2" s="340"/>
      <c r="AB2" s="297" t="s">
        <v>3</v>
      </c>
      <c r="AC2" s="298"/>
      <c r="AD2" s="299"/>
    </row>
    <row r="3" spans="1:30" ht="24" customHeight="1" x14ac:dyDescent="0.3">
      <c r="A3" s="336"/>
      <c r="B3" s="291" t="s">
        <v>4</v>
      </c>
      <c r="C3" s="292"/>
      <c r="D3" s="292"/>
      <c r="E3" s="292"/>
      <c r="F3" s="292"/>
      <c r="G3" s="292"/>
      <c r="H3" s="292"/>
      <c r="I3" s="292"/>
      <c r="J3" s="292"/>
      <c r="K3" s="292"/>
      <c r="L3" s="292"/>
      <c r="M3" s="292"/>
      <c r="N3" s="292"/>
      <c r="O3" s="292"/>
      <c r="P3" s="292"/>
      <c r="Q3" s="292"/>
      <c r="R3" s="292"/>
      <c r="S3" s="292"/>
      <c r="T3" s="292"/>
      <c r="U3" s="292"/>
      <c r="V3" s="292"/>
      <c r="W3" s="292"/>
      <c r="X3" s="292"/>
      <c r="Y3" s="292"/>
      <c r="Z3" s="292"/>
      <c r="AA3" s="293"/>
      <c r="AB3" s="297" t="s">
        <v>5</v>
      </c>
      <c r="AC3" s="298"/>
      <c r="AD3" s="299"/>
    </row>
    <row r="4" spans="1:30" ht="22.05" customHeight="1" thickBot="1" x14ac:dyDescent="0.35">
      <c r="A4" s="337"/>
      <c r="B4" s="294"/>
      <c r="C4" s="295"/>
      <c r="D4" s="295"/>
      <c r="E4" s="295"/>
      <c r="F4" s="295"/>
      <c r="G4" s="295"/>
      <c r="H4" s="295"/>
      <c r="I4" s="295"/>
      <c r="J4" s="295"/>
      <c r="K4" s="295"/>
      <c r="L4" s="295"/>
      <c r="M4" s="295"/>
      <c r="N4" s="295"/>
      <c r="O4" s="295"/>
      <c r="P4" s="295"/>
      <c r="Q4" s="295"/>
      <c r="R4" s="295"/>
      <c r="S4" s="295"/>
      <c r="T4" s="295"/>
      <c r="U4" s="295"/>
      <c r="V4" s="295"/>
      <c r="W4" s="295"/>
      <c r="X4" s="295"/>
      <c r="Y4" s="295"/>
      <c r="Z4" s="295"/>
      <c r="AA4" s="296"/>
      <c r="AB4" s="300" t="s">
        <v>6</v>
      </c>
      <c r="AC4" s="301"/>
      <c r="AD4" s="302"/>
    </row>
    <row r="5" spans="1:30" ht="9" customHeight="1" thickBot="1" x14ac:dyDescent="0.35">
      <c r="A5" s="51"/>
      <c r="B5" s="200"/>
      <c r="C5" s="20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
      <c r="A7" s="303" t="s">
        <v>7</v>
      </c>
      <c r="B7" s="305"/>
      <c r="C7" s="362" t="s">
        <v>40</v>
      </c>
      <c r="D7" s="303" t="s">
        <v>9</v>
      </c>
      <c r="E7" s="304"/>
      <c r="F7" s="304"/>
      <c r="G7" s="304"/>
      <c r="H7" s="305"/>
      <c r="I7" s="312">
        <v>45302</v>
      </c>
      <c r="J7" s="313"/>
      <c r="K7" s="303" t="s">
        <v>10</v>
      </c>
      <c r="L7" s="305"/>
      <c r="M7" s="327" t="s">
        <v>11</v>
      </c>
      <c r="N7" s="328"/>
      <c r="O7" s="318"/>
      <c r="P7" s="319"/>
      <c r="Q7" s="54"/>
      <c r="R7" s="54"/>
      <c r="S7" s="54"/>
      <c r="T7" s="54"/>
      <c r="U7" s="54"/>
      <c r="V7" s="54"/>
      <c r="W7" s="54"/>
      <c r="X7" s="54"/>
      <c r="Y7" s="54"/>
      <c r="Z7" s="55"/>
      <c r="AA7" s="54"/>
      <c r="AB7" s="54"/>
      <c r="AC7" s="60"/>
      <c r="AD7" s="61"/>
    </row>
    <row r="8" spans="1:30" x14ac:dyDescent="0.3">
      <c r="A8" s="306"/>
      <c r="B8" s="308"/>
      <c r="C8" s="363"/>
      <c r="D8" s="306"/>
      <c r="E8" s="307"/>
      <c r="F8" s="307"/>
      <c r="G8" s="307"/>
      <c r="H8" s="308"/>
      <c r="I8" s="314"/>
      <c r="J8" s="315"/>
      <c r="K8" s="306"/>
      <c r="L8" s="308"/>
      <c r="M8" s="320" t="s">
        <v>12</v>
      </c>
      <c r="N8" s="321"/>
      <c r="O8" s="354"/>
      <c r="P8" s="355"/>
      <c r="Q8" s="54"/>
      <c r="R8" s="54"/>
      <c r="S8" s="54"/>
      <c r="T8" s="54"/>
      <c r="U8" s="54"/>
      <c r="V8" s="54"/>
      <c r="W8" s="54"/>
      <c r="X8" s="54"/>
      <c r="Y8" s="54"/>
      <c r="Z8" s="55"/>
      <c r="AA8" s="54"/>
      <c r="AB8" s="54"/>
      <c r="AC8" s="60"/>
      <c r="AD8" s="61"/>
    </row>
    <row r="9" spans="1:30" ht="15" thickBot="1" x14ac:dyDescent="0.35">
      <c r="A9" s="309"/>
      <c r="B9" s="311"/>
      <c r="C9" s="364"/>
      <c r="D9" s="309"/>
      <c r="E9" s="310"/>
      <c r="F9" s="310"/>
      <c r="G9" s="310"/>
      <c r="H9" s="311"/>
      <c r="I9" s="316"/>
      <c r="J9" s="317"/>
      <c r="K9" s="309"/>
      <c r="L9" s="311"/>
      <c r="M9" s="356" t="s">
        <v>13</v>
      </c>
      <c r="N9" s="357"/>
      <c r="O9" s="358" t="s">
        <v>14</v>
      </c>
      <c r="P9" s="359"/>
      <c r="Q9" s="54"/>
      <c r="R9" s="54"/>
      <c r="S9" s="54"/>
      <c r="T9" s="54"/>
      <c r="U9" s="54"/>
      <c r="V9" s="54"/>
      <c r="W9" s="54"/>
      <c r="X9" s="54"/>
      <c r="Y9" s="54"/>
      <c r="Z9" s="55"/>
      <c r="AA9" s="54"/>
      <c r="AB9" s="54"/>
      <c r="AC9" s="60"/>
      <c r="AD9" s="61"/>
    </row>
    <row r="10" spans="1:30" ht="15" customHeight="1" thickBot="1" x14ac:dyDescent="0.35">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3">
      <c r="A11" s="303" t="s">
        <v>15</v>
      </c>
      <c r="B11" s="305"/>
      <c r="C11" s="365" t="s">
        <v>16</v>
      </c>
      <c r="D11" s="366"/>
      <c r="E11" s="366"/>
      <c r="F11" s="366"/>
      <c r="G11" s="366"/>
      <c r="H11" s="366"/>
      <c r="I11" s="366"/>
      <c r="J11" s="366"/>
      <c r="K11" s="366"/>
      <c r="L11" s="366"/>
      <c r="M11" s="366"/>
      <c r="N11" s="366"/>
      <c r="O11" s="366"/>
      <c r="P11" s="366"/>
      <c r="Q11" s="366"/>
      <c r="R11" s="366"/>
      <c r="S11" s="366"/>
      <c r="T11" s="366"/>
      <c r="U11" s="366"/>
      <c r="V11" s="366"/>
      <c r="W11" s="366"/>
      <c r="X11" s="366"/>
      <c r="Y11" s="366"/>
      <c r="Z11" s="366"/>
      <c r="AA11" s="366"/>
      <c r="AB11" s="366"/>
      <c r="AC11" s="366"/>
      <c r="AD11" s="367"/>
    </row>
    <row r="12" spans="1:30" ht="15" customHeight="1" x14ac:dyDescent="0.3">
      <c r="A12" s="306"/>
      <c r="B12" s="308"/>
      <c r="C12" s="368"/>
      <c r="D12" s="369"/>
      <c r="E12" s="369"/>
      <c r="F12" s="369"/>
      <c r="G12" s="369"/>
      <c r="H12" s="369"/>
      <c r="I12" s="369"/>
      <c r="J12" s="369"/>
      <c r="K12" s="369"/>
      <c r="L12" s="369"/>
      <c r="M12" s="369"/>
      <c r="N12" s="369"/>
      <c r="O12" s="369"/>
      <c r="P12" s="369"/>
      <c r="Q12" s="369"/>
      <c r="R12" s="369"/>
      <c r="S12" s="369"/>
      <c r="T12" s="369"/>
      <c r="U12" s="369"/>
      <c r="V12" s="369"/>
      <c r="W12" s="369"/>
      <c r="X12" s="369"/>
      <c r="Y12" s="369"/>
      <c r="Z12" s="369"/>
      <c r="AA12" s="369"/>
      <c r="AB12" s="369"/>
      <c r="AC12" s="369"/>
      <c r="AD12" s="370"/>
    </row>
    <row r="13" spans="1:30" ht="15" customHeight="1" thickBot="1" x14ac:dyDescent="0.35">
      <c r="A13" s="309"/>
      <c r="B13" s="311"/>
      <c r="C13" s="371"/>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c r="AB13" s="372"/>
      <c r="AC13" s="372"/>
      <c r="AD13" s="373"/>
    </row>
    <row r="14" spans="1:30" ht="9" customHeight="1" thickBot="1" x14ac:dyDescent="0.3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5">
      <c r="A15" s="360" t="s">
        <v>17</v>
      </c>
      <c r="B15" s="361"/>
      <c r="C15" s="374" t="s">
        <v>18</v>
      </c>
      <c r="D15" s="375"/>
      <c r="E15" s="375"/>
      <c r="F15" s="375"/>
      <c r="G15" s="375"/>
      <c r="H15" s="375"/>
      <c r="I15" s="375"/>
      <c r="J15" s="375"/>
      <c r="K15" s="376"/>
      <c r="L15" s="329" t="s">
        <v>19</v>
      </c>
      <c r="M15" s="330"/>
      <c r="N15" s="330"/>
      <c r="O15" s="330"/>
      <c r="P15" s="330"/>
      <c r="Q15" s="331"/>
      <c r="R15" s="377" t="s">
        <v>20</v>
      </c>
      <c r="S15" s="378"/>
      <c r="T15" s="378"/>
      <c r="U15" s="378"/>
      <c r="V15" s="378"/>
      <c r="W15" s="378"/>
      <c r="X15" s="379"/>
      <c r="Y15" s="329" t="s">
        <v>21</v>
      </c>
      <c r="Z15" s="331"/>
      <c r="AA15" s="324" t="s">
        <v>22</v>
      </c>
      <c r="AB15" s="325"/>
      <c r="AC15" s="325"/>
      <c r="AD15" s="326"/>
    </row>
    <row r="16" spans="1:30" ht="9" customHeight="1" thickBot="1" x14ac:dyDescent="0.35">
      <c r="A16" s="59"/>
      <c r="B16" s="54"/>
      <c r="C16" s="395"/>
      <c r="D16" s="395"/>
      <c r="E16" s="395"/>
      <c r="F16" s="395"/>
      <c r="G16" s="395"/>
      <c r="H16" s="395"/>
      <c r="I16" s="395"/>
      <c r="J16" s="395"/>
      <c r="K16" s="395"/>
      <c r="L16" s="395"/>
      <c r="M16" s="395"/>
      <c r="N16" s="395"/>
      <c r="O16" s="395"/>
      <c r="P16" s="395"/>
      <c r="Q16" s="395"/>
      <c r="R16" s="395"/>
      <c r="S16" s="395"/>
      <c r="T16" s="395"/>
      <c r="U16" s="395"/>
      <c r="V16" s="395"/>
      <c r="W16" s="395"/>
      <c r="X16" s="395"/>
      <c r="Y16" s="395"/>
      <c r="Z16" s="395"/>
      <c r="AA16" s="395"/>
      <c r="AB16" s="395"/>
      <c r="AC16" s="73"/>
      <c r="AD16" s="74"/>
    </row>
    <row r="17" spans="1:41" s="76" customFormat="1" ht="37.5" customHeight="1" thickBot="1" x14ac:dyDescent="0.35">
      <c r="A17" s="360" t="s">
        <v>23</v>
      </c>
      <c r="B17" s="361"/>
      <c r="C17" s="380" t="s">
        <v>134</v>
      </c>
      <c r="D17" s="381"/>
      <c r="E17" s="381"/>
      <c r="F17" s="381"/>
      <c r="G17" s="381"/>
      <c r="H17" s="381"/>
      <c r="I17" s="381"/>
      <c r="J17" s="381"/>
      <c r="K17" s="381"/>
      <c r="L17" s="381"/>
      <c r="M17" s="381"/>
      <c r="N17" s="381"/>
      <c r="O17" s="381"/>
      <c r="P17" s="381"/>
      <c r="Q17" s="382"/>
      <c r="R17" s="329" t="s">
        <v>25</v>
      </c>
      <c r="S17" s="330"/>
      <c r="T17" s="330"/>
      <c r="U17" s="330"/>
      <c r="V17" s="331"/>
      <c r="W17" s="390">
        <v>1</v>
      </c>
      <c r="X17" s="391"/>
      <c r="Y17" s="330" t="s">
        <v>26</v>
      </c>
      <c r="Z17" s="330"/>
      <c r="AA17" s="330"/>
      <c r="AB17" s="331"/>
      <c r="AC17" s="385">
        <v>0.1</v>
      </c>
      <c r="AD17" s="386"/>
    </row>
    <row r="18" spans="1:41" ht="16.5" customHeight="1" thickBot="1" x14ac:dyDescent="0.3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5">
      <c r="A19" s="329" t="s">
        <v>27</v>
      </c>
      <c r="B19" s="330"/>
      <c r="C19" s="330"/>
      <c r="D19" s="330"/>
      <c r="E19" s="330"/>
      <c r="F19" s="330"/>
      <c r="G19" s="330"/>
      <c r="H19" s="330"/>
      <c r="I19" s="330"/>
      <c r="J19" s="330"/>
      <c r="K19" s="330"/>
      <c r="L19" s="330"/>
      <c r="M19" s="330"/>
      <c r="N19" s="330"/>
      <c r="O19" s="330"/>
      <c r="P19" s="330"/>
      <c r="Q19" s="330"/>
      <c r="R19" s="330"/>
      <c r="S19" s="330"/>
      <c r="T19" s="330"/>
      <c r="U19" s="330"/>
      <c r="V19" s="330"/>
      <c r="W19" s="330"/>
      <c r="X19" s="330"/>
      <c r="Y19" s="330"/>
      <c r="Z19" s="330"/>
      <c r="AA19" s="330"/>
      <c r="AB19" s="330"/>
      <c r="AC19" s="330"/>
      <c r="AD19" s="331"/>
      <c r="AE19" s="83"/>
      <c r="AF19" s="83"/>
    </row>
    <row r="20" spans="1:41" ht="32.1" customHeight="1" thickBot="1" x14ac:dyDescent="0.35">
      <c r="A20" s="82"/>
      <c r="B20" s="60"/>
      <c r="C20" s="387" t="s">
        <v>28</v>
      </c>
      <c r="D20" s="388"/>
      <c r="E20" s="388"/>
      <c r="F20" s="388"/>
      <c r="G20" s="388"/>
      <c r="H20" s="388"/>
      <c r="I20" s="388"/>
      <c r="J20" s="388"/>
      <c r="K20" s="388"/>
      <c r="L20" s="388"/>
      <c r="M20" s="388"/>
      <c r="N20" s="388"/>
      <c r="O20" s="388"/>
      <c r="P20" s="389"/>
      <c r="Q20" s="332" t="s">
        <v>29</v>
      </c>
      <c r="R20" s="333"/>
      <c r="S20" s="333"/>
      <c r="T20" s="333"/>
      <c r="U20" s="333"/>
      <c r="V20" s="333"/>
      <c r="W20" s="333"/>
      <c r="X20" s="333"/>
      <c r="Y20" s="333"/>
      <c r="Z20" s="333"/>
      <c r="AA20" s="333"/>
      <c r="AB20" s="333"/>
      <c r="AC20" s="333"/>
      <c r="AD20" s="334"/>
      <c r="AE20" s="83"/>
      <c r="AF20" s="83"/>
    </row>
    <row r="21" spans="1:41" ht="32.1" customHeight="1" thickBot="1" x14ac:dyDescent="0.35">
      <c r="A21" s="59"/>
      <c r="B21" s="54"/>
      <c r="C21" s="158" t="s">
        <v>30</v>
      </c>
      <c r="D21" s="159" t="s">
        <v>31</v>
      </c>
      <c r="E21" s="159" t="s">
        <v>32</v>
      </c>
      <c r="F21" s="159" t="s">
        <v>33</v>
      </c>
      <c r="G21" s="159" t="s">
        <v>34</v>
      </c>
      <c r="H21" s="159" t="s">
        <v>35</v>
      </c>
      <c r="I21" s="159" t="s">
        <v>36</v>
      </c>
      <c r="J21" s="159" t="s">
        <v>37</v>
      </c>
      <c r="K21" s="159" t="s">
        <v>8</v>
      </c>
      <c r="L21" s="159" t="s">
        <v>38</v>
      </c>
      <c r="M21" s="159" t="s">
        <v>39</v>
      </c>
      <c r="N21" s="159" t="s">
        <v>40</v>
      </c>
      <c r="O21" s="159" t="s">
        <v>41</v>
      </c>
      <c r="P21" s="160" t="s">
        <v>42</v>
      </c>
      <c r="Q21" s="158" t="s">
        <v>30</v>
      </c>
      <c r="R21" s="159" t="s">
        <v>31</v>
      </c>
      <c r="S21" s="159" t="s">
        <v>32</v>
      </c>
      <c r="T21" s="159" t="s">
        <v>33</v>
      </c>
      <c r="U21" s="159" t="s">
        <v>34</v>
      </c>
      <c r="V21" s="159" t="s">
        <v>35</v>
      </c>
      <c r="W21" s="159" t="s">
        <v>36</v>
      </c>
      <c r="X21" s="159" t="s">
        <v>37</v>
      </c>
      <c r="Y21" s="159" t="s">
        <v>8</v>
      </c>
      <c r="Z21" s="159" t="s">
        <v>38</v>
      </c>
      <c r="AA21" s="159" t="s">
        <v>39</v>
      </c>
      <c r="AB21" s="159" t="s">
        <v>40</v>
      </c>
      <c r="AC21" s="159" t="s">
        <v>41</v>
      </c>
      <c r="AD21" s="160" t="s">
        <v>42</v>
      </c>
      <c r="AE21" s="3"/>
      <c r="AF21" s="3"/>
    </row>
    <row r="22" spans="1:41" ht="32.1" customHeight="1" x14ac:dyDescent="0.3">
      <c r="A22" s="383" t="s">
        <v>45</v>
      </c>
      <c r="B22" s="384"/>
      <c r="C22" s="179">
        <v>100659479</v>
      </c>
      <c r="D22" s="178">
        <v>0</v>
      </c>
      <c r="E22" s="178">
        <v>0</v>
      </c>
      <c r="F22" s="178">
        <v>0</v>
      </c>
      <c r="G22" s="178">
        <v>0</v>
      </c>
      <c r="H22" s="178">
        <v>0</v>
      </c>
      <c r="I22" s="178">
        <v>0</v>
      </c>
      <c r="J22" s="178">
        <v>0</v>
      </c>
      <c r="K22" s="178">
        <v>0</v>
      </c>
      <c r="L22" s="178">
        <v>0</v>
      </c>
      <c r="M22" s="178">
        <v>0</v>
      </c>
      <c r="N22" s="178">
        <v>0</v>
      </c>
      <c r="O22" s="178">
        <f>SUM(C22:N22)</f>
        <v>100659479</v>
      </c>
      <c r="P22" s="180"/>
      <c r="Q22" s="179">
        <v>81213000</v>
      </c>
      <c r="R22" s="178">
        <v>445189000</v>
      </c>
      <c r="S22" s="178">
        <v>1955804524</v>
      </c>
      <c r="T22" s="178"/>
      <c r="U22" s="178">
        <v>472090960</v>
      </c>
      <c r="V22" s="178"/>
      <c r="W22" s="178"/>
      <c r="X22" s="178"/>
      <c r="Y22" s="178"/>
      <c r="Z22" s="178"/>
      <c r="AA22" s="228">
        <v>64959759</v>
      </c>
      <c r="AB22" s="228"/>
      <c r="AC22" s="178">
        <f>SUM(Q22:AB22)</f>
        <v>3019257243</v>
      </c>
      <c r="AD22" s="184"/>
      <c r="AE22" s="3"/>
      <c r="AF22" s="3"/>
    </row>
    <row r="23" spans="1:41" ht="32.1" customHeight="1" x14ac:dyDescent="0.3">
      <c r="A23" s="289" t="s">
        <v>47</v>
      </c>
      <c r="B23" s="290"/>
      <c r="C23" s="175">
        <f>+C22</f>
        <v>100659479</v>
      </c>
      <c r="D23" s="174">
        <v>0</v>
      </c>
      <c r="E23" s="174">
        <v>0</v>
      </c>
      <c r="F23" s="174">
        <v>0</v>
      </c>
      <c r="G23" s="174">
        <v>0</v>
      </c>
      <c r="H23" s="174">
        <v>0</v>
      </c>
      <c r="I23" s="174">
        <v>0</v>
      </c>
      <c r="J23" s="174">
        <v>0</v>
      </c>
      <c r="K23" s="174">
        <v>0</v>
      </c>
      <c r="L23" s="174"/>
      <c r="M23" s="174"/>
      <c r="N23" s="174"/>
      <c r="O23" s="174">
        <f>SUM(C23:N23)</f>
        <v>100659479</v>
      </c>
      <c r="P23" s="182">
        <f>+O23/O22</f>
        <v>1</v>
      </c>
      <c r="Q23" s="175">
        <v>283755242</v>
      </c>
      <c r="R23" s="174">
        <v>229097000</v>
      </c>
      <c r="S23" s="174">
        <v>275013560</v>
      </c>
      <c r="T23" s="174">
        <v>675387134</v>
      </c>
      <c r="U23" s="174">
        <v>471700800</v>
      </c>
      <c r="V23" s="174">
        <v>582876682</v>
      </c>
      <c r="W23" s="174">
        <v>42327900</v>
      </c>
      <c r="X23" s="174">
        <v>-8893800</v>
      </c>
      <c r="Y23" s="174">
        <v>10046700</v>
      </c>
      <c r="Z23" s="229">
        <v>27580167</v>
      </c>
      <c r="AA23" s="229">
        <v>-29627767</v>
      </c>
      <c r="AB23" s="229">
        <v>-2089100</v>
      </c>
      <c r="AC23" s="229">
        <f>SUM(Q23:AB23)</f>
        <v>2557174518</v>
      </c>
      <c r="AD23" s="182">
        <f>+AC23/AC22</f>
        <v>0.84695483431518925</v>
      </c>
      <c r="AE23" s="3"/>
      <c r="AF23" s="3"/>
      <c r="AG23" s="252"/>
    </row>
    <row r="24" spans="1:41" ht="32.1" customHeight="1" x14ac:dyDescent="0.3">
      <c r="A24" s="289" t="s">
        <v>49</v>
      </c>
      <c r="B24" s="290"/>
      <c r="C24" s="175">
        <v>69980614</v>
      </c>
      <c r="D24" s="174">
        <v>18548898</v>
      </c>
      <c r="E24" s="174">
        <v>12129967</v>
      </c>
      <c r="F24" s="174">
        <v>0</v>
      </c>
      <c r="G24" s="174">
        <v>0</v>
      </c>
      <c r="H24" s="174">
        <v>0</v>
      </c>
      <c r="I24" s="174">
        <v>0</v>
      </c>
      <c r="J24" s="174">
        <v>0</v>
      </c>
      <c r="K24" s="174">
        <v>0</v>
      </c>
      <c r="L24" s="174">
        <v>0</v>
      </c>
      <c r="M24" s="174">
        <v>0</v>
      </c>
      <c r="N24" s="174">
        <v>0</v>
      </c>
      <c r="O24" s="174">
        <f>SUM(C24:N24)</f>
        <v>100659479</v>
      </c>
      <c r="P24" s="180"/>
      <c r="Q24" s="175"/>
      <c r="R24" s="174">
        <v>3531000</v>
      </c>
      <c r="S24" s="174">
        <v>136068000</v>
      </c>
      <c r="T24" s="174">
        <v>280282000</v>
      </c>
      <c r="U24" s="174">
        <v>317536620</v>
      </c>
      <c r="V24" s="174">
        <v>317536620</v>
      </c>
      <c r="W24" s="174">
        <v>317536620</v>
      </c>
      <c r="X24" s="174">
        <v>225492452.80000001</v>
      </c>
      <c r="Y24" s="174">
        <v>225492452.80000001</v>
      </c>
      <c r="Z24" s="174">
        <v>225492452.80000001</v>
      </c>
      <c r="AA24" s="229">
        <v>225492452.80000001</v>
      </c>
      <c r="AB24" s="229">
        <v>744796571.39999998</v>
      </c>
      <c r="AC24" s="229">
        <f>SUM(Q24:AB24)</f>
        <v>3019257242.5999999</v>
      </c>
      <c r="AD24" s="182"/>
      <c r="AE24" s="3"/>
      <c r="AF24" s="3"/>
    </row>
    <row r="25" spans="1:41" ht="32.1" customHeight="1" thickBot="1" x14ac:dyDescent="0.35">
      <c r="A25" s="322" t="s">
        <v>51</v>
      </c>
      <c r="B25" s="323"/>
      <c r="C25" s="176">
        <v>72667247</v>
      </c>
      <c r="D25" s="177">
        <v>27992232</v>
      </c>
      <c r="E25" s="177">
        <v>0</v>
      </c>
      <c r="F25" s="177">
        <v>0</v>
      </c>
      <c r="G25" s="177">
        <v>0</v>
      </c>
      <c r="H25" s="177">
        <v>0</v>
      </c>
      <c r="I25" s="177">
        <v>0</v>
      </c>
      <c r="J25" s="177">
        <v>0</v>
      </c>
      <c r="K25" s="177">
        <v>0</v>
      </c>
      <c r="L25" s="177"/>
      <c r="M25" s="177"/>
      <c r="N25" s="177"/>
      <c r="O25" s="177">
        <f>SUM(C25:N25)</f>
        <v>100659479</v>
      </c>
      <c r="P25" s="181">
        <f>+O25/O24</f>
        <v>1</v>
      </c>
      <c r="Q25" s="176">
        <v>0</v>
      </c>
      <c r="R25" s="177">
        <v>235400</v>
      </c>
      <c r="S25" s="177">
        <v>102463080</v>
      </c>
      <c r="T25" s="177">
        <v>36335000</v>
      </c>
      <c r="U25" s="177">
        <v>236225126</v>
      </c>
      <c r="V25" s="177">
        <v>198401062</v>
      </c>
      <c r="W25" s="177">
        <v>192673600</v>
      </c>
      <c r="X25" s="177">
        <v>206179000</v>
      </c>
      <c r="Y25" s="177">
        <v>216503633</v>
      </c>
      <c r="Z25" s="177">
        <v>310808803</v>
      </c>
      <c r="AA25" s="230">
        <v>265759842</v>
      </c>
      <c r="AB25" s="230">
        <v>541375351</v>
      </c>
      <c r="AC25" s="177">
        <f>SUM(Q25:AB25)</f>
        <v>2306959897</v>
      </c>
      <c r="AD25" s="183">
        <f>+AC25/AC24</f>
        <v>0.764081928644605</v>
      </c>
      <c r="AE25" s="3"/>
      <c r="AF25" s="3"/>
    </row>
    <row r="26" spans="1:41" ht="32.1" customHeight="1" thickBot="1" x14ac:dyDescent="0.3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4.049999999999997" customHeight="1" x14ac:dyDescent="0.3">
      <c r="A27" s="285" t="s">
        <v>53</v>
      </c>
      <c r="B27" s="286"/>
      <c r="C27" s="287"/>
      <c r="D27" s="287"/>
      <c r="E27" s="287"/>
      <c r="F27" s="287"/>
      <c r="G27" s="287"/>
      <c r="H27" s="287"/>
      <c r="I27" s="287"/>
      <c r="J27" s="287"/>
      <c r="K27" s="287"/>
      <c r="L27" s="287"/>
      <c r="M27" s="287"/>
      <c r="N27" s="287"/>
      <c r="O27" s="287"/>
      <c r="P27" s="287"/>
      <c r="Q27" s="287"/>
      <c r="R27" s="287"/>
      <c r="S27" s="287"/>
      <c r="T27" s="287"/>
      <c r="U27" s="287"/>
      <c r="V27" s="287"/>
      <c r="W27" s="287"/>
      <c r="X27" s="287"/>
      <c r="Y27" s="287"/>
      <c r="Z27" s="287"/>
      <c r="AA27" s="287"/>
      <c r="AB27" s="287"/>
      <c r="AC27" s="287"/>
      <c r="AD27" s="288"/>
    </row>
    <row r="28" spans="1:41" ht="15" customHeight="1" x14ac:dyDescent="0.3">
      <c r="A28" s="344" t="s">
        <v>54</v>
      </c>
      <c r="B28" s="346" t="s">
        <v>55</v>
      </c>
      <c r="C28" s="347"/>
      <c r="D28" s="290" t="s">
        <v>56</v>
      </c>
      <c r="E28" s="350"/>
      <c r="F28" s="350"/>
      <c r="G28" s="350"/>
      <c r="H28" s="350"/>
      <c r="I28" s="350"/>
      <c r="J28" s="350"/>
      <c r="K28" s="350"/>
      <c r="L28" s="350"/>
      <c r="M28" s="350"/>
      <c r="N28" s="350"/>
      <c r="O28" s="351"/>
      <c r="P28" s="352" t="s">
        <v>41</v>
      </c>
      <c r="Q28" s="352" t="s">
        <v>57</v>
      </c>
      <c r="R28" s="352"/>
      <c r="S28" s="352"/>
      <c r="T28" s="352"/>
      <c r="U28" s="352"/>
      <c r="V28" s="352"/>
      <c r="W28" s="352"/>
      <c r="X28" s="352"/>
      <c r="Y28" s="352"/>
      <c r="Z28" s="352"/>
      <c r="AA28" s="352"/>
      <c r="AB28" s="352"/>
      <c r="AC28" s="352"/>
      <c r="AD28" s="353"/>
    </row>
    <row r="29" spans="1:41" ht="27" customHeight="1" x14ac:dyDescent="0.3">
      <c r="A29" s="345"/>
      <c r="B29" s="348"/>
      <c r="C29" s="349"/>
      <c r="D29" s="88" t="s">
        <v>30</v>
      </c>
      <c r="E29" s="88" t="s">
        <v>31</v>
      </c>
      <c r="F29" s="88" t="s">
        <v>32</v>
      </c>
      <c r="G29" s="88" t="s">
        <v>33</v>
      </c>
      <c r="H29" s="88" t="s">
        <v>34</v>
      </c>
      <c r="I29" s="88" t="s">
        <v>35</v>
      </c>
      <c r="J29" s="88" t="s">
        <v>36</v>
      </c>
      <c r="K29" s="88" t="s">
        <v>37</v>
      </c>
      <c r="L29" s="88" t="s">
        <v>8</v>
      </c>
      <c r="M29" s="88" t="s">
        <v>38</v>
      </c>
      <c r="N29" s="88" t="s">
        <v>39</v>
      </c>
      <c r="O29" s="88" t="s">
        <v>40</v>
      </c>
      <c r="P29" s="351"/>
      <c r="Q29" s="352"/>
      <c r="R29" s="352"/>
      <c r="S29" s="352"/>
      <c r="T29" s="352"/>
      <c r="U29" s="352"/>
      <c r="V29" s="352"/>
      <c r="W29" s="352"/>
      <c r="X29" s="352"/>
      <c r="Y29" s="352"/>
      <c r="Z29" s="352"/>
      <c r="AA29" s="352"/>
      <c r="AB29" s="352"/>
      <c r="AC29" s="352"/>
      <c r="AD29" s="353"/>
    </row>
    <row r="30" spans="1:41" ht="42" customHeight="1" thickBot="1" x14ac:dyDescent="0.35">
      <c r="A30" s="85" t="s">
        <v>134</v>
      </c>
      <c r="B30" s="421"/>
      <c r="C30" s="422"/>
      <c r="D30" s="89"/>
      <c r="E30" s="89"/>
      <c r="F30" s="89"/>
      <c r="G30" s="89"/>
      <c r="H30" s="89"/>
      <c r="I30" s="89"/>
      <c r="J30" s="89"/>
      <c r="K30" s="89"/>
      <c r="L30" s="89"/>
      <c r="M30" s="89"/>
      <c r="N30" s="89"/>
      <c r="O30" s="89"/>
      <c r="P30" s="86">
        <f>SUM(D30:O30)</f>
        <v>0</v>
      </c>
      <c r="Q30" s="392"/>
      <c r="R30" s="392"/>
      <c r="S30" s="392"/>
      <c r="T30" s="392"/>
      <c r="U30" s="392"/>
      <c r="V30" s="392"/>
      <c r="W30" s="392"/>
      <c r="X30" s="392"/>
      <c r="Y30" s="392"/>
      <c r="Z30" s="392"/>
      <c r="AA30" s="392"/>
      <c r="AB30" s="392"/>
      <c r="AC30" s="392"/>
      <c r="AD30" s="393"/>
    </row>
    <row r="31" spans="1:41" ht="45" customHeight="1" x14ac:dyDescent="0.3">
      <c r="A31" s="291" t="s">
        <v>58</v>
      </c>
      <c r="B31" s="292"/>
      <c r="C31" s="292"/>
      <c r="D31" s="292"/>
      <c r="E31" s="292"/>
      <c r="F31" s="292"/>
      <c r="G31" s="292"/>
      <c r="H31" s="292"/>
      <c r="I31" s="292"/>
      <c r="J31" s="292"/>
      <c r="K31" s="292"/>
      <c r="L31" s="292"/>
      <c r="M31" s="292"/>
      <c r="N31" s="292"/>
      <c r="O31" s="292"/>
      <c r="P31" s="292"/>
      <c r="Q31" s="292"/>
      <c r="R31" s="292"/>
      <c r="S31" s="292"/>
      <c r="T31" s="292"/>
      <c r="U31" s="292"/>
      <c r="V31" s="292"/>
      <c r="W31" s="292"/>
      <c r="X31" s="292"/>
      <c r="Y31" s="292"/>
      <c r="Z31" s="292"/>
      <c r="AA31" s="292"/>
      <c r="AB31" s="292"/>
      <c r="AC31" s="292"/>
      <c r="AD31" s="293"/>
    </row>
    <row r="32" spans="1:41" ht="23.1" customHeight="1" x14ac:dyDescent="0.3">
      <c r="A32" s="289" t="s">
        <v>59</v>
      </c>
      <c r="B32" s="352" t="s">
        <v>60</v>
      </c>
      <c r="C32" s="352" t="s">
        <v>55</v>
      </c>
      <c r="D32" s="352" t="s">
        <v>61</v>
      </c>
      <c r="E32" s="352"/>
      <c r="F32" s="352"/>
      <c r="G32" s="352"/>
      <c r="H32" s="352"/>
      <c r="I32" s="352"/>
      <c r="J32" s="352"/>
      <c r="K32" s="352"/>
      <c r="L32" s="352"/>
      <c r="M32" s="352"/>
      <c r="N32" s="352"/>
      <c r="O32" s="352"/>
      <c r="P32" s="352"/>
      <c r="Q32" s="352" t="s">
        <v>62</v>
      </c>
      <c r="R32" s="352"/>
      <c r="S32" s="352"/>
      <c r="T32" s="352"/>
      <c r="U32" s="352"/>
      <c r="V32" s="352"/>
      <c r="W32" s="352"/>
      <c r="X32" s="352"/>
      <c r="Y32" s="352"/>
      <c r="Z32" s="352"/>
      <c r="AA32" s="352"/>
      <c r="AB32" s="352"/>
      <c r="AC32" s="352"/>
      <c r="AD32" s="353"/>
      <c r="AG32" s="87"/>
      <c r="AH32" s="87"/>
      <c r="AI32" s="87"/>
      <c r="AJ32" s="87"/>
      <c r="AK32" s="87"/>
      <c r="AL32" s="87"/>
      <c r="AM32" s="87"/>
      <c r="AN32" s="87"/>
      <c r="AO32" s="87"/>
    </row>
    <row r="33" spans="1:41" ht="27" customHeight="1" x14ac:dyDescent="0.3">
      <c r="A33" s="289"/>
      <c r="B33" s="352"/>
      <c r="C33" s="394"/>
      <c r="D33" s="88" t="s">
        <v>30</v>
      </c>
      <c r="E33" s="88" t="s">
        <v>31</v>
      </c>
      <c r="F33" s="88" t="s">
        <v>32</v>
      </c>
      <c r="G33" s="88" t="s">
        <v>33</v>
      </c>
      <c r="H33" s="88" t="s">
        <v>34</v>
      </c>
      <c r="I33" s="88" t="s">
        <v>35</v>
      </c>
      <c r="J33" s="88" t="s">
        <v>36</v>
      </c>
      <c r="K33" s="88" t="s">
        <v>37</v>
      </c>
      <c r="L33" s="88" t="s">
        <v>8</v>
      </c>
      <c r="M33" s="88" t="s">
        <v>38</v>
      </c>
      <c r="N33" s="88" t="s">
        <v>39</v>
      </c>
      <c r="O33" s="88" t="s">
        <v>40</v>
      </c>
      <c r="P33" s="88" t="s">
        <v>41</v>
      </c>
      <c r="Q33" s="290" t="s">
        <v>63</v>
      </c>
      <c r="R33" s="350"/>
      <c r="S33" s="350"/>
      <c r="T33" s="351"/>
      <c r="U33" s="290" t="s">
        <v>64</v>
      </c>
      <c r="V33" s="350"/>
      <c r="W33" s="350"/>
      <c r="X33" s="351"/>
      <c r="Y33" s="290" t="s">
        <v>65</v>
      </c>
      <c r="Z33" s="350"/>
      <c r="AA33" s="351"/>
      <c r="AB33" s="290" t="s">
        <v>66</v>
      </c>
      <c r="AC33" s="350"/>
      <c r="AD33" s="401"/>
      <c r="AG33" s="87"/>
      <c r="AH33" s="87"/>
      <c r="AI33" s="87"/>
      <c r="AJ33" s="87"/>
      <c r="AK33" s="87"/>
      <c r="AL33" s="87"/>
      <c r="AM33" s="87"/>
      <c r="AN33" s="87"/>
      <c r="AO33" s="87"/>
    </row>
    <row r="34" spans="1:41" ht="167.1" customHeight="1" x14ac:dyDescent="0.3">
      <c r="A34" s="402" t="s">
        <v>134</v>
      </c>
      <c r="B34" s="404">
        <v>0.1</v>
      </c>
      <c r="C34" s="90" t="s">
        <v>67</v>
      </c>
      <c r="D34" s="89">
        <v>1</v>
      </c>
      <c r="E34" s="89">
        <v>1</v>
      </c>
      <c r="F34" s="89">
        <v>1</v>
      </c>
      <c r="G34" s="89">
        <v>1</v>
      </c>
      <c r="H34" s="89">
        <v>1</v>
      </c>
      <c r="I34" s="89">
        <v>1</v>
      </c>
      <c r="J34" s="89">
        <v>1</v>
      </c>
      <c r="K34" s="89">
        <v>1</v>
      </c>
      <c r="L34" s="89">
        <v>1</v>
      </c>
      <c r="M34" s="89">
        <v>1</v>
      </c>
      <c r="N34" s="89">
        <v>1</v>
      </c>
      <c r="O34" s="89">
        <v>1</v>
      </c>
      <c r="P34" s="202">
        <v>1</v>
      </c>
      <c r="Q34" s="569" t="s">
        <v>665</v>
      </c>
      <c r="R34" s="569"/>
      <c r="S34" s="569"/>
      <c r="T34" s="569"/>
      <c r="U34" s="569" t="s">
        <v>765</v>
      </c>
      <c r="V34" s="569"/>
      <c r="W34" s="569"/>
      <c r="X34" s="569"/>
      <c r="Y34" s="569" t="s">
        <v>663</v>
      </c>
      <c r="Z34" s="569"/>
      <c r="AA34" s="569"/>
      <c r="AB34" s="569" t="s">
        <v>622</v>
      </c>
      <c r="AC34" s="569"/>
      <c r="AD34" s="569"/>
      <c r="AG34" s="87"/>
      <c r="AH34" s="87"/>
      <c r="AI34" s="87"/>
      <c r="AJ34" s="87"/>
      <c r="AK34" s="87"/>
      <c r="AL34" s="87"/>
      <c r="AM34" s="87"/>
      <c r="AN34" s="87"/>
      <c r="AO34" s="87"/>
    </row>
    <row r="35" spans="1:41" ht="167.1" customHeight="1" thickBot="1" x14ac:dyDescent="0.35">
      <c r="A35" s="403"/>
      <c r="B35" s="405"/>
      <c r="C35" s="91" t="s">
        <v>70</v>
      </c>
      <c r="D35" s="219">
        <v>0</v>
      </c>
      <c r="E35" s="219">
        <v>1</v>
      </c>
      <c r="F35" s="219">
        <v>1</v>
      </c>
      <c r="G35" s="219">
        <v>1</v>
      </c>
      <c r="H35" s="219">
        <v>1</v>
      </c>
      <c r="I35" s="219">
        <v>1</v>
      </c>
      <c r="J35" s="219">
        <v>1</v>
      </c>
      <c r="K35" s="219">
        <v>1</v>
      </c>
      <c r="L35" s="219">
        <v>1</v>
      </c>
      <c r="M35" s="219">
        <v>1</v>
      </c>
      <c r="N35" s="219">
        <v>1</v>
      </c>
      <c r="O35" s="219">
        <v>1</v>
      </c>
      <c r="P35" s="220">
        <f>MAX(D35:O35)</f>
        <v>1</v>
      </c>
      <c r="Q35" s="569"/>
      <c r="R35" s="569"/>
      <c r="S35" s="569"/>
      <c r="T35" s="569"/>
      <c r="U35" s="569"/>
      <c r="V35" s="569"/>
      <c r="W35" s="569"/>
      <c r="X35" s="569"/>
      <c r="Y35" s="569"/>
      <c r="Z35" s="569"/>
      <c r="AA35" s="569"/>
      <c r="AB35" s="569"/>
      <c r="AC35" s="569"/>
      <c r="AD35" s="569"/>
      <c r="AE35" s="49"/>
      <c r="AG35" s="87"/>
      <c r="AH35" s="87"/>
      <c r="AI35" s="87"/>
      <c r="AJ35" s="87"/>
      <c r="AK35" s="87"/>
      <c r="AL35" s="87"/>
      <c r="AM35" s="87"/>
      <c r="AN35" s="87"/>
      <c r="AO35" s="87"/>
    </row>
    <row r="36" spans="1:41" ht="60" customHeight="1" x14ac:dyDescent="0.3">
      <c r="A36" s="383" t="s">
        <v>71</v>
      </c>
      <c r="B36" s="396" t="s">
        <v>72</v>
      </c>
      <c r="C36" s="398" t="s">
        <v>73</v>
      </c>
      <c r="D36" s="398"/>
      <c r="E36" s="398"/>
      <c r="F36" s="398"/>
      <c r="G36" s="398"/>
      <c r="H36" s="398"/>
      <c r="I36" s="398"/>
      <c r="J36" s="398"/>
      <c r="K36" s="398"/>
      <c r="L36" s="398"/>
      <c r="M36" s="398"/>
      <c r="N36" s="398"/>
      <c r="O36" s="398"/>
      <c r="P36" s="398"/>
      <c r="Q36" s="384" t="s">
        <v>74</v>
      </c>
      <c r="R36" s="399"/>
      <c r="S36" s="399"/>
      <c r="T36" s="399"/>
      <c r="U36" s="399"/>
      <c r="V36" s="399"/>
      <c r="W36" s="399"/>
      <c r="X36" s="399"/>
      <c r="Y36" s="399"/>
      <c r="Z36" s="399"/>
      <c r="AA36" s="399"/>
      <c r="AB36" s="399"/>
      <c r="AC36" s="399"/>
      <c r="AD36" s="400"/>
      <c r="AG36" s="87"/>
      <c r="AH36" s="87"/>
      <c r="AI36" s="87"/>
      <c r="AJ36" s="87"/>
      <c r="AK36" s="87"/>
      <c r="AL36" s="87"/>
      <c r="AM36" s="87"/>
      <c r="AN36" s="87"/>
      <c r="AO36" s="87"/>
    </row>
    <row r="37" spans="1:41" ht="26.1" customHeight="1" x14ac:dyDescent="0.3">
      <c r="A37" s="289"/>
      <c r="B37" s="397"/>
      <c r="C37" s="88" t="s">
        <v>75</v>
      </c>
      <c r="D37" s="88" t="s">
        <v>76</v>
      </c>
      <c r="E37" s="88" t="s">
        <v>77</v>
      </c>
      <c r="F37" s="88" t="s">
        <v>78</v>
      </c>
      <c r="G37" s="88" t="s">
        <v>79</v>
      </c>
      <c r="H37" s="88" t="s">
        <v>80</v>
      </c>
      <c r="I37" s="88" t="s">
        <v>81</v>
      </c>
      <c r="J37" s="88" t="s">
        <v>82</v>
      </c>
      <c r="K37" s="88" t="s">
        <v>83</v>
      </c>
      <c r="L37" s="88" t="s">
        <v>84</v>
      </c>
      <c r="M37" s="88" t="s">
        <v>85</v>
      </c>
      <c r="N37" s="88" t="s">
        <v>86</v>
      </c>
      <c r="O37" s="88" t="s">
        <v>87</v>
      </c>
      <c r="P37" s="88" t="s">
        <v>88</v>
      </c>
      <c r="Q37" s="290" t="s">
        <v>89</v>
      </c>
      <c r="R37" s="350"/>
      <c r="S37" s="350"/>
      <c r="T37" s="350"/>
      <c r="U37" s="350"/>
      <c r="V37" s="350"/>
      <c r="W37" s="350"/>
      <c r="X37" s="350"/>
      <c r="Y37" s="350"/>
      <c r="Z37" s="350"/>
      <c r="AA37" s="350"/>
      <c r="AB37" s="350"/>
      <c r="AC37" s="350"/>
      <c r="AD37" s="401"/>
      <c r="AG37" s="94"/>
      <c r="AH37" s="94"/>
      <c r="AI37" s="94"/>
      <c r="AJ37" s="94"/>
      <c r="AK37" s="94"/>
      <c r="AL37" s="94"/>
      <c r="AM37" s="94"/>
      <c r="AN37" s="94"/>
      <c r="AO37" s="94"/>
    </row>
    <row r="38" spans="1:41" ht="279" customHeight="1" x14ac:dyDescent="0.3">
      <c r="A38" s="433" t="s">
        <v>135</v>
      </c>
      <c r="B38" s="435">
        <v>0.02</v>
      </c>
      <c r="C38" s="90" t="s">
        <v>67</v>
      </c>
      <c r="D38" s="203">
        <v>0</v>
      </c>
      <c r="E38" s="203">
        <v>9.0999999999999998E-2</v>
      </c>
      <c r="F38" s="203">
        <v>9.0999999999999998E-2</v>
      </c>
      <c r="G38" s="203">
        <v>9.0999999999999998E-2</v>
      </c>
      <c r="H38" s="203">
        <v>9.0999999999999998E-2</v>
      </c>
      <c r="I38" s="203">
        <v>9.0999999999999998E-2</v>
      </c>
      <c r="J38" s="203">
        <v>9.0999999999999998E-2</v>
      </c>
      <c r="K38" s="203">
        <v>9.0999999999999998E-2</v>
      </c>
      <c r="L38" s="203">
        <v>9.0999999999999998E-2</v>
      </c>
      <c r="M38" s="203">
        <v>9.0999999999999998E-2</v>
      </c>
      <c r="N38" s="203">
        <v>9.0999999999999998E-2</v>
      </c>
      <c r="O38" s="203">
        <v>0.09</v>
      </c>
      <c r="P38" s="96">
        <f t="shared" ref="P38:P45" si="0">SUM(D38:O38)</f>
        <v>0.99999999999999978</v>
      </c>
      <c r="Q38" s="570" t="s">
        <v>662</v>
      </c>
      <c r="R38" s="571"/>
      <c r="S38" s="571"/>
      <c r="T38" s="571"/>
      <c r="U38" s="571"/>
      <c r="V38" s="571"/>
      <c r="W38" s="571"/>
      <c r="X38" s="571"/>
      <c r="Y38" s="571"/>
      <c r="Z38" s="571"/>
      <c r="AA38" s="571"/>
      <c r="AB38" s="571"/>
      <c r="AC38" s="571"/>
      <c r="AD38" s="572"/>
      <c r="AE38" s="97"/>
      <c r="AG38" s="98"/>
      <c r="AH38" s="98"/>
      <c r="AI38" s="98"/>
      <c r="AJ38" s="98"/>
      <c r="AK38" s="98"/>
      <c r="AL38" s="98"/>
      <c r="AM38" s="98"/>
      <c r="AN38" s="98"/>
      <c r="AO38" s="98"/>
    </row>
    <row r="39" spans="1:41" ht="279" customHeight="1" x14ac:dyDescent="0.3">
      <c r="A39" s="434"/>
      <c r="B39" s="436"/>
      <c r="C39" s="99" t="s">
        <v>70</v>
      </c>
      <c r="D39" s="210">
        <v>0</v>
      </c>
      <c r="E39" s="210">
        <v>9.0999999999999998E-2</v>
      </c>
      <c r="F39" s="210">
        <v>9.0999999999999998E-2</v>
      </c>
      <c r="G39" s="210">
        <v>9.0999999999999998E-2</v>
      </c>
      <c r="H39" s="210">
        <v>9.0999999999999998E-2</v>
      </c>
      <c r="I39" s="210">
        <v>9.0999999999999998E-2</v>
      </c>
      <c r="J39" s="210">
        <v>9.0999999999999998E-2</v>
      </c>
      <c r="K39" s="210">
        <v>9.0999999999999998E-2</v>
      </c>
      <c r="L39" s="210">
        <v>9.0999999999999998E-2</v>
      </c>
      <c r="M39" s="210">
        <v>9.0999999999999998E-2</v>
      </c>
      <c r="N39" s="210">
        <v>9.0999999999999998E-2</v>
      </c>
      <c r="O39" s="210">
        <v>0.09</v>
      </c>
      <c r="P39" s="215">
        <f t="shared" si="0"/>
        <v>0.99999999999999978</v>
      </c>
      <c r="Q39" s="570"/>
      <c r="R39" s="571"/>
      <c r="S39" s="571"/>
      <c r="T39" s="571"/>
      <c r="U39" s="571"/>
      <c r="V39" s="571"/>
      <c r="W39" s="571"/>
      <c r="X39" s="571"/>
      <c r="Y39" s="571"/>
      <c r="Z39" s="571"/>
      <c r="AA39" s="571"/>
      <c r="AB39" s="571"/>
      <c r="AC39" s="571"/>
      <c r="AD39" s="572"/>
      <c r="AE39" s="97"/>
    </row>
    <row r="40" spans="1:41" ht="241.5" customHeight="1" x14ac:dyDescent="0.3">
      <c r="A40" s="434" t="s">
        <v>136</v>
      </c>
      <c r="B40" s="425">
        <v>0.03</v>
      </c>
      <c r="C40" s="102" t="s">
        <v>67</v>
      </c>
      <c r="D40" s="203">
        <v>0</v>
      </c>
      <c r="E40" s="203">
        <v>9.0999999999999998E-2</v>
      </c>
      <c r="F40" s="203">
        <v>9.0999999999999998E-2</v>
      </c>
      <c r="G40" s="203">
        <v>9.0999999999999998E-2</v>
      </c>
      <c r="H40" s="203">
        <v>9.0999999999999998E-2</v>
      </c>
      <c r="I40" s="203">
        <v>9.0999999999999998E-2</v>
      </c>
      <c r="J40" s="203">
        <v>9.0999999999999998E-2</v>
      </c>
      <c r="K40" s="203">
        <v>9.0999999999999998E-2</v>
      </c>
      <c r="L40" s="203">
        <v>9.0999999999999998E-2</v>
      </c>
      <c r="M40" s="203">
        <v>9.0999999999999998E-2</v>
      </c>
      <c r="N40" s="203">
        <v>9.0999999999999998E-2</v>
      </c>
      <c r="O40" s="203">
        <v>0.09</v>
      </c>
      <c r="P40" s="101">
        <f t="shared" si="0"/>
        <v>0.99999999999999978</v>
      </c>
      <c r="Q40" s="574" t="s">
        <v>664</v>
      </c>
      <c r="R40" s="575"/>
      <c r="S40" s="575"/>
      <c r="T40" s="575"/>
      <c r="U40" s="575"/>
      <c r="V40" s="575"/>
      <c r="W40" s="575"/>
      <c r="X40" s="575"/>
      <c r="Y40" s="575"/>
      <c r="Z40" s="575"/>
      <c r="AA40" s="575"/>
      <c r="AB40" s="575"/>
      <c r="AC40" s="575"/>
      <c r="AD40" s="576"/>
      <c r="AE40" s="97"/>
    </row>
    <row r="41" spans="1:41" ht="241.5" customHeight="1" x14ac:dyDescent="0.3">
      <c r="A41" s="434"/>
      <c r="B41" s="436"/>
      <c r="C41" s="99" t="s">
        <v>70</v>
      </c>
      <c r="D41" s="210">
        <v>0</v>
      </c>
      <c r="E41" s="210">
        <v>9.0999999999999998E-2</v>
      </c>
      <c r="F41" s="210">
        <v>9.0999999999999998E-2</v>
      </c>
      <c r="G41" s="210">
        <v>9.0999999999999998E-2</v>
      </c>
      <c r="H41" s="210">
        <v>9.0999999999999998E-2</v>
      </c>
      <c r="I41" s="210">
        <v>9.0999999999999998E-2</v>
      </c>
      <c r="J41" s="210">
        <v>9.0999999999999998E-2</v>
      </c>
      <c r="K41" s="210">
        <v>9.0999999999999998E-2</v>
      </c>
      <c r="L41" s="210">
        <v>9.0999999999999998E-2</v>
      </c>
      <c r="M41" s="210">
        <v>9.0999999999999998E-2</v>
      </c>
      <c r="N41" s="210">
        <v>9.0999999999999998E-2</v>
      </c>
      <c r="O41" s="210">
        <v>0.09</v>
      </c>
      <c r="P41" s="215">
        <f t="shared" si="0"/>
        <v>0.99999999999999978</v>
      </c>
      <c r="Q41" s="574"/>
      <c r="R41" s="575"/>
      <c r="S41" s="575"/>
      <c r="T41" s="575"/>
      <c r="U41" s="575"/>
      <c r="V41" s="575"/>
      <c r="W41" s="575"/>
      <c r="X41" s="575"/>
      <c r="Y41" s="575"/>
      <c r="Z41" s="575"/>
      <c r="AA41" s="575"/>
      <c r="AB41" s="575"/>
      <c r="AC41" s="575"/>
      <c r="AD41" s="576"/>
      <c r="AE41" s="97"/>
    </row>
    <row r="42" spans="1:41" ht="71.55" customHeight="1" x14ac:dyDescent="0.3">
      <c r="A42" s="423" t="s">
        <v>137</v>
      </c>
      <c r="B42" s="425">
        <v>0.02</v>
      </c>
      <c r="C42" s="102" t="s">
        <v>67</v>
      </c>
      <c r="D42" s="203">
        <v>0</v>
      </c>
      <c r="E42" s="203">
        <v>0</v>
      </c>
      <c r="F42" s="203">
        <v>0</v>
      </c>
      <c r="G42" s="203">
        <v>0.111</v>
      </c>
      <c r="H42" s="203">
        <v>0.111</v>
      </c>
      <c r="I42" s="203">
        <v>0.111</v>
      </c>
      <c r="J42" s="203">
        <v>0.111</v>
      </c>
      <c r="K42" s="203">
        <v>0.111</v>
      </c>
      <c r="L42" s="203">
        <v>0.111</v>
      </c>
      <c r="M42" s="203">
        <v>0.111</v>
      </c>
      <c r="N42" s="203">
        <v>0.111</v>
      </c>
      <c r="O42" s="203">
        <v>0.112</v>
      </c>
      <c r="P42" s="101">
        <f>SUM(D42:O42)</f>
        <v>1</v>
      </c>
      <c r="Q42" s="437" t="s">
        <v>761</v>
      </c>
      <c r="R42" s="438"/>
      <c r="S42" s="438"/>
      <c r="T42" s="438"/>
      <c r="U42" s="438"/>
      <c r="V42" s="438"/>
      <c r="W42" s="438"/>
      <c r="X42" s="438"/>
      <c r="Y42" s="438"/>
      <c r="Z42" s="438"/>
      <c r="AA42" s="438"/>
      <c r="AB42" s="438"/>
      <c r="AC42" s="438"/>
      <c r="AD42" s="439"/>
      <c r="AE42" s="97"/>
    </row>
    <row r="43" spans="1:41" ht="71.55" customHeight="1" x14ac:dyDescent="0.3">
      <c r="A43" s="433"/>
      <c r="B43" s="436"/>
      <c r="C43" s="99" t="s">
        <v>70</v>
      </c>
      <c r="D43" s="210">
        <v>0</v>
      </c>
      <c r="E43" s="210">
        <v>0</v>
      </c>
      <c r="F43" s="210">
        <v>0</v>
      </c>
      <c r="G43" s="210">
        <v>0.111</v>
      </c>
      <c r="H43" s="210">
        <v>0.111</v>
      </c>
      <c r="I43" s="210">
        <v>0.111</v>
      </c>
      <c r="J43" s="210">
        <v>0.111</v>
      </c>
      <c r="K43" s="210">
        <v>0.111</v>
      </c>
      <c r="L43" s="210">
        <v>0.111</v>
      </c>
      <c r="M43" s="210">
        <v>0.111</v>
      </c>
      <c r="N43" s="210">
        <v>0.111</v>
      </c>
      <c r="O43" s="210">
        <v>0.112</v>
      </c>
      <c r="P43" s="215">
        <f t="shared" si="0"/>
        <v>1</v>
      </c>
      <c r="Q43" s="437"/>
      <c r="R43" s="438"/>
      <c r="S43" s="438"/>
      <c r="T43" s="438"/>
      <c r="U43" s="438"/>
      <c r="V43" s="438"/>
      <c r="W43" s="438"/>
      <c r="X43" s="438"/>
      <c r="Y43" s="438"/>
      <c r="Z43" s="438"/>
      <c r="AA43" s="438"/>
      <c r="AB43" s="438"/>
      <c r="AC43" s="438"/>
      <c r="AD43" s="439"/>
      <c r="AE43" s="97"/>
    </row>
    <row r="44" spans="1:41" ht="74.099999999999994" customHeight="1" x14ac:dyDescent="0.3">
      <c r="A44" s="423" t="s">
        <v>138</v>
      </c>
      <c r="B44" s="425">
        <v>0.03</v>
      </c>
      <c r="C44" s="102" t="s">
        <v>67</v>
      </c>
      <c r="D44" s="203">
        <v>0</v>
      </c>
      <c r="E44" s="203">
        <v>0</v>
      </c>
      <c r="F44" s="203">
        <v>0</v>
      </c>
      <c r="G44" s="203">
        <v>0.111</v>
      </c>
      <c r="H44" s="203">
        <v>0.111</v>
      </c>
      <c r="I44" s="203">
        <v>0.111</v>
      </c>
      <c r="J44" s="203">
        <v>0.111</v>
      </c>
      <c r="K44" s="203">
        <v>0.111</v>
      </c>
      <c r="L44" s="203">
        <v>0.111</v>
      </c>
      <c r="M44" s="203">
        <v>0.111</v>
      </c>
      <c r="N44" s="203">
        <v>0.111</v>
      </c>
      <c r="O44" s="203">
        <v>0.112</v>
      </c>
      <c r="P44" s="101">
        <f t="shared" si="0"/>
        <v>1</v>
      </c>
      <c r="Q44" s="427" t="s">
        <v>660</v>
      </c>
      <c r="R44" s="428"/>
      <c r="S44" s="428"/>
      <c r="T44" s="428"/>
      <c r="U44" s="428"/>
      <c r="V44" s="428"/>
      <c r="W44" s="428"/>
      <c r="X44" s="428"/>
      <c r="Y44" s="428"/>
      <c r="Z44" s="428"/>
      <c r="AA44" s="428"/>
      <c r="AB44" s="428"/>
      <c r="AC44" s="428"/>
      <c r="AD44" s="429"/>
      <c r="AE44" s="97"/>
    </row>
    <row r="45" spans="1:41" ht="74.099999999999994" customHeight="1" thickBot="1" x14ac:dyDescent="0.35">
      <c r="A45" s="573"/>
      <c r="B45" s="426"/>
      <c r="C45" s="91" t="s">
        <v>70</v>
      </c>
      <c r="D45" s="211">
        <v>0</v>
      </c>
      <c r="E45" s="211">
        <v>0</v>
      </c>
      <c r="F45" s="211">
        <v>0</v>
      </c>
      <c r="G45" s="211">
        <v>0.111</v>
      </c>
      <c r="H45" s="211">
        <v>0.111</v>
      </c>
      <c r="I45" s="211">
        <v>0.111</v>
      </c>
      <c r="J45" s="211">
        <v>0.111</v>
      </c>
      <c r="K45" s="211">
        <v>0.111</v>
      </c>
      <c r="L45" s="211">
        <v>0.111</v>
      </c>
      <c r="M45" s="211">
        <v>0.111</v>
      </c>
      <c r="N45" s="211">
        <v>0.111</v>
      </c>
      <c r="O45" s="211">
        <v>0.112</v>
      </c>
      <c r="P45" s="216">
        <f t="shared" si="0"/>
        <v>1</v>
      </c>
      <c r="Q45" s="430"/>
      <c r="R45" s="431"/>
      <c r="S45" s="431"/>
      <c r="T45" s="431"/>
      <c r="U45" s="431"/>
      <c r="V45" s="431"/>
      <c r="W45" s="431"/>
      <c r="X45" s="431"/>
      <c r="Y45" s="431"/>
      <c r="Z45" s="431"/>
      <c r="AA45" s="431"/>
      <c r="AB45" s="431"/>
      <c r="AC45" s="431"/>
      <c r="AD45" s="432"/>
      <c r="AE45" s="97"/>
    </row>
  </sheetData>
  <mergeCells count="82">
    <mergeCell ref="A38:A39"/>
    <mergeCell ref="B38:B39"/>
    <mergeCell ref="Q38:AD39"/>
    <mergeCell ref="A44:A45"/>
    <mergeCell ref="B44:B45"/>
    <mergeCell ref="Q44:AD45"/>
    <mergeCell ref="A40:A41"/>
    <mergeCell ref="B40:B41"/>
    <mergeCell ref="Q40:AD41"/>
    <mergeCell ref="A42:A43"/>
    <mergeCell ref="B42:B43"/>
    <mergeCell ref="Q42:AD43"/>
    <mergeCell ref="A34:A35"/>
    <mergeCell ref="B34:B35"/>
    <mergeCell ref="Q33:T33"/>
    <mergeCell ref="Q34:T35"/>
    <mergeCell ref="A36:A37"/>
    <mergeCell ref="B36:B37"/>
    <mergeCell ref="C36:P36"/>
    <mergeCell ref="Q36:AD36"/>
    <mergeCell ref="Q37:AD37"/>
    <mergeCell ref="U34:X35"/>
    <mergeCell ref="Y34:AA35"/>
    <mergeCell ref="AB34:AD35"/>
    <mergeCell ref="B30:C30"/>
    <mergeCell ref="Q30:AD30"/>
    <mergeCell ref="A31:AD31"/>
    <mergeCell ref="A32:A33"/>
    <mergeCell ref="B32:B33"/>
    <mergeCell ref="C32:C33"/>
    <mergeCell ref="D32:P32"/>
    <mergeCell ref="Q32:AD32"/>
    <mergeCell ref="U33:X33"/>
    <mergeCell ref="Y33:AA33"/>
    <mergeCell ref="AB33:AD33"/>
    <mergeCell ref="A24:B24"/>
    <mergeCell ref="A25:B25"/>
    <mergeCell ref="A27:AD27"/>
    <mergeCell ref="A28:A29"/>
    <mergeCell ref="B28:C29"/>
    <mergeCell ref="D28:O28"/>
    <mergeCell ref="P28:P29"/>
    <mergeCell ref="Q28:AD29"/>
    <mergeCell ref="AC17:AD17"/>
    <mergeCell ref="A19:AD19"/>
    <mergeCell ref="C20:P20"/>
    <mergeCell ref="Q20:AD20"/>
    <mergeCell ref="A22:B22"/>
    <mergeCell ref="A23:B23"/>
    <mergeCell ref="C16:AB16"/>
    <mergeCell ref="A17:B17"/>
    <mergeCell ref="C17:Q17"/>
    <mergeCell ref="R17:V17"/>
    <mergeCell ref="W17:X17"/>
    <mergeCell ref="Y17:AB17"/>
    <mergeCell ref="A15:B15"/>
    <mergeCell ref="C15:K15"/>
    <mergeCell ref="L15:Q15"/>
    <mergeCell ref="R15:X15"/>
    <mergeCell ref="Y15:Z15"/>
    <mergeCell ref="AA15:AD15"/>
    <mergeCell ref="O8:P8"/>
    <mergeCell ref="M9:N9"/>
    <mergeCell ref="O9:P9"/>
    <mergeCell ref="AB4:AD4"/>
    <mergeCell ref="A11:B13"/>
    <mergeCell ref="C11:AD13"/>
    <mergeCell ref="A7:B9"/>
    <mergeCell ref="C7:C9"/>
    <mergeCell ref="D7:H9"/>
    <mergeCell ref="I7:J9"/>
    <mergeCell ref="K7:L9"/>
    <mergeCell ref="M7:N7"/>
    <mergeCell ref="O7:P7"/>
    <mergeCell ref="M8:N8"/>
    <mergeCell ref="A1:A4"/>
    <mergeCell ref="B1:AA1"/>
    <mergeCell ref="AB1:AD1"/>
    <mergeCell ref="B2:AA2"/>
    <mergeCell ref="AB2:AD2"/>
    <mergeCell ref="B3:AA4"/>
    <mergeCell ref="AB3:AD3"/>
  </mergeCells>
  <dataValidations count="3">
    <dataValidation type="list" allowBlank="1" showInputMessage="1" showErrorMessage="1" sqref="C7:C9" xr:uid="{00000000-0002-0000-06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600-000001000000}">
      <formula1>2000</formula1>
    </dataValidation>
    <dataValidation type="textLength" operator="lessThanOrEqual" allowBlank="1" showInputMessage="1" showErrorMessage="1" errorTitle="Máximo 2.000 caracteres" error="Máximo 2.000 caracteres" sqref="Q34 U34 Q42:AD45 AG42:AT43" xr:uid="{00000000-0002-0000-0600-000002000000}">
      <formula1>2000</formula1>
    </dataValidation>
  </dataValidations>
  <pageMargins left="0.25" right="0.25" top="0.75" bottom="0.75" header="0.3" footer="0.3"/>
  <pageSetup scale="18"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pageSetUpPr fitToPage="1"/>
  </sheetPr>
  <dimension ref="A1:AO43"/>
  <sheetViews>
    <sheetView showGridLines="0" tabSelected="1" topLeftCell="AC10" zoomScale="60" zoomScaleNormal="60" workbookViewId="0">
      <selection activeCell="AI26" sqref="AI26"/>
    </sheetView>
  </sheetViews>
  <sheetFormatPr baseColWidth="10" defaultColWidth="10.77734375" defaultRowHeight="14.4" x14ac:dyDescent="0.3"/>
  <cols>
    <col min="1" max="1" width="38.44140625" style="50" customWidth="1"/>
    <col min="2" max="2" width="15.44140625" style="50" customWidth="1"/>
    <col min="3" max="30" width="20.77734375" style="50" customWidth="1"/>
    <col min="31" max="31" width="21" style="50" customWidth="1"/>
    <col min="32" max="32" width="22.77734375" style="50" customWidth="1"/>
    <col min="33" max="33" width="18.44140625" style="50" bestFit="1" customWidth="1"/>
    <col min="34" max="34" width="8.44140625" style="50" customWidth="1"/>
    <col min="35" max="35" width="18.44140625" style="50" bestFit="1" customWidth="1"/>
    <col min="36" max="36" width="5.77734375" style="50" customWidth="1"/>
    <col min="37" max="37" width="18.44140625" style="50" bestFit="1" customWidth="1"/>
    <col min="38" max="38" width="4.77734375" style="50" customWidth="1"/>
    <col min="39" max="39" width="23" style="50" bestFit="1" customWidth="1"/>
    <col min="40" max="40" width="10.77734375" style="50"/>
    <col min="41" max="41" width="18.44140625" style="50" bestFit="1" customWidth="1"/>
    <col min="42" max="42" width="16.21875" style="50" customWidth="1"/>
    <col min="43" max="16384" width="10.77734375" style="50"/>
  </cols>
  <sheetData>
    <row r="1" spans="1:30" ht="32.25" customHeight="1" thickBot="1" x14ac:dyDescent="0.35">
      <c r="A1" s="335"/>
      <c r="B1" s="338" t="s">
        <v>0</v>
      </c>
      <c r="C1" s="339"/>
      <c r="D1" s="339"/>
      <c r="E1" s="339"/>
      <c r="F1" s="339"/>
      <c r="G1" s="339"/>
      <c r="H1" s="339"/>
      <c r="I1" s="339"/>
      <c r="J1" s="339"/>
      <c r="K1" s="339"/>
      <c r="L1" s="339"/>
      <c r="M1" s="339"/>
      <c r="N1" s="339"/>
      <c r="O1" s="339"/>
      <c r="P1" s="339"/>
      <c r="Q1" s="339"/>
      <c r="R1" s="339"/>
      <c r="S1" s="339"/>
      <c r="T1" s="339"/>
      <c r="U1" s="339"/>
      <c r="V1" s="339"/>
      <c r="W1" s="339"/>
      <c r="X1" s="339"/>
      <c r="Y1" s="339"/>
      <c r="Z1" s="339"/>
      <c r="AA1" s="340"/>
      <c r="AB1" s="341" t="s">
        <v>1</v>
      </c>
      <c r="AC1" s="342"/>
      <c r="AD1" s="343"/>
    </row>
    <row r="2" spans="1:30" ht="30.75" customHeight="1" thickBot="1" x14ac:dyDescent="0.35">
      <c r="A2" s="336"/>
      <c r="B2" s="338" t="s">
        <v>2</v>
      </c>
      <c r="C2" s="339"/>
      <c r="D2" s="339"/>
      <c r="E2" s="339"/>
      <c r="F2" s="339"/>
      <c r="G2" s="339"/>
      <c r="H2" s="339"/>
      <c r="I2" s="339"/>
      <c r="J2" s="339"/>
      <c r="K2" s="339"/>
      <c r="L2" s="339"/>
      <c r="M2" s="339"/>
      <c r="N2" s="339"/>
      <c r="O2" s="339"/>
      <c r="P2" s="339"/>
      <c r="Q2" s="339"/>
      <c r="R2" s="339"/>
      <c r="S2" s="339"/>
      <c r="T2" s="339"/>
      <c r="U2" s="339"/>
      <c r="V2" s="339"/>
      <c r="W2" s="339"/>
      <c r="X2" s="339"/>
      <c r="Y2" s="339"/>
      <c r="Z2" s="339"/>
      <c r="AA2" s="340"/>
      <c r="AB2" s="297" t="s">
        <v>3</v>
      </c>
      <c r="AC2" s="298"/>
      <c r="AD2" s="299"/>
    </row>
    <row r="3" spans="1:30" ht="24" customHeight="1" x14ac:dyDescent="0.3">
      <c r="A3" s="336"/>
      <c r="B3" s="291" t="s">
        <v>4</v>
      </c>
      <c r="C3" s="292"/>
      <c r="D3" s="292"/>
      <c r="E3" s="292"/>
      <c r="F3" s="292"/>
      <c r="G3" s="292"/>
      <c r="H3" s="292"/>
      <c r="I3" s="292"/>
      <c r="J3" s="292"/>
      <c r="K3" s="292"/>
      <c r="L3" s="292"/>
      <c r="M3" s="292"/>
      <c r="N3" s="292"/>
      <c r="O3" s="292"/>
      <c r="P3" s="292"/>
      <c r="Q3" s="292"/>
      <c r="R3" s="292"/>
      <c r="S3" s="292"/>
      <c r="T3" s="292"/>
      <c r="U3" s="292"/>
      <c r="V3" s="292"/>
      <c r="W3" s="292"/>
      <c r="X3" s="292"/>
      <c r="Y3" s="292"/>
      <c r="Z3" s="292"/>
      <c r="AA3" s="293"/>
      <c r="AB3" s="297" t="s">
        <v>5</v>
      </c>
      <c r="AC3" s="298"/>
      <c r="AD3" s="299"/>
    </row>
    <row r="4" spans="1:30" ht="22.05" customHeight="1" thickBot="1" x14ac:dyDescent="0.35">
      <c r="A4" s="337"/>
      <c r="B4" s="294"/>
      <c r="C4" s="295"/>
      <c r="D4" s="295"/>
      <c r="E4" s="295"/>
      <c r="F4" s="295"/>
      <c r="G4" s="295"/>
      <c r="H4" s="295"/>
      <c r="I4" s="295"/>
      <c r="J4" s="295"/>
      <c r="K4" s="295"/>
      <c r="L4" s="295"/>
      <c r="M4" s="295"/>
      <c r="N4" s="295"/>
      <c r="O4" s="295"/>
      <c r="P4" s="295"/>
      <c r="Q4" s="295"/>
      <c r="R4" s="295"/>
      <c r="S4" s="295"/>
      <c r="T4" s="295"/>
      <c r="U4" s="295"/>
      <c r="V4" s="295"/>
      <c r="W4" s="295"/>
      <c r="X4" s="295"/>
      <c r="Y4" s="295"/>
      <c r="Z4" s="295"/>
      <c r="AA4" s="296"/>
      <c r="AB4" s="300" t="s">
        <v>6</v>
      </c>
      <c r="AC4" s="301"/>
      <c r="AD4" s="302"/>
    </row>
    <row r="5" spans="1:30" ht="9" customHeight="1" thickBot="1" x14ac:dyDescent="0.35">
      <c r="A5" s="51"/>
      <c r="B5" s="200"/>
      <c r="C5" s="20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
      <c r="A7" s="303" t="s">
        <v>7</v>
      </c>
      <c r="B7" s="305"/>
      <c r="C7" s="362" t="s">
        <v>40</v>
      </c>
      <c r="D7" s="303" t="s">
        <v>9</v>
      </c>
      <c r="E7" s="304"/>
      <c r="F7" s="304"/>
      <c r="G7" s="304"/>
      <c r="H7" s="305"/>
      <c r="I7" s="312">
        <v>45302</v>
      </c>
      <c r="J7" s="313"/>
      <c r="K7" s="303" t="s">
        <v>10</v>
      </c>
      <c r="L7" s="305"/>
      <c r="M7" s="327" t="s">
        <v>11</v>
      </c>
      <c r="N7" s="328"/>
      <c r="O7" s="318"/>
      <c r="P7" s="319"/>
      <c r="Q7" s="54"/>
      <c r="R7" s="54"/>
      <c r="S7" s="54"/>
      <c r="T7" s="54"/>
      <c r="U7" s="54"/>
      <c r="V7" s="54"/>
      <c r="W7" s="54"/>
      <c r="X7" s="54"/>
      <c r="Y7" s="54"/>
      <c r="Z7" s="55"/>
      <c r="AA7" s="54"/>
      <c r="AB7" s="54"/>
      <c r="AC7" s="60"/>
      <c r="AD7" s="61"/>
    </row>
    <row r="8" spans="1:30" x14ac:dyDescent="0.3">
      <c r="A8" s="306"/>
      <c r="B8" s="308"/>
      <c r="C8" s="363"/>
      <c r="D8" s="306"/>
      <c r="E8" s="307"/>
      <c r="F8" s="307"/>
      <c r="G8" s="307"/>
      <c r="H8" s="308"/>
      <c r="I8" s="314"/>
      <c r="J8" s="315"/>
      <c r="K8" s="306"/>
      <c r="L8" s="308"/>
      <c r="M8" s="320" t="s">
        <v>12</v>
      </c>
      <c r="N8" s="321"/>
      <c r="O8" s="354"/>
      <c r="P8" s="355"/>
      <c r="Q8" s="54"/>
      <c r="R8" s="54"/>
      <c r="S8" s="54"/>
      <c r="T8" s="54"/>
      <c r="U8" s="54"/>
      <c r="V8" s="54"/>
      <c r="W8" s="54"/>
      <c r="X8" s="54"/>
      <c r="Y8" s="54"/>
      <c r="Z8" s="55"/>
      <c r="AA8" s="54"/>
      <c r="AB8" s="54"/>
      <c r="AC8" s="60"/>
      <c r="AD8" s="61"/>
    </row>
    <row r="9" spans="1:30" ht="15" thickBot="1" x14ac:dyDescent="0.35">
      <c r="A9" s="309"/>
      <c r="B9" s="311"/>
      <c r="C9" s="364"/>
      <c r="D9" s="309"/>
      <c r="E9" s="310"/>
      <c r="F9" s="310"/>
      <c r="G9" s="310"/>
      <c r="H9" s="311"/>
      <c r="I9" s="316"/>
      <c r="J9" s="317"/>
      <c r="K9" s="309"/>
      <c r="L9" s="311"/>
      <c r="M9" s="356" t="s">
        <v>13</v>
      </c>
      <c r="N9" s="357"/>
      <c r="O9" s="358" t="s">
        <v>14</v>
      </c>
      <c r="P9" s="359"/>
      <c r="Q9" s="54"/>
      <c r="R9" s="54"/>
      <c r="S9" s="54"/>
      <c r="T9" s="54"/>
      <c r="U9" s="54"/>
      <c r="V9" s="54"/>
      <c r="W9" s="54"/>
      <c r="X9" s="54"/>
      <c r="Y9" s="54"/>
      <c r="Z9" s="55"/>
      <c r="AA9" s="54"/>
      <c r="AB9" s="54"/>
      <c r="AC9" s="60"/>
      <c r="AD9" s="61"/>
    </row>
    <row r="10" spans="1:30" ht="15" customHeight="1" thickBot="1" x14ac:dyDescent="0.35">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3">
      <c r="A11" s="303" t="s">
        <v>15</v>
      </c>
      <c r="B11" s="305"/>
      <c r="C11" s="365" t="s">
        <v>16</v>
      </c>
      <c r="D11" s="366"/>
      <c r="E11" s="366"/>
      <c r="F11" s="366"/>
      <c r="G11" s="366"/>
      <c r="H11" s="366"/>
      <c r="I11" s="366"/>
      <c r="J11" s="366"/>
      <c r="K11" s="366"/>
      <c r="L11" s="366"/>
      <c r="M11" s="366"/>
      <c r="N11" s="366"/>
      <c r="O11" s="366"/>
      <c r="P11" s="366"/>
      <c r="Q11" s="366"/>
      <c r="R11" s="366"/>
      <c r="S11" s="366"/>
      <c r="T11" s="366"/>
      <c r="U11" s="366"/>
      <c r="V11" s="366"/>
      <c r="W11" s="366"/>
      <c r="X11" s="366"/>
      <c r="Y11" s="366"/>
      <c r="Z11" s="366"/>
      <c r="AA11" s="366"/>
      <c r="AB11" s="366"/>
      <c r="AC11" s="366"/>
      <c r="AD11" s="367"/>
    </row>
    <row r="12" spans="1:30" ht="15" customHeight="1" x14ac:dyDescent="0.3">
      <c r="A12" s="306"/>
      <c r="B12" s="308"/>
      <c r="C12" s="368"/>
      <c r="D12" s="369"/>
      <c r="E12" s="369"/>
      <c r="F12" s="369"/>
      <c r="G12" s="369"/>
      <c r="H12" s="369"/>
      <c r="I12" s="369"/>
      <c r="J12" s="369"/>
      <c r="K12" s="369"/>
      <c r="L12" s="369"/>
      <c r="M12" s="369"/>
      <c r="N12" s="369"/>
      <c r="O12" s="369"/>
      <c r="P12" s="369"/>
      <c r="Q12" s="369"/>
      <c r="R12" s="369"/>
      <c r="S12" s="369"/>
      <c r="T12" s="369"/>
      <c r="U12" s="369"/>
      <c r="V12" s="369"/>
      <c r="W12" s="369"/>
      <c r="X12" s="369"/>
      <c r="Y12" s="369"/>
      <c r="Z12" s="369"/>
      <c r="AA12" s="369"/>
      <c r="AB12" s="369"/>
      <c r="AC12" s="369"/>
      <c r="AD12" s="370"/>
    </row>
    <row r="13" spans="1:30" ht="15" customHeight="1" thickBot="1" x14ac:dyDescent="0.35">
      <c r="A13" s="309"/>
      <c r="B13" s="311"/>
      <c r="C13" s="371"/>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c r="AB13" s="372"/>
      <c r="AC13" s="372"/>
      <c r="AD13" s="373"/>
    </row>
    <row r="14" spans="1:30" ht="9" customHeight="1" thickBot="1" x14ac:dyDescent="0.3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5">
      <c r="A15" s="360" t="s">
        <v>17</v>
      </c>
      <c r="B15" s="361"/>
      <c r="C15" s="374" t="s">
        <v>18</v>
      </c>
      <c r="D15" s="375"/>
      <c r="E15" s="375"/>
      <c r="F15" s="375"/>
      <c r="G15" s="375"/>
      <c r="H15" s="375"/>
      <c r="I15" s="375"/>
      <c r="J15" s="375"/>
      <c r="K15" s="376"/>
      <c r="L15" s="329" t="s">
        <v>19</v>
      </c>
      <c r="M15" s="330"/>
      <c r="N15" s="330"/>
      <c r="O15" s="330"/>
      <c r="P15" s="330"/>
      <c r="Q15" s="331"/>
      <c r="R15" s="377" t="s">
        <v>20</v>
      </c>
      <c r="S15" s="378"/>
      <c r="T15" s="378"/>
      <c r="U15" s="378"/>
      <c r="V15" s="378"/>
      <c r="W15" s="378"/>
      <c r="X15" s="379"/>
      <c r="Y15" s="329" t="s">
        <v>21</v>
      </c>
      <c r="Z15" s="331"/>
      <c r="AA15" s="324" t="s">
        <v>22</v>
      </c>
      <c r="AB15" s="325"/>
      <c r="AC15" s="325"/>
      <c r="AD15" s="326"/>
    </row>
    <row r="16" spans="1:30" ht="9" customHeight="1" thickBot="1" x14ac:dyDescent="0.35">
      <c r="A16" s="59"/>
      <c r="B16" s="54"/>
      <c r="C16" s="395"/>
      <c r="D16" s="395"/>
      <c r="E16" s="395"/>
      <c r="F16" s="395"/>
      <c r="G16" s="395"/>
      <c r="H16" s="395"/>
      <c r="I16" s="395"/>
      <c r="J16" s="395"/>
      <c r="K16" s="395"/>
      <c r="L16" s="395"/>
      <c r="M16" s="395"/>
      <c r="N16" s="395"/>
      <c r="O16" s="395"/>
      <c r="P16" s="395"/>
      <c r="Q16" s="395"/>
      <c r="R16" s="395"/>
      <c r="S16" s="395"/>
      <c r="T16" s="395"/>
      <c r="U16" s="395"/>
      <c r="V16" s="395"/>
      <c r="W16" s="395"/>
      <c r="X16" s="395"/>
      <c r="Y16" s="395"/>
      <c r="Z16" s="395"/>
      <c r="AA16" s="395"/>
      <c r="AB16" s="395"/>
      <c r="AC16" s="73"/>
      <c r="AD16" s="74"/>
    </row>
    <row r="17" spans="1:41" s="76" customFormat="1" ht="37.5" customHeight="1" thickBot="1" x14ac:dyDescent="0.35">
      <c r="A17" s="360" t="s">
        <v>23</v>
      </c>
      <c r="B17" s="361"/>
      <c r="C17" s="380" t="s">
        <v>139</v>
      </c>
      <c r="D17" s="381"/>
      <c r="E17" s="381"/>
      <c r="F17" s="381"/>
      <c r="G17" s="381"/>
      <c r="H17" s="381"/>
      <c r="I17" s="381"/>
      <c r="J17" s="381"/>
      <c r="K17" s="381"/>
      <c r="L17" s="381"/>
      <c r="M17" s="381"/>
      <c r="N17" s="381"/>
      <c r="O17" s="381"/>
      <c r="P17" s="381"/>
      <c r="Q17" s="382"/>
      <c r="R17" s="329" t="s">
        <v>25</v>
      </c>
      <c r="S17" s="330"/>
      <c r="T17" s="330"/>
      <c r="U17" s="330"/>
      <c r="V17" s="331"/>
      <c r="W17" s="390">
        <v>20</v>
      </c>
      <c r="X17" s="391"/>
      <c r="Y17" s="330" t="s">
        <v>26</v>
      </c>
      <c r="Z17" s="330"/>
      <c r="AA17" s="330"/>
      <c r="AB17" s="331"/>
      <c r="AC17" s="385">
        <v>0.1</v>
      </c>
      <c r="AD17" s="386"/>
    </row>
    <row r="18" spans="1:41" ht="16.5" customHeight="1" thickBot="1" x14ac:dyDescent="0.3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5">
      <c r="A19" s="329" t="s">
        <v>27</v>
      </c>
      <c r="B19" s="330"/>
      <c r="C19" s="330"/>
      <c r="D19" s="330"/>
      <c r="E19" s="330"/>
      <c r="F19" s="330"/>
      <c r="G19" s="330"/>
      <c r="H19" s="330"/>
      <c r="I19" s="330"/>
      <c r="J19" s="330"/>
      <c r="K19" s="330"/>
      <c r="L19" s="330"/>
      <c r="M19" s="330"/>
      <c r="N19" s="330"/>
      <c r="O19" s="330"/>
      <c r="P19" s="330"/>
      <c r="Q19" s="330"/>
      <c r="R19" s="330"/>
      <c r="S19" s="330"/>
      <c r="T19" s="330"/>
      <c r="U19" s="330"/>
      <c r="V19" s="330"/>
      <c r="W19" s="330"/>
      <c r="X19" s="330"/>
      <c r="Y19" s="330"/>
      <c r="Z19" s="330"/>
      <c r="AA19" s="330"/>
      <c r="AB19" s="330"/>
      <c r="AC19" s="330"/>
      <c r="AD19" s="331"/>
      <c r="AE19" s="83"/>
      <c r="AF19" s="83"/>
    </row>
    <row r="20" spans="1:41" ht="32.1" customHeight="1" thickBot="1" x14ac:dyDescent="0.35">
      <c r="A20" s="82"/>
      <c r="B20" s="60"/>
      <c r="C20" s="387" t="s">
        <v>28</v>
      </c>
      <c r="D20" s="388"/>
      <c r="E20" s="388"/>
      <c r="F20" s="388"/>
      <c r="G20" s="388"/>
      <c r="H20" s="388"/>
      <c r="I20" s="388"/>
      <c r="J20" s="388"/>
      <c r="K20" s="388"/>
      <c r="L20" s="388"/>
      <c r="M20" s="388"/>
      <c r="N20" s="388"/>
      <c r="O20" s="388"/>
      <c r="P20" s="389"/>
      <c r="Q20" s="332" t="s">
        <v>29</v>
      </c>
      <c r="R20" s="333"/>
      <c r="S20" s="333"/>
      <c r="T20" s="333"/>
      <c r="U20" s="333"/>
      <c r="V20" s="333"/>
      <c r="W20" s="333"/>
      <c r="X20" s="333"/>
      <c r="Y20" s="333"/>
      <c r="Z20" s="333"/>
      <c r="AA20" s="333"/>
      <c r="AB20" s="333"/>
      <c r="AC20" s="333"/>
      <c r="AD20" s="334"/>
      <c r="AE20" s="83"/>
      <c r="AF20" s="83"/>
    </row>
    <row r="21" spans="1:41" ht="32.1" customHeight="1" thickBot="1" x14ac:dyDescent="0.35">
      <c r="A21" s="59"/>
      <c r="B21" s="54"/>
      <c r="C21" s="158" t="s">
        <v>30</v>
      </c>
      <c r="D21" s="159" t="s">
        <v>31</v>
      </c>
      <c r="E21" s="159" t="s">
        <v>32</v>
      </c>
      <c r="F21" s="159" t="s">
        <v>33</v>
      </c>
      <c r="G21" s="159" t="s">
        <v>34</v>
      </c>
      <c r="H21" s="159" t="s">
        <v>35</v>
      </c>
      <c r="I21" s="159" t="s">
        <v>36</v>
      </c>
      <c r="J21" s="159" t="s">
        <v>37</v>
      </c>
      <c r="K21" s="159" t="s">
        <v>8</v>
      </c>
      <c r="L21" s="159" t="s">
        <v>38</v>
      </c>
      <c r="M21" s="159" t="s">
        <v>39</v>
      </c>
      <c r="N21" s="159" t="s">
        <v>40</v>
      </c>
      <c r="O21" s="159" t="s">
        <v>41</v>
      </c>
      <c r="P21" s="160" t="s">
        <v>42</v>
      </c>
      <c r="Q21" s="158" t="s">
        <v>30</v>
      </c>
      <c r="R21" s="159" t="s">
        <v>31</v>
      </c>
      <c r="S21" s="159" t="s">
        <v>32</v>
      </c>
      <c r="T21" s="159" t="s">
        <v>33</v>
      </c>
      <c r="U21" s="159" t="s">
        <v>34</v>
      </c>
      <c r="V21" s="159" t="s">
        <v>35</v>
      </c>
      <c r="W21" s="159" t="s">
        <v>36</v>
      </c>
      <c r="X21" s="159" t="s">
        <v>37</v>
      </c>
      <c r="Y21" s="159" t="s">
        <v>8</v>
      </c>
      <c r="Z21" s="159" t="s">
        <v>38</v>
      </c>
      <c r="AA21" s="159" t="s">
        <v>39</v>
      </c>
      <c r="AB21" s="159" t="s">
        <v>40</v>
      </c>
      <c r="AC21" s="159" t="s">
        <v>41</v>
      </c>
      <c r="AD21" s="160" t="s">
        <v>42</v>
      </c>
      <c r="AE21" s="3"/>
      <c r="AF21" s="3"/>
    </row>
    <row r="22" spans="1:41" ht="32.1" customHeight="1" x14ac:dyDescent="0.3">
      <c r="A22" s="383" t="s">
        <v>45</v>
      </c>
      <c r="B22" s="384"/>
      <c r="C22" s="179">
        <v>4834168</v>
      </c>
      <c r="D22" s="178">
        <v>0</v>
      </c>
      <c r="E22" s="228">
        <v>-3867334</v>
      </c>
      <c r="F22" s="229">
        <v>-966834</v>
      </c>
      <c r="G22" s="228">
        <v>0</v>
      </c>
      <c r="H22" s="228">
        <v>0</v>
      </c>
      <c r="I22" s="228">
        <v>0</v>
      </c>
      <c r="J22" s="228">
        <v>0</v>
      </c>
      <c r="K22" s="228">
        <v>0</v>
      </c>
      <c r="L22" s="228">
        <v>0</v>
      </c>
      <c r="M22" s="228">
        <v>0</v>
      </c>
      <c r="N22" s="228">
        <v>0</v>
      </c>
      <c r="O22" s="228">
        <f>SUM(C22:N22)</f>
        <v>0</v>
      </c>
      <c r="P22" s="180"/>
      <c r="Q22" s="179">
        <v>78844000</v>
      </c>
      <c r="R22" s="178">
        <v>1276220000</v>
      </c>
      <c r="S22" s="178"/>
      <c r="T22" s="178"/>
      <c r="U22" s="178">
        <v>-26421000</v>
      </c>
      <c r="V22" s="178"/>
      <c r="W22" s="178"/>
      <c r="X22" s="178"/>
      <c r="Y22" s="178"/>
      <c r="Z22" s="178">
        <v>-4060700</v>
      </c>
      <c r="AA22" s="178"/>
      <c r="AB22" s="178"/>
      <c r="AC22" s="178">
        <f>SUM(Q22:AB22)</f>
        <v>1324582300</v>
      </c>
      <c r="AD22" s="184"/>
      <c r="AE22" s="3"/>
      <c r="AF22" s="3"/>
    </row>
    <row r="23" spans="1:41" ht="32.1" customHeight="1" x14ac:dyDescent="0.3">
      <c r="A23" s="289" t="s">
        <v>47</v>
      </c>
      <c r="B23" s="290"/>
      <c r="C23" s="175">
        <f>+C22</f>
        <v>4834168</v>
      </c>
      <c r="D23" s="174"/>
      <c r="E23" s="229">
        <v>-3867334</v>
      </c>
      <c r="F23" s="229">
        <v>-966834</v>
      </c>
      <c r="G23" s="174">
        <v>0</v>
      </c>
      <c r="H23" s="174">
        <v>0</v>
      </c>
      <c r="I23" s="174">
        <v>0</v>
      </c>
      <c r="J23" s="174">
        <v>0</v>
      </c>
      <c r="K23" s="174">
        <v>0</v>
      </c>
      <c r="L23" s="174"/>
      <c r="M23" s="174"/>
      <c r="N23" s="174"/>
      <c r="O23" s="174">
        <f>SUM(C23:N23)</f>
        <v>0</v>
      </c>
      <c r="P23" s="182" t="e">
        <f>+O23/O22</f>
        <v>#DIV/0!</v>
      </c>
      <c r="Q23" s="175">
        <v>397899000</v>
      </c>
      <c r="R23" s="174">
        <v>893354000</v>
      </c>
      <c r="S23" s="174">
        <v>-2056800</v>
      </c>
      <c r="T23" s="174">
        <v>39446800</v>
      </c>
      <c r="U23" s="174">
        <v>0</v>
      </c>
      <c r="V23" s="174">
        <v>-4060700</v>
      </c>
      <c r="W23" s="174">
        <v>0</v>
      </c>
      <c r="X23" s="174">
        <v>0</v>
      </c>
      <c r="Y23" s="174">
        <v>0</v>
      </c>
      <c r="Z23" s="174">
        <v>0</v>
      </c>
      <c r="AA23" s="174">
        <v>0</v>
      </c>
      <c r="AB23" s="174">
        <v>0</v>
      </c>
      <c r="AC23" s="174">
        <f>SUM(Q23:AB23)</f>
        <v>1324582300</v>
      </c>
      <c r="AD23" s="182">
        <f>+AC23/AC22</f>
        <v>1</v>
      </c>
      <c r="AE23" s="236"/>
      <c r="AF23" s="3"/>
    </row>
    <row r="24" spans="1:41" ht="32.1" customHeight="1" x14ac:dyDescent="0.3">
      <c r="A24" s="289" t="s">
        <v>49</v>
      </c>
      <c r="B24" s="290"/>
      <c r="C24" s="175">
        <v>0</v>
      </c>
      <c r="D24" s="174">
        <v>0</v>
      </c>
      <c r="E24" s="229">
        <v>-3867334</v>
      </c>
      <c r="F24" s="229">
        <v>-966834</v>
      </c>
      <c r="G24" s="229">
        <v>0</v>
      </c>
      <c r="H24" s="174">
        <v>0</v>
      </c>
      <c r="I24" s="174">
        <v>0</v>
      </c>
      <c r="J24" s="174">
        <v>0</v>
      </c>
      <c r="K24" s="174">
        <v>4834168</v>
      </c>
      <c r="L24" s="174">
        <v>0</v>
      </c>
      <c r="M24" s="174">
        <v>0</v>
      </c>
      <c r="N24" s="174">
        <v>0</v>
      </c>
      <c r="O24" s="229">
        <f>SUM(C24:N24)</f>
        <v>0</v>
      </c>
      <c r="P24" s="180"/>
      <c r="Q24" s="175"/>
      <c r="R24" s="174">
        <v>3428000</v>
      </c>
      <c r="S24" s="174">
        <v>122876000</v>
      </c>
      <c r="T24" s="174">
        <v>122876000</v>
      </c>
      <c r="U24" s="174">
        <v>122876000</v>
      </c>
      <c r="V24" s="174">
        <v>122876000</v>
      </c>
      <c r="W24" s="174">
        <v>122876000</v>
      </c>
      <c r="X24" s="174">
        <v>122876000</v>
      </c>
      <c r="Y24" s="174">
        <v>122876000</v>
      </c>
      <c r="Z24" s="174">
        <v>122876000</v>
      </c>
      <c r="AA24" s="174">
        <v>122876000</v>
      </c>
      <c r="AB24" s="174">
        <v>215270300</v>
      </c>
      <c r="AC24" s="174">
        <f>SUM(Q24:AB24)</f>
        <v>1324582300</v>
      </c>
      <c r="AD24" s="182"/>
      <c r="AE24" s="3"/>
      <c r="AF24" s="3"/>
    </row>
    <row r="25" spans="1:41" ht="32.1" customHeight="1" thickBot="1" x14ac:dyDescent="0.35">
      <c r="A25" s="322" t="s">
        <v>51</v>
      </c>
      <c r="B25" s="323"/>
      <c r="C25" s="176">
        <v>0</v>
      </c>
      <c r="D25" s="177">
        <v>0</v>
      </c>
      <c r="E25" s="230">
        <v>0</v>
      </c>
      <c r="F25" s="230">
        <v>0</v>
      </c>
      <c r="G25" s="230">
        <v>0</v>
      </c>
      <c r="H25" s="177">
        <v>0</v>
      </c>
      <c r="I25" s="177">
        <v>0</v>
      </c>
      <c r="J25" s="177">
        <v>0</v>
      </c>
      <c r="K25" s="177">
        <v>0</v>
      </c>
      <c r="L25" s="177"/>
      <c r="M25" s="177"/>
      <c r="N25" s="177"/>
      <c r="O25" s="177">
        <f>SUM(C25:N25)</f>
        <v>0</v>
      </c>
      <c r="P25" s="181" t="e">
        <f>+O25/O24</f>
        <v>#DIV/0!</v>
      </c>
      <c r="Q25" s="176">
        <v>0</v>
      </c>
      <c r="R25" s="177">
        <v>1757934</v>
      </c>
      <c r="S25" s="177">
        <v>102379133</v>
      </c>
      <c r="T25" s="177">
        <v>117075000</v>
      </c>
      <c r="U25" s="177">
        <v>120748967</v>
      </c>
      <c r="V25" s="177">
        <v>122876000</v>
      </c>
      <c r="W25" s="177">
        <v>115721433</v>
      </c>
      <c r="X25" s="177">
        <v>128677000</v>
      </c>
      <c r="Y25" s="177">
        <v>122876000</v>
      </c>
      <c r="Z25" s="177">
        <v>122876000</v>
      </c>
      <c r="AA25" s="177">
        <v>122876000</v>
      </c>
      <c r="AB25" s="177">
        <v>245365266</v>
      </c>
      <c r="AC25" s="177">
        <f>SUM(Q25:AB25)</f>
        <v>1323228733</v>
      </c>
      <c r="AD25" s="183">
        <f>+AC25/AC24</f>
        <v>0.9989781178564745</v>
      </c>
      <c r="AE25" s="3"/>
      <c r="AF25" s="3"/>
    </row>
    <row r="26" spans="1:41" ht="32.1" customHeight="1" thickBot="1" x14ac:dyDescent="0.3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4.049999999999997" customHeight="1" x14ac:dyDescent="0.3">
      <c r="A27" s="285" t="s">
        <v>53</v>
      </c>
      <c r="B27" s="286"/>
      <c r="C27" s="287"/>
      <c r="D27" s="287"/>
      <c r="E27" s="287"/>
      <c r="F27" s="287"/>
      <c r="G27" s="287"/>
      <c r="H27" s="287"/>
      <c r="I27" s="287"/>
      <c r="J27" s="287"/>
      <c r="K27" s="287"/>
      <c r="L27" s="287"/>
      <c r="M27" s="287"/>
      <c r="N27" s="287"/>
      <c r="O27" s="287"/>
      <c r="P27" s="287"/>
      <c r="Q27" s="287"/>
      <c r="R27" s="287"/>
      <c r="S27" s="287"/>
      <c r="T27" s="287"/>
      <c r="U27" s="287"/>
      <c r="V27" s="287"/>
      <c r="W27" s="287"/>
      <c r="X27" s="287"/>
      <c r="Y27" s="287"/>
      <c r="Z27" s="287"/>
      <c r="AA27" s="287"/>
      <c r="AB27" s="287"/>
      <c r="AC27" s="287"/>
      <c r="AD27" s="288"/>
    </row>
    <row r="28" spans="1:41" ht="15" customHeight="1" x14ac:dyDescent="0.3">
      <c r="A28" s="344" t="s">
        <v>54</v>
      </c>
      <c r="B28" s="346" t="s">
        <v>55</v>
      </c>
      <c r="C28" s="347"/>
      <c r="D28" s="290" t="s">
        <v>56</v>
      </c>
      <c r="E28" s="350"/>
      <c r="F28" s="350"/>
      <c r="G28" s="350"/>
      <c r="H28" s="350"/>
      <c r="I28" s="350"/>
      <c r="J28" s="350"/>
      <c r="K28" s="350"/>
      <c r="L28" s="350"/>
      <c r="M28" s="350"/>
      <c r="N28" s="350"/>
      <c r="O28" s="351"/>
      <c r="P28" s="352" t="s">
        <v>41</v>
      </c>
      <c r="Q28" s="352" t="s">
        <v>57</v>
      </c>
      <c r="R28" s="352"/>
      <c r="S28" s="352"/>
      <c r="T28" s="352"/>
      <c r="U28" s="352"/>
      <c r="V28" s="352"/>
      <c r="W28" s="352"/>
      <c r="X28" s="352"/>
      <c r="Y28" s="352"/>
      <c r="Z28" s="352"/>
      <c r="AA28" s="352"/>
      <c r="AB28" s="352"/>
      <c r="AC28" s="352"/>
      <c r="AD28" s="353"/>
    </row>
    <row r="29" spans="1:41" ht="27" customHeight="1" x14ac:dyDescent="0.3">
      <c r="A29" s="345"/>
      <c r="B29" s="348"/>
      <c r="C29" s="349"/>
      <c r="D29" s="88" t="s">
        <v>30</v>
      </c>
      <c r="E29" s="88" t="s">
        <v>31</v>
      </c>
      <c r="F29" s="88" t="s">
        <v>32</v>
      </c>
      <c r="G29" s="88" t="s">
        <v>33</v>
      </c>
      <c r="H29" s="88" t="s">
        <v>34</v>
      </c>
      <c r="I29" s="88" t="s">
        <v>35</v>
      </c>
      <c r="J29" s="88" t="s">
        <v>36</v>
      </c>
      <c r="K29" s="88" t="s">
        <v>37</v>
      </c>
      <c r="L29" s="88" t="s">
        <v>8</v>
      </c>
      <c r="M29" s="88" t="s">
        <v>38</v>
      </c>
      <c r="N29" s="88" t="s">
        <v>39</v>
      </c>
      <c r="O29" s="88" t="s">
        <v>40</v>
      </c>
      <c r="P29" s="351"/>
      <c r="Q29" s="352"/>
      <c r="R29" s="352"/>
      <c r="S29" s="352"/>
      <c r="T29" s="352"/>
      <c r="U29" s="352"/>
      <c r="V29" s="352"/>
      <c r="W29" s="352"/>
      <c r="X29" s="352"/>
      <c r="Y29" s="352"/>
      <c r="Z29" s="352"/>
      <c r="AA29" s="352"/>
      <c r="AB29" s="352"/>
      <c r="AC29" s="352"/>
      <c r="AD29" s="353"/>
    </row>
    <row r="30" spans="1:41" ht="42" customHeight="1" thickBot="1" x14ac:dyDescent="0.35">
      <c r="A30" s="85" t="s">
        <v>139</v>
      </c>
      <c r="B30" s="421"/>
      <c r="C30" s="422"/>
      <c r="D30" s="89"/>
      <c r="E30" s="89"/>
      <c r="F30" s="89"/>
      <c r="G30" s="89"/>
      <c r="H30" s="89"/>
      <c r="I30" s="89"/>
      <c r="J30" s="89"/>
      <c r="K30" s="89"/>
      <c r="L30" s="89"/>
      <c r="M30" s="89"/>
      <c r="N30" s="89"/>
      <c r="O30" s="89"/>
      <c r="P30" s="86">
        <f>SUM(D30:O30)</f>
        <v>0</v>
      </c>
      <c r="Q30" s="392"/>
      <c r="R30" s="392"/>
      <c r="S30" s="392"/>
      <c r="T30" s="392"/>
      <c r="U30" s="392"/>
      <c r="V30" s="392"/>
      <c r="W30" s="392"/>
      <c r="X30" s="392"/>
      <c r="Y30" s="392"/>
      <c r="Z30" s="392"/>
      <c r="AA30" s="392"/>
      <c r="AB30" s="392"/>
      <c r="AC30" s="392"/>
      <c r="AD30" s="393"/>
    </row>
    <row r="31" spans="1:41" ht="45" customHeight="1" x14ac:dyDescent="0.3">
      <c r="A31" s="291" t="s">
        <v>58</v>
      </c>
      <c r="B31" s="292"/>
      <c r="C31" s="292"/>
      <c r="D31" s="292"/>
      <c r="E31" s="292"/>
      <c r="F31" s="292"/>
      <c r="G31" s="292"/>
      <c r="H31" s="292"/>
      <c r="I31" s="292"/>
      <c r="J31" s="292"/>
      <c r="K31" s="292"/>
      <c r="L31" s="292"/>
      <c r="M31" s="292"/>
      <c r="N31" s="292"/>
      <c r="O31" s="292"/>
      <c r="P31" s="292"/>
      <c r="Q31" s="292"/>
      <c r="R31" s="292"/>
      <c r="S31" s="292"/>
      <c r="T31" s="292"/>
      <c r="U31" s="292"/>
      <c r="V31" s="292"/>
      <c r="W31" s="292"/>
      <c r="X31" s="292"/>
      <c r="Y31" s="292"/>
      <c r="Z31" s="292"/>
      <c r="AA31" s="292"/>
      <c r="AB31" s="292"/>
      <c r="AC31" s="292"/>
      <c r="AD31" s="293"/>
    </row>
    <row r="32" spans="1:41" ht="23.1" customHeight="1" x14ac:dyDescent="0.3">
      <c r="A32" s="289" t="s">
        <v>59</v>
      </c>
      <c r="B32" s="352" t="s">
        <v>60</v>
      </c>
      <c r="C32" s="352" t="s">
        <v>55</v>
      </c>
      <c r="D32" s="352" t="s">
        <v>61</v>
      </c>
      <c r="E32" s="352"/>
      <c r="F32" s="352"/>
      <c r="G32" s="352"/>
      <c r="H32" s="352"/>
      <c r="I32" s="352"/>
      <c r="J32" s="352"/>
      <c r="K32" s="352"/>
      <c r="L32" s="352"/>
      <c r="M32" s="352"/>
      <c r="N32" s="352"/>
      <c r="O32" s="352"/>
      <c r="P32" s="352"/>
      <c r="Q32" s="352" t="s">
        <v>62</v>
      </c>
      <c r="R32" s="352"/>
      <c r="S32" s="352"/>
      <c r="T32" s="352"/>
      <c r="U32" s="352"/>
      <c r="V32" s="352"/>
      <c r="W32" s="352"/>
      <c r="X32" s="352"/>
      <c r="Y32" s="352"/>
      <c r="Z32" s="352"/>
      <c r="AA32" s="352"/>
      <c r="AB32" s="352"/>
      <c r="AC32" s="352"/>
      <c r="AD32" s="353"/>
      <c r="AG32" s="87"/>
      <c r="AH32" s="87"/>
      <c r="AI32" s="87"/>
      <c r="AJ32" s="87"/>
      <c r="AK32" s="87"/>
      <c r="AL32" s="87"/>
      <c r="AM32" s="87"/>
      <c r="AN32" s="87"/>
      <c r="AO32" s="87"/>
    </row>
    <row r="33" spans="1:41" ht="27" customHeight="1" x14ac:dyDescent="0.3">
      <c r="A33" s="289"/>
      <c r="B33" s="352"/>
      <c r="C33" s="394"/>
      <c r="D33" s="88" t="s">
        <v>30</v>
      </c>
      <c r="E33" s="88" t="s">
        <v>31</v>
      </c>
      <c r="F33" s="88" t="s">
        <v>32</v>
      </c>
      <c r="G33" s="88" t="s">
        <v>33</v>
      </c>
      <c r="H33" s="88" t="s">
        <v>34</v>
      </c>
      <c r="I33" s="88" t="s">
        <v>35</v>
      </c>
      <c r="J33" s="88" t="s">
        <v>36</v>
      </c>
      <c r="K33" s="88" t="s">
        <v>37</v>
      </c>
      <c r="L33" s="88" t="s">
        <v>8</v>
      </c>
      <c r="M33" s="88" t="s">
        <v>38</v>
      </c>
      <c r="N33" s="88" t="s">
        <v>39</v>
      </c>
      <c r="O33" s="88" t="s">
        <v>40</v>
      </c>
      <c r="P33" s="88" t="s">
        <v>41</v>
      </c>
      <c r="Q33" s="290" t="s">
        <v>63</v>
      </c>
      <c r="R33" s="350"/>
      <c r="S33" s="350"/>
      <c r="T33" s="351"/>
      <c r="U33" s="290" t="s">
        <v>64</v>
      </c>
      <c r="V33" s="350"/>
      <c r="W33" s="350"/>
      <c r="X33" s="351"/>
      <c r="Y33" s="290" t="s">
        <v>65</v>
      </c>
      <c r="Z33" s="350"/>
      <c r="AA33" s="351"/>
      <c r="AB33" s="290" t="s">
        <v>66</v>
      </c>
      <c r="AC33" s="350"/>
      <c r="AD33" s="401"/>
      <c r="AG33" s="87"/>
      <c r="AH33" s="87"/>
      <c r="AI33" s="87"/>
      <c r="AJ33" s="87"/>
      <c r="AK33" s="87"/>
      <c r="AL33" s="87"/>
      <c r="AM33" s="87"/>
      <c r="AN33" s="87"/>
      <c r="AO33" s="87"/>
    </row>
    <row r="34" spans="1:41" ht="159" customHeight="1" x14ac:dyDescent="0.3">
      <c r="A34" s="402" t="s">
        <v>139</v>
      </c>
      <c r="B34" s="404">
        <v>0.1</v>
      </c>
      <c r="C34" s="90" t="s">
        <v>67</v>
      </c>
      <c r="D34" s="89">
        <v>20</v>
      </c>
      <c r="E34" s="89">
        <v>20</v>
      </c>
      <c r="F34" s="89">
        <v>20</v>
      </c>
      <c r="G34" s="89">
        <v>20</v>
      </c>
      <c r="H34" s="89">
        <v>20</v>
      </c>
      <c r="I34" s="89">
        <v>20</v>
      </c>
      <c r="J34" s="89">
        <v>20</v>
      </c>
      <c r="K34" s="89">
        <v>20</v>
      </c>
      <c r="L34" s="89">
        <v>20</v>
      </c>
      <c r="M34" s="89">
        <v>20</v>
      </c>
      <c r="N34" s="89">
        <v>20</v>
      </c>
      <c r="O34" s="89">
        <v>20</v>
      </c>
      <c r="P34" s="202">
        <v>20</v>
      </c>
      <c r="Q34" s="538" t="s">
        <v>742</v>
      </c>
      <c r="R34" s="539"/>
      <c r="S34" s="539"/>
      <c r="T34" s="540"/>
      <c r="U34" s="538" t="s">
        <v>734</v>
      </c>
      <c r="V34" s="539"/>
      <c r="W34" s="539"/>
      <c r="X34" s="540"/>
      <c r="Y34" s="538" t="s">
        <v>118</v>
      </c>
      <c r="Z34" s="539"/>
      <c r="AA34" s="540"/>
      <c r="AB34" s="532" t="s">
        <v>140</v>
      </c>
      <c r="AC34" s="533"/>
      <c r="AD34" s="541"/>
      <c r="AG34" s="87"/>
      <c r="AH34" s="87"/>
      <c r="AI34" s="87"/>
      <c r="AJ34" s="87"/>
      <c r="AK34" s="87"/>
      <c r="AL34" s="87"/>
      <c r="AM34" s="87"/>
      <c r="AN34" s="87"/>
      <c r="AO34" s="87"/>
    </row>
    <row r="35" spans="1:41" ht="159" customHeight="1" thickBot="1" x14ac:dyDescent="0.35">
      <c r="A35" s="403"/>
      <c r="B35" s="405"/>
      <c r="C35" s="91" t="s">
        <v>70</v>
      </c>
      <c r="D35" s="212">
        <v>20</v>
      </c>
      <c r="E35" s="212">
        <v>20</v>
      </c>
      <c r="F35" s="212">
        <v>20</v>
      </c>
      <c r="G35" s="212">
        <v>20</v>
      </c>
      <c r="H35" s="212">
        <v>20</v>
      </c>
      <c r="I35" s="212">
        <v>20</v>
      </c>
      <c r="J35" s="212">
        <v>20</v>
      </c>
      <c r="K35" s="212">
        <v>20</v>
      </c>
      <c r="L35" s="212">
        <v>20</v>
      </c>
      <c r="M35" s="212">
        <v>20</v>
      </c>
      <c r="N35" s="212">
        <v>20</v>
      </c>
      <c r="O35" s="212">
        <v>20</v>
      </c>
      <c r="P35" s="213">
        <v>20</v>
      </c>
      <c r="Q35" s="535"/>
      <c r="R35" s="536"/>
      <c r="S35" s="536"/>
      <c r="T35" s="537"/>
      <c r="U35" s="535"/>
      <c r="V35" s="536"/>
      <c r="W35" s="536"/>
      <c r="X35" s="537"/>
      <c r="Y35" s="535"/>
      <c r="Z35" s="536"/>
      <c r="AA35" s="537"/>
      <c r="AB35" s="535"/>
      <c r="AC35" s="536"/>
      <c r="AD35" s="542"/>
      <c r="AE35" s="49"/>
      <c r="AG35" s="87"/>
      <c r="AH35" s="87"/>
      <c r="AI35" s="87"/>
      <c r="AJ35" s="87"/>
      <c r="AK35" s="87"/>
      <c r="AL35" s="87"/>
      <c r="AM35" s="87"/>
      <c r="AN35" s="87"/>
      <c r="AO35" s="87"/>
    </row>
    <row r="36" spans="1:41" ht="26.1" customHeight="1" x14ac:dyDescent="0.3">
      <c r="A36" s="383" t="s">
        <v>71</v>
      </c>
      <c r="B36" s="396" t="s">
        <v>72</v>
      </c>
      <c r="C36" s="398" t="s">
        <v>73</v>
      </c>
      <c r="D36" s="398"/>
      <c r="E36" s="398"/>
      <c r="F36" s="398"/>
      <c r="G36" s="398"/>
      <c r="H36" s="398"/>
      <c r="I36" s="398"/>
      <c r="J36" s="398"/>
      <c r="K36" s="398"/>
      <c r="L36" s="398"/>
      <c r="M36" s="398"/>
      <c r="N36" s="398"/>
      <c r="O36" s="398"/>
      <c r="P36" s="398"/>
      <c r="Q36" s="577" t="s">
        <v>74</v>
      </c>
      <c r="R36" s="578"/>
      <c r="S36" s="578"/>
      <c r="T36" s="578"/>
      <c r="U36" s="578"/>
      <c r="V36" s="578"/>
      <c r="W36" s="578"/>
      <c r="X36" s="578"/>
      <c r="Y36" s="578"/>
      <c r="Z36" s="578"/>
      <c r="AA36" s="578"/>
      <c r="AB36" s="578"/>
      <c r="AC36" s="578"/>
      <c r="AD36" s="579"/>
      <c r="AG36" s="87"/>
      <c r="AH36" s="87"/>
      <c r="AI36" s="87"/>
      <c r="AJ36" s="87"/>
      <c r="AK36" s="87"/>
      <c r="AL36" s="87"/>
      <c r="AM36" s="87"/>
      <c r="AN36" s="87"/>
      <c r="AO36" s="87"/>
    </row>
    <row r="37" spans="1:41" ht="26.1" customHeight="1" x14ac:dyDescent="0.3">
      <c r="A37" s="289"/>
      <c r="B37" s="397"/>
      <c r="C37" s="88" t="s">
        <v>75</v>
      </c>
      <c r="D37" s="88" t="s">
        <v>76</v>
      </c>
      <c r="E37" s="88" t="s">
        <v>77</v>
      </c>
      <c r="F37" s="88" t="s">
        <v>78</v>
      </c>
      <c r="G37" s="88" t="s">
        <v>79</v>
      </c>
      <c r="H37" s="88" t="s">
        <v>80</v>
      </c>
      <c r="I37" s="88" t="s">
        <v>81</v>
      </c>
      <c r="J37" s="88" t="s">
        <v>82</v>
      </c>
      <c r="K37" s="88" t="s">
        <v>83</v>
      </c>
      <c r="L37" s="88" t="s">
        <v>84</v>
      </c>
      <c r="M37" s="88" t="s">
        <v>85</v>
      </c>
      <c r="N37" s="88" t="s">
        <v>86</v>
      </c>
      <c r="O37" s="88" t="s">
        <v>87</v>
      </c>
      <c r="P37" s="88" t="s">
        <v>88</v>
      </c>
      <c r="Q37" s="580" t="s">
        <v>89</v>
      </c>
      <c r="R37" s="581"/>
      <c r="S37" s="581"/>
      <c r="T37" s="581"/>
      <c r="U37" s="581"/>
      <c r="V37" s="581"/>
      <c r="W37" s="581"/>
      <c r="X37" s="581"/>
      <c r="Y37" s="581"/>
      <c r="Z37" s="581"/>
      <c r="AA37" s="581"/>
      <c r="AB37" s="581"/>
      <c r="AC37" s="581"/>
      <c r="AD37" s="582"/>
      <c r="AG37" s="94"/>
      <c r="AH37" s="94"/>
      <c r="AI37" s="94"/>
      <c r="AJ37" s="94"/>
      <c r="AK37" s="94"/>
      <c r="AL37" s="94"/>
      <c r="AM37" s="94"/>
      <c r="AN37" s="94"/>
      <c r="AO37" s="94"/>
    </row>
    <row r="38" spans="1:41" ht="81.75" customHeight="1" x14ac:dyDescent="0.3">
      <c r="A38" s="433" t="s">
        <v>141</v>
      </c>
      <c r="B38" s="435">
        <v>0.03</v>
      </c>
      <c r="C38" s="90" t="s">
        <v>67</v>
      </c>
      <c r="D38" s="203">
        <v>0</v>
      </c>
      <c r="E38" s="203">
        <v>9.0999999999999998E-2</v>
      </c>
      <c r="F38" s="203">
        <v>9.0999999999999998E-2</v>
      </c>
      <c r="G38" s="203">
        <v>9.0999999999999998E-2</v>
      </c>
      <c r="H38" s="203">
        <v>9.0999999999999998E-2</v>
      </c>
      <c r="I38" s="203">
        <v>9.0999999999999998E-2</v>
      </c>
      <c r="J38" s="203">
        <v>9.0999999999999998E-2</v>
      </c>
      <c r="K38" s="203">
        <v>9.0999999999999998E-2</v>
      </c>
      <c r="L38" s="203">
        <v>9.0999999999999998E-2</v>
      </c>
      <c r="M38" s="203">
        <v>9.0999999999999998E-2</v>
      </c>
      <c r="N38" s="203">
        <v>9.0999999999999998E-2</v>
      </c>
      <c r="O38" s="203">
        <v>0.09</v>
      </c>
      <c r="P38" s="96">
        <f t="shared" ref="P38:P43" si="0">SUM(D38:O38)</f>
        <v>0.99999999999999978</v>
      </c>
      <c r="Q38" s="427" t="s">
        <v>736</v>
      </c>
      <c r="R38" s="428"/>
      <c r="S38" s="428"/>
      <c r="T38" s="428"/>
      <c r="U38" s="428"/>
      <c r="V38" s="428"/>
      <c r="W38" s="428"/>
      <c r="X38" s="428"/>
      <c r="Y38" s="428"/>
      <c r="Z38" s="428"/>
      <c r="AA38" s="428"/>
      <c r="AB38" s="428"/>
      <c r="AC38" s="428"/>
      <c r="AD38" s="429"/>
      <c r="AE38" s="97"/>
      <c r="AG38" s="98"/>
      <c r="AH38" s="98"/>
      <c r="AI38" s="98"/>
      <c r="AJ38" s="98"/>
      <c r="AK38" s="98"/>
      <c r="AL38" s="98"/>
      <c r="AM38" s="98"/>
      <c r="AN38" s="98"/>
      <c r="AO38" s="98"/>
    </row>
    <row r="39" spans="1:41" ht="81.75" customHeight="1" x14ac:dyDescent="0.3">
      <c r="A39" s="434"/>
      <c r="B39" s="436"/>
      <c r="C39" s="99" t="s">
        <v>70</v>
      </c>
      <c r="D39" s="210">
        <v>0</v>
      </c>
      <c r="E39" s="210">
        <v>9.0999999999999998E-2</v>
      </c>
      <c r="F39" s="210">
        <v>9.0999999999999998E-2</v>
      </c>
      <c r="G39" s="210">
        <v>9.0999999999999998E-2</v>
      </c>
      <c r="H39" s="210">
        <v>9.0999999999999998E-2</v>
      </c>
      <c r="I39" s="210">
        <v>9.0999999999999998E-2</v>
      </c>
      <c r="J39" s="210">
        <v>9.0999999999999998E-2</v>
      </c>
      <c r="K39" s="210">
        <v>9.0999999999999998E-2</v>
      </c>
      <c r="L39" s="210">
        <v>9.0999999999999998E-2</v>
      </c>
      <c r="M39" s="210">
        <v>9.0999999999999998E-2</v>
      </c>
      <c r="N39" s="210">
        <v>9.0999999999999998E-2</v>
      </c>
      <c r="O39" s="210">
        <v>0.09</v>
      </c>
      <c r="P39" s="215">
        <f t="shared" si="0"/>
        <v>0.99999999999999978</v>
      </c>
      <c r="Q39" s="437"/>
      <c r="R39" s="438"/>
      <c r="S39" s="438"/>
      <c r="T39" s="438"/>
      <c r="U39" s="438"/>
      <c r="V39" s="438"/>
      <c r="W39" s="438"/>
      <c r="X39" s="438"/>
      <c r="Y39" s="438"/>
      <c r="Z39" s="438"/>
      <c r="AA39" s="438"/>
      <c r="AB39" s="438"/>
      <c r="AC39" s="438"/>
      <c r="AD39" s="439"/>
      <c r="AE39" s="97"/>
    </row>
    <row r="40" spans="1:41" ht="80.099999999999994" customHeight="1" x14ac:dyDescent="0.3">
      <c r="A40" s="434" t="s">
        <v>142</v>
      </c>
      <c r="B40" s="425">
        <v>0.03</v>
      </c>
      <c r="C40" s="102" t="s">
        <v>67</v>
      </c>
      <c r="D40" s="203">
        <v>0</v>
      </c>
      <c r="E40" s="203">
        <v>9.0999999999999998E-2</v>
      </c>
      <c r="F40" s="203">
        <v>9.0999999999999998E-2</v>
      </c>
      <c r="G40" s="203">
        <v>9.0999999999999998E-2</v>
      </c>
      <c r="H40" s="203">
        <v>9.0999999999999998E-2</v>
      </c>
      <c r="I40" s="203">
        <v>9.0999999999999998E-2</v>
      </c>
      <c r="J40" s="203">
        <v>9.0999999999999998E-2</v>
      </c>
      <c r="K40" s="203">
        <v>9.0999999999999998E-2</v>
      </c>
      <c r="L40" s="203">
        <v>9.0999999999999998E-2</v>
      </c>
      <c r="M40" s="203">
        <v>9.0999999999999998E-2</v>
      </c>
      <c r="N40" s="203">
        <v>9.0999999999999998E-2</v>
      </c>
      <c r="O40" s="203">
        <v>0.09</v>
      </c>
      <c r="P40" s="101">
        <f t="shared" si="0"/>
        <v>0.99999999999999978</v>
      </c>
      <c r="Q40" s="427" t="s">
        <v>737</v>
      </c>
      <c r="R40" s="428"/>
      <c r="S40" s="428"/>
      <c r="T40" s="428"/>
      <c r="U40" s="428"/>
      <c r="V40" s="428"/>
      <c r="W40" s="428"/>
      <c r="X40" s="428"/>
      <c r="Y40" s="428"/>
      <c r="Z40" s="428"/>
      <c r="AA40" s="428"/>
      <c r="AB40" s="428"/>
      <c r="AC40" s="428"/>
      <c r="AD40" s="429"/>
      <c r="AE40" s="97"/>
    </row>
    <row r="41" spans="1:41" ht="80.099999999999994" customHeight="1" x14ac:dyDescent="0.3">
      <c r="A41" s="434"/>
      <c r="B41" s="436"/>
      <c r="C41" s="99" t="s">
        <v>70</v>
      </c>
      <c r="D41" s="210">
        <v>0</v>
      </c>
      <c r="E41" s="210">
        <v>9.0999999999999998E-2</v>
      </c>
      <c r="F41" s="210">
        <v>9.0999999999999998E-2</v>
      </c>
      <c r="G41" s="210">
        <v>9.0999999999999998E-2</v>
      </c>
      <c r="H41" s="210">
        <v>9.0999999999999998E-2</v>
      </c>
      <c r="I41" s="210">
        <v>9.0999999999999998E-2</v>
      </c>
      <c r="J41" s="210">
        <v>9.0999999999999998E-2</v>
      </c>
      <c r="K41" s="210">
        <v>9.0999999999999998E-2</v>
      </c>
      <c r="L41" s="210">
        <v>9.0999999999999998E-2</v>
      </c>
      <c r="M41" s="210">
        <v>9.0999999999999998E-2</v>
      </c>
      <c r="N41" s="210">
        <v>9.0999999999999998E-2</v>
      </c>
      <c r="O41" s="210">
        <v>0.09</v>
      </c>
      <c r="P41" s="215">
        <f t="shared" si="0"/>
        <v>0.99999999999999978</v>
      </c>
      <c r="Q41" s="437"/>
      <c r="R41" s="438"/>
      <c r="S41" s="438"/>
      <c r="T41" s="438"/>
      <c r="U41" s="438"/>
      <c r="V41" s="438"/>
      <c r="W41" s="438"/>
      <c r="X41" s="438"/>
      <c r="Y41" s="438"/>
      <c r="Z41" s="438"/>
      <c r="AA41" s="438"/>
      <c r="AB41" s="438"/>
      <c r="AC41" s="438"/>
      <c r="AD41" s="439"/>
      <c r="AE41" s="97"/>
    </row>
    <row r="42" spans="1:41" ht="68.55" customHeight="1" x14ac:dyDescent="0.3">
      <c r="A42" s="423" t="s">
        <v>143</v>
      </c>
      <c r="B42" s="425">
        <v>0.04</v>
      </c>
      <c r="C42" s="102" t="s">
        <v>67</v>
      </c>
      <c r="D42" s="205">
        <v>0</v>
      </c>
      <c r="E42" s="205">
        <v>9.0999999999999998E-2</v>
      </c>
      <c r="F42" s="205">
        <v>9.0999999999999998E-2</v>
      </c>
      <c r="G42" s="205">
        <v>9.0999999999999998E-2</v>
      </c>
      <c r="H42" s="205">
        <v>9.0999999999999998E-2</v>
      </c>
      <c r="I42" s="205">
        <v>9.0999999999999998E-2</v>
      </c>
      <c r="J42" s="205">
        <v>9.0999999999999998E-2</v>
      </c>
      <c r="K42" s="205">
        <v>9.0999999999999998E-2</v>
      </c>
      <c r="L42" s="205">
        <v>9.0999999999999998E-2</v>
      </c>
      <c r="M42" s="205">
        <v>9.0999999999999998E-2</v>
      </c>
      <c r="N42" s="205">
        <v>9.0999999999999998E-2</v>
      </c>
      <c r="O42" s="205">
        <v>0.09</v>
      </c>
      <c r="P42" s="101">
        <f t="shared" si="0"/>
        <v>0.99999999999999978</v>
      </c>
      <c r="Q42" s="427" t="s">
        <v>735</v>
      </c>
      <c r="R42" s="428"/>
      <c r="S42" s="428"/>
      <c r="T42" s="428"/>
      <c r="U42" s="428"/>
      <c r="V42" s="428"/>
      <c r="W42" s="428"/>
      <c r="X42" s="428"/>
      <c r="Y42" s="428"/>
      <c r="Z42" s="428"/>
      <c r="AA42" s="428"/>
      <c r="AB42" s="428"/>
      <c r="AC42" s="428"/>
      <c r="AD42" s="429"/>
      <c r="AE42" s="97"/>
    </row>
    <row r="43" spans="1:41" ht="68.55" customHeight="1" thickBot="1" x14ac:dyDescent="0.35">
      <c r="A43" s="424"/>
      <c r="B43" s="426"/>
      <c r="C43" s="91" t="s">
        <v>70</v>
      </c>
      <c r="D43" s="211">
        <v>0</v>
      </c>
      <c r="E43" s="211">
        <v>9.0999999999999998E-2</v>
      </c>
      <c r="F43" s="211">
        <v>9.0999999999999998E-2</v>
      </c>
      <c r="G43" s="211">
        <v>9.0999999999999998E-2</v>
      </c>
      <c r="H43" s="211">
        <v>9.0999999999999998E-2</v>
      </c>
      <c r="I43" s="211">
        <v>9.0999999999999998E-2</v>
      </c>
      <c r="J43" s="211">
        <v>9.0999999999999998E-2</v>
      </c>
      <c r="K43" s="211">
        <v>9.0999999999999998E-2</v>
      </c>
      <c r="L43" s="211">
        <v>9.0999999999999998E-2</v>
      </c>
      <c r="M43" s="211">
        <v>9.0999999999999998E-2</v>
      </c>
      <c r="N43" s="211">
        <v>9.0999999999999998E-2</v>
      </c>
      <c r="O43" s="211">
        <v>0.09</v>
      </c>
      <c r="P43" s="216">
        <f t="shared" si="0"/>
        <v>0.99999999999999978</v>
      </c>
      <c r="Q43" s="430"/>
      <c r="R43" s="431"/>
      <c r="S43" s="431"/>
      <c r="T43" s="431"/>
      <c r="U43" s="431"/>
      <c r="V43" s="431"/>
      <c r="W43" s="431"/>
      <c r="X43" s="431"/>
      <c r="Y43" s="431"/>
      <c r="Z43" s="431"/>
      <c r="AA43" s="431"/>
      <c r="AB43" s="431"/>
      <c r="AC43" s="431"/>
      <c r="AD43" s="432"/>
      <c r="AE43" s="97"/>
    </row>
  </sheetData>
  <mergeCells count="79">
    <mergeCell ref="A42:A43"/>
    <mergeCell ref="B42:B43"/>
    <mergeCell ref="Q42:AD43"/>
    <mergeCell ref="A38:A39"/>
    <mergeCell ref="B38:B39"/>
    <mergeCell ref="Q38:AD39"/>
    <mergeCell ref="A40:A41"/>
    <mergeCell ref="B40:B41"/>
    <mergeCell ref="Q40:AD41"/>
    <mergeCell ref="A34:A35"/>
    <mergeCell ref="B34:B35"/>
    <mergeCell ref="Q33:T33"/>
    <mergeCell ref="Q34:T35"/>
    <mergeCell ref="A36:A37"/>
    <mergeCell ref="B36:B37"/>
    <mergeCell ref="C36:P36"/>
    <mergeCell ref="Q36:AD36"/>
    <mergeCell ref="Q37:AD37"/>
    <mergeCell ref="U34:X35"/>
    <mergeCell ref="Y34:AA35"/>
    <mergeCell ref="AB34:AD35"/>
    <mergeCell ref="A31:AD31"/>
    <mergeCell ref="A32:A33"/>
    <mergeCell ref="B32:B33"/>
    <mergeCell ref="C32:C33"/>
    <mergeCell ref="D32:P32"/>
    <mergeCell ref="Q32:AD32"/>
    <mergeCell ref="U33:X33"/>
    <mergeCell ref="Y33:AA33"/>
    <mergeCell ref="AB33:AD33"/>
    <mergeCell ref="B30:C30"/>
    <mergeCell ref="Q30:AD30"/>
    <mergeCell ref="Q20:AD20"/>
    <mergeCell ref="A22:B22"/>
    <mergeCell ref="A23:B23"/>
    <mergeCell ref="A24:B24"/>
    <mergeCell ref="A25:B25"/>
    <mergeCell ref="A27:AD27"/>
    <mergeCell ref="A28:A29"/>
    <mergeCell ref="B28:C29"/>
    <mergeCell ref="D28:O28"/>
    <mergeCell ref="P28:P29"/>
    <mergeCell ref="Q28:AD29"/>
    <mergeCell ref="AC17:AD17"/>
    <mergeCell ref="A15:B15"/>
    <mergeCell ref="C15:K15"/>
    <mergeCell ref="L15:Q15"/>
    <mergeCell ref="R15:X15"/>
    <mergeCell ref="Y15:Z15"/>
    <mergeCell ref="AA15:AD15"/>
    <mergeCell ref="C16:AB16"/>
    <mergeCell ref="A17:B17"/>
    <mergeCell ref="C17:Q17"/>
    <mergeCell ref="R17:V17"/>
    <mergeCell ref="W17:X17"/>
    <mergeCell ref="Y17:AB17"/>
    <mergeCell ref="M7:N7"/>
    <mergeCell ref="O9:P9"/>
    <mergeCell ref="A11:B13"/>
    <mergeCell ref="C11:AD13"/>
    <mergeCell ref="A7:B9"/>
    <mergeCell ref="C7:C9"/>
    <mergeCell ref="D7:H9"/>
    <mergeCell ref="A19:AD19"/>
    <mergeCell ref="C20:P20"/>
    <mergeCell ref="O8:P8"/>
    <mergeCell ref="M9:N9"/>
    <mergeCell ref="B2:AA2"/>
    <mergeCell ref="AB2:AD2"/>
    <mergeCell ref="B3:AA4"/>
    <mergeCell ref="AB3:AD3"/>
    <mergeCell ref="AB4:AD4"/>
    <mergeCell ref="A1:A4"/>
    <mergeCell ref="B1:AA1"/>
    <mergeCell ref="AB1:AD1"/>
    <mergeCell ref="O7:P7"/>
    <mergeCell ref="M8:N8"/>
    <mergeCell ref="I7:J9"/>
    <mergeCell ref="K7:L9"/>
  </mergeCells>
  <dataValidations count="3">
    <dataValidation type="textLength" operator="lessThanOrEqual" allowBlank="1" showInputMessage="1" showErrorMessage="1" errorTitle="Máximo 2.000 caracteres" error="Máximo 2.000 caracteres" sqref="U34 AB34 Y34 Q34 Q38:AD43" xr:uid="{D8542248-A04F-4526-A7F3-28E67981D1E3}">
      <formula1>2000</formula1>
    </dataValidation>
    <dataValidation type="textLength" operator="lessThanOrEqual" allowBlank="1" showInputMessage="1" showErrorMessage="1" errorTitle="Máximo 2.000 caracteres" error="Máximo 2.000 caracteres" promptTitle="2.000 caracteres" sqref="Q30:AD30" xr:uid="{00000000-0002-0000-0700-000001000000}">
      <formula1>2000</formula1>
    </dataValidation>
    <dataValidation type="list" allowBlank="1" showInputMessage="1" showErrorMessage="1" sqref="C7:C9" xr:uid="{00000000-0002-0000-0700-000002000000}">
      <formula1>$C$21:$N$21</formula1>
    </dataValidation>
  </dataValidations>
  <pageMargins left="0.25" right="0.25" top="0.75" bottom="0.75" header="0.3" footer="0.3"/>
  <pageSetup scale="22"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AO41"/>
  <sheetViews>
    <sheetView showGridLines="0" topLeftCell="P27" zoomScale="60" zoomScaleNormal="60" zoomScalePageLayoutView="70" workbookViewId="0">
      <selection activeCell="Q40" sqref="Q40:AD41"/>
    </sheetView>
  </sheetViews>
  <sheetFormatPr baseColWidth="10" defaultColWidth="10.77734375" defaultRowHeight="14.4" x14ac:dyDescent="0.3"/>
  <cols>
    <col min="1" max="1" width="38.44140625" style="50" customWidth="1"/>
    <col min="2" max="2" width="15.44140625" style="50" customWidth="1"/>
    <col min="3" max="16" width="20.77734375" style="50" customWidth="1"/>
    <col min="17" max="30" width="20.5546875" style="50" customWidth="1"/>
    <col min="31" max="31" width="6.21875" style="50" bestFit="1" customWidth="1"/>
    <col min="32" max="32" width="22.77734375" style="50" customWidth="1"/>
    <col min="33" max="33" width="18.44140625" style="50" bestFit="1" customWidth="1"/>
    <col min="34" max="34" width="8.44140625" style="50" customWidth="1"/>
    <col min="35" max="35" width="18.44140625" style="50" bestFit="1" customWidth="1"/>
    <col min="36" max="36" width="5.77734375" style="50" customWidth="1"/>
    <col min="37" max="37" width="18.44140625" style="50" bestFit="1" customWidth="1"/>
    <col min="38" max="38" width="4.77734375" style="50" customWidth="1"/>
    <col min="39" max="39" width="23" style="50" bestFit="1" customWidth="1"/>
    <col min="40" max="40" width="10.77734375" style="50"/>
    <col min="41" max="41" width="18.44140625" style="50" bestFit="1" customWidth="1"/>
    <col min="42" max="42" width="16.21875" style="50" customWidth="1"/>
    <col min="43" max="16384" width="10.77734375" style="50"/>
  </cols>
  <sheetData>
    <row r="1" spans="1:30" ht="32.25" customHeight="1" thickBot="1" x14ac:dyDescent="0.35">
      <c r="A1" s="335"/>
      <c r="B1" s="338" t="s">
        <v>0</v>
      </c>
      <c r="C1" s="339"/>
      <c r="D1" s="339"/>
      <c r="E1" s="339"/>
      <c r="F1" s="339"/>
      <c r="G1" s="339"/>
      <c r="H1" s="339"/>
      <c r="I1" s="339"/>
      <c r="J1" s="339"/>
      <c r="K1" s="339"/>
      <c r="L1" s="339"/>
      <c r="M1" s="339"/>
      <c r="N1" s="339"/>
      <c r="O1" s="339"/>
      <c r="P1" s="339"/>
      <c r="Q1" s="339"/>
      <c r="R1" s="339"/>
      <c r="S1" s="339"/>
      <c r="T1" s="339"/>
      <c r="U1" s="339"/>
      <c r="V1" s="339"/>
      <c r="W1" s="339"/>
      <c r="X1" s="339"/>
      <c r="Y1" s="339"/>
      <c r="Z1" s="339"/>
      <c r="AA1" s="340"/>
      <c r="AB1" s="341" t="s">
        <v>1</v>
      </c>
      <c r="AC1" s="342"/>
      <c r="AD1" s="343"/>
    </row>
    <row r="2" spans="1:30" ht="30.75" customHeight="1" thickBot="1" x14ac:dyDescent="0.35">
      <c r="A2" s="336"/>
      <c r="B2" s="338" t="s">
        <v>2</v>
      </c>
      <c r="C2" s="339"/>
      <c r="D2" s="339"/>
      <c r="E2" s="339"/>
      <c r="F2" s="339"/>
      <c r="G2" s="339"/>
      <c r="H2" s="339"/>
      <c r="I2" s="339"/>
      <c r="J2" s="339"/>
      <c r="K2" s="339"/>
      <c r="L2" s="339"/>
      <c r="M2" s="339"/>
      <c r="N2" s="339"/>
      <c r="O2" s="339"/>
      <c r="P2" s="339"/>
      <c r="Q2" s="339"/>
      <c r="R2" s="339"/>
      <c r="S2" s="339"/>
      <c r="T2" s="339"/>
      <c r="U2" s="339"/>
      <c r="V2" s="339"/>
      <c r="W2" s="339"/>
      <c r="X2" s="339"/>
      <c r="Y2" s="339"/>
      <c r="Z2" s="339"/>
      <c r="AA2" s="340"/>
      <c r="AB2" s="297" t="s">
        <v>3</v>
      </c>
      <c r="AC2" s="298"/>
      <c r="AD2" s="299"/>
    </row>
    <row r="3" spans="1:30" ht="24" customHeight="1" x14ac:dyDescent="0.3">
      <c r="A3" s="336"/>
      <c r="B3" s="291" t="s">
        <v>4</v>
      </c>
      <c r="C3" s="292"/>
      <c r="D3" s="292"/>
      <c r="E3" s="292"/>
      <c r="F3" s="292"/>
      <c r="G3" s="292"/>
      <c r="H3" s="292"/>
      <c r="I3" s="292"/>
      <c r="J3" s="292"/>
      <c r="K3" s="292"/>
      <c r="L3" s="292"/>
      <c r="M3" s="292"/>
      <c r="N3" s="292"/>
      <c r="O3" s="292"/>
      <c r="P3" s="292"/>
      <c r="Q3" s="292"/>
      <c r="R3" s="292"/>
      <c r="S3" s="292"/>
      <c r="T3" s="292"/>
      <c r="U3" s="292"/>
      <c r="V3" s="292"/>
      <c r="W3" s="292"/>
      <c r="X3" s="292"/>
      <c r="Y3" s="292"/>
      <c r="Z3" s="292"/>
      <c r="AA3" s="293"/>
      <c r="AB3" s="297" t="s">
        <v>5</v>
      </c>
      <c r="AC3" s="298"/>
      <c r="AD3" s="299"/>
    </row>
    <row r="4" spans="1:30" ht="22.05" customHeight="1" thickBot="1" x14ac:dyDescent="0.35">
      <c r="A4" s="337"/>
      <c r="B4" s="294"/>
      <c r="C4" s="295"/>
      <c r="D4" s="295"/>
      <c r="E4" s="295"/>
      <c r="F4" s="295"/>
      <c r="G4" s="295"/>
      <c r="H4" s="295"/>
      <c r="I4" s="295"/>
      <c r="J4" s="295"/>
      <c r="K4" s="295"/>
      <c r="L4" s="295"/>
      <c r="M4" s="295"/>
      <c r="N4" s="295"/>
      <c r="O4" s="295"/>
      <c r="P4" s="295"/>
      <c r="Q4" s="295"/>
      <c r="R4" s="295"/>
      <c r="S4" s="295"/>
      <c r="T4" s="295"/>
      <c r="U4" s="295"/>
      <c r="V4" s="295"/>
      <c r="W4" s="295"/>
      <c r="X4" s="295"/>
      <c r="Y4" s="295"/>
      <c r="Z4" s="295"/>
      <c r="AA4" s="296"/>
      <c r="AB4" s="300" t="s">
        <v>6</v>
      </c>
      <c r="AC4" s="301"/>
      <c r="AD4" s="302"/>
    </row>
    <row r="5" spans="1:30" ht="9" customHeight="1" thickBot="1" x14ac:dyDescent="0.35">
      <c r="A5" s="51"/>
      <c r="B5" s="200"/>
      <c r="C5" s="20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
      <c r="A7" s="303" t="s">
        <v>7</v>
      </c>
      <c r="B7" s="305"/>
      <c r="C7" s="362" t="s">
        <v>40</v>
      </c>
      <c r="D7" s="303" t="s">
        <v>9</v>
      </c>
      <c r="E7" s="304"/>
      <c r="F7" s="304"/>
      <c r="G7" s="304"/>
      <c r="H7" s="305"/>
      <c r="I7" s="312">
        <v>45302</v>
      </c>
      <c r="J7" s="313"/>
      <c r="K7" s="303" t="s">
        <v>10</v>
      </c>
      <c r="L7" s="305"/>
      <c r="M7" s="327" t="s">
        <v>11</v>
      </c>
      <c r="N7" s="328"/>
      <c r="O7" s="318"/>
      <c r="P7" s="319"/>
      <c r="Q7" s="54"/>
      <c r="R7" s="54"/>
      <c r="S7" s="54"/>
      <c r="T7" s="54"/>
      <c r="U7" s="54"/>
      <c r="V7" s="54"/>
      <c r="W7" s="54"/>
      <c r="X7" s="54"/>
      <c r="Y7" s="54"/>
      <c r="Z7" s="55"/>
      <c r="AA7" s="54"/>
      <c r="AB7" s="54"/>
      <c r="AC7" s="60"/>
      <c r="AD7" s="61"/>
    </row>
    <row r="8" spans="1:30" x14ac:dyDescent="0.3">
      <c r="A8" s="306"/>
      <c r="B8" s="308"/>
      <c r="C8" s="363"/>
      <c r="D8" s="306"/>
      <c r="E8" s="307"/>
      <c r="F8" s="307"/>
      <c r="G8" s="307"/>
      <c r="H8" s="308"/>
      <c r="I8" s="314"/>
      <c r="J8" s="315"/>
      <c r="K8" s="306"/>
      <c r="L8" s="308"/>
      <c r="M8" s="320" t="s">
        <v>12</v>
      </c>
      <c r="N8" s="321"/>
      <c r="O8" s="354"/>
      <c r="P8" s="355"/>
      <c r="Q8" s="54"/>
      <c r="R8" s="54"/>
      <c r="S8" s="54"/>
      <c r="T8" s="54"/>
      <c r="U8" s="54"/>
      <c r="V8" s="54"/>
      <c r="W8" s="54"/>
      <c r="X8" s="54"/>
      <c r="Y8" s="54"/>
      <c r="Z8" s="55"/>
      <c r="AA8" s="54"/>
      <c r="AB8" s="54"/>
      <c r="AC8" s="60"/>
      <c r="AD8" s="61"/>
    </row>
    <row r="9" spans="1:30" ht="15" thickBot="1" x14ac:dyDescent="0.35">
      <c r="A9" s="309"/>
      <c r="B9" s="311"/>
      <c r="C9" s="364"/>
      <c r="D9" s="309"/>
      <c r="E9" s="310"/>
      <c r="F9" s="310"/>
      <c r="G9" s="310"/>
      <c r="H9" s="311"/>
      <c r="I9" s="316"/>
      <c r="J9" s="317"/>
      <c r="K9" s="309"/>
      <c r="L9" s="311"/>
      <c r="M9" s="356" t="s">
        <v>13</v>
      </c>
      <c r="N9" s="357"/>
      <c r="O9" s="358" t="s">
        <v>14</v>
      </c>
      <c r="P9" s="359"/>
      <c r="Q9" s="54"/>
      <c r="R9" s="54"/>
      <c r="S9" s="54"/>
      <c r="T9" s="54"/>
      <c r="U9" s="54"/>
      <c r="V9" s="54"/>
      <c r="W9" s="54"/>
      <c r="X9" s="54"/>
      <c r="Y9" s="54"/>
      <c r="Z9" s="55"/>
      <c r="AA9" s="54"/>
      <c r="AB9" s="54"/>
      <c r="AC9" s="60"/>
      <c r="AD9" s="61"/>
    </row>
    <row r="10" spans="1:30" ht="15" customHeight="1" thickBot="1" x14ac:dyDescent="0.35">
      <c r="A10" s="169"/>
      <c r="B10" s="170"/>
      <c r="C10" s="170"/>
      <c r="D10" s="65"/>
      <c r="E10" s="65"/>
      <c r="F10" s="65"/>
      <c r="G10" s="65"/>
      <c r="H10" s="65"/>
      <c r="I10" s="166"/>
      <c r="J10" s="166"/>
      <c r="K10" s="65"/>
      <c r="L10" s="65"/>
      <c r="M10" s="167"/>
      <c r="N10" s="167"/>
      <c r="O10" s="168"/>
      <c r="P10" s="168"/>
      <c r="Q10" s="170"/>
      <c r="R10" s="170"/>
      <c r="S10" s="170"/>
      <c r="T10" s="170"/>
      <c r="U10" s="170"/>
      <c r="V10" s="170"/>
      <c r="W10" s="170"/>
      <c r="X10" s="170"/>
      <c r="Y10" s="170"/>
      <c r="Z10" s="171"/>
      <c r="AA10" s="170"/>
      <c r="AB10" s="170"/>
      <c r="AC10" s="172"/>
      <c r="AD10" s="173"/>
    </row>
    <row r="11" spans="1:30" ht="15" customHeight="1" x14ac:dyDescent="0.3">
      <c r="A11" s="303" t="s">
        <v>15</v>
      </c>
      <c r="B11" s="305"/>
      <c r="C11" s="365" t="s">
        <v>16</v>
      </c>
      <c r="D11" s="366"/>
      <c r="E11" s="366"/>
      <c r="F11" s="366"/>
      <c r="G11" s="366"/>
      <c r="H11" s="366"/>
      <c r="I11" s="366"/>
      <c r="J11" s="366"/>
      <c r="K11" s="366"/>
      <c r="L11" s="366"/>
      <c r="M11" s="366"/>
      <c r="N11" s="366"/>
      <c r="O11" s="366"/>
      <c r="P11" s="366"/>
      <c r="Q11" s="366"/>
      <c r="R11" s="366"/>
      <c r="S11" s="366"/>
      <c r="T11" s="366"/>
      <c r="U11" s="366"/>
      <c r="V11" s="366"/>
      <c r="W11" s="366"/>
      <c r="X11" s="366"/>
      <c r="Y11" s="366"/>
      <c r="Z11" s="366"/>
      <c r="AA11" s="366"/>
      <c r="AB11" s="366"/>
      <c r="AC11" s="366"/>
      <c r="AD11" s="367"/>
    </row>
    <row r="12" spans="1:30" ht="15" customHeight="1" x14ac:dyDescent="0.3">
      <c r="A12" s="306"/>
      <c r="B12" s="308"/>
      <c r="C12" s="368"/>
      <c r="D12" s="369"/>
      <c r="E12" s="369"/>
      <c r="F12" s="369"/>
      <c r="G12" s="369"/>
      <c r="H12" s="369"/>
      <c r="I12" s="369"/>
      <c r="J12" s="369"/>
      <c r="K12" s="369"/>
      <c r="L12" s="369"/>
      <c r="M12" s="369"/>
      <c r="N12" s="369"/>
      <c r="O12" s="369"/>
      <c r="P12" s="369"/>
      <c r="Q12" s="369"/>
      <c r="R12" s="369"/>
      <c r="S12" s="369"/>
      <c r="T12" s="369"/>
      <c r="U12" s="369"/>
      <c r="V12" s="369"/>
      <c r="W12" s="369"/>
      <c r="X12" s="369"/>
      <c r="Y12" s="369"/>
      <c r="Z12" s="369"/>
      <c r="AA12" s="369"/>
      <c r="AB12" s="369"/>
      <c r="AC12" s="369"/>
      <c r="AD12" s="370"/>
    </row>
    <row r="13" spans="1:30" ht="15" customHeight="1" thickBot="1" x14ac:dyDescent="0.35">
      <c r="A13" s="309"/>
      <c r="B13" s="311"/>
      <c r="C13" s="371"/>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c r="AB13" s="372"/>
      <c r="AC13" s="372"/>
      <c r="AD13" s="373"/>
    </row>
    <row r="14" spans="1:30" ht="9" customHeight="1" thickBot="1" x14ac:dyDescent="0.3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5">
      <c r="A15" s="360" t="s">
        <v>17</v>
      </c>
      <c r="B15" s="361"/>
      <c r="C15" s="374" t="s">
        <v>18</v>
      </c>
      <c r="D15" s="375"/>
      <c r="E15" s="375"/>
      <c r="F15" s="375"/>
      <c r="G15" s="375"/>
      <c r="H15" s="375"/>
      <c r="I15" s="375"/>
      <c r="J15" s="375"/>
      <c r="K15" s="376"/>
      <c r="L15" s="329" t="s">
        <v>19</v>
      </c>
      <c r="M15" s="330"/>
      <c r="N15" s="330"/>
      <c r="O15" s="330"/>
      <c r="P15" s="330"/>
      <c r="Q15" s="331"/>
      <c r="R15" s="377" t="s">
        <v>20</v>
      </c>
      <c r="S15" s="378"/>
      <c r="T15" s="378"/>
      <c r="U15" s="378"/>
      <c r="V15" s="378"/>
      <c r="W15" s="378"/>
      <c r="X15" s="379"/>
      <c r="Y15" s="329" t="s">
        <v>21</v>
      </c>
      <c r="Z15" s="331"/>
      <c r="AA15" s="324" t="s">
        <v>22</v>
      </c>
      <c r="AB15" s="325"/>
      <c r="AC15" s="325"/>
      <c r="AD15" s="326"/>
    </row>
    <row r="16" spans="1:30" ht="9" customHeight="1" thickBot="1" x14ac:dyDescent="0.35">
      <c r="A16" s="59"/>
      <c r="B16" s="54"/>
      <c r="C16" s="395"/>
      <c r="D16" s="395"/>
      <c r="E16" s="395"/>
      <c r="F16" s="395"/>
      <c r="G16" s="395"/>
      <c r="H16" s="395"/>
      <c r="I16" s="395"/>
      <c r="J16" s="395"/>
      <c r="K16" s="395"/>
      <c r="L16" s="395"/>
      <c r="M16" s="395"/>
      <c r="N16" s="395"/>
      <c r="O16" s="395"/>
      <c r="P16" s="395"/>
      <c r="Q16" s="395"/>
      <c r="R16" s="395"/>
      <c r="S16" s="395"/>
      <c r="T16" s="395"/>
      <c r="U16" s="395"/>
      <c r="V16" s="395"/>
      <c r="W16" s="395"/>
      <c r="X16" s="395"/>
      <c r="Y16" s="395"/>
      <c r="Z16" s="395"/>
      <c r="AA16" s="395"/>
      <c r="AB16" s="395"/>
      <c r="AC16" s="73"/>
      <c r="AD16" s="74"/>
    </row>
    <row r="17" spans="1:41" s="76" customFormat="1" ht="37.5" customHeight="1" thickBot="1" x14ac:dyDescent="0.35">
      <c r="A17" s="360" t="s">
        <v>23</v>
      </c>
      <c r="B17" s="361"/>
      <c r="C17" s="380" t="s">
        <v>144</v>
      </c>
      <c r="D17" s="381"/>
      <c r="E17" s="381"/>
      <c r="F17" s="381"/>
      <c r="G17" s="381"/>
      <c r="H17" s="381"/>
      <c r="I17" s="381"/>
      <c r="J17" s="381"/>
      <c r="K17" s="381"/>
      <c r="L17" s="381"/>
      <c r="M17" s="381"/>
      <c r="N17" s="381"/>
      <c r="O17" s="381"/>
      <c r="P17" s="381"/>
      <c r="Q17" s="382"/>
      <c r="R17" s="329" t="s">
        <v>25</v>
      </c>
      <c r="S17" s="330"/>
      <c r="T17" s="330"/>
      <c r="U17" s="330"/>
      <c r="V17" s="331"/>
      <c r="W17" s="390">
        <v>1</v>
      </c>
      <c r="X17" s="391"/>
      <c r="Y17" s="330" t="s">
        <v>26</v>
      </c>
      <c r="Z17" s="330"/>
      <c r="AA17" s="330"/>
      <c r="AB17" s="331"/>
      <c r="AC17" s="385">
        <v>0.15</v>
      </c>
      <c r="AD17" s="386"/>
    </row>
    <row r="18" spans="1:41" ht="16.5" customHeight="1" thickBot="1" x14ac:dyDescent="0.3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5">
      <c r="A19" s="329" t="s">
        <v>27</v>
      </c>
      <c r="B19" s="330"/>
      <c r="C19" s="330"/>
      <c r="D19" s="330"/>
      <c r="E19" s="330"/>
      <c r="F19" s="330"/>
      <c r="G19" s="330"/>
      <c r="H19" s="330"/>
      <c r="I19" s="330"/>
      <c r="J19" s="330"/>
      <c r="K19" s="330"/>
      <c r="L19" s="330"/>
      <c r="M19" s="330"/>
      <c r="N19" s="330"/>
      <c r="O19" s="330"/>
      <c r="P19" s="330"/>
      <c r="Q19" s="330"/>
      <c r="R19" s="330"/>
      <c r="S19" s="330"/>
      <c r="T19" s="330"/>
      <c r="U19" s="330"/>
      <c r="V19" s="330"/>
      <c r="W19" s="330"/>
      <c r="X19" s="330"/>
      <c r="Y19" s="330"/>
      <c r="Z19" s="330"/>
      <c r="AA19" s="330"/>
      <c r="AB19" s="330"/>
      <c r="AC19" s="330"/>
      <c r="AD19" s="331"/>
      <c r="AE19" s="83"/>
      <c r="AF19" s="83"/>
    </row>
    <row r="20" spans="1:41" ht="32.1" customHeight="1" thickBot="1" x14ac:dyDescent="0.35">
      <c r="A20" s="82"/>
      <c r="B20" s="60"/>
      <c r="C20" s="387" t="s">
        <v>28</v>
      </c>
      <c r="D20" s="388"/>
      <c r="E20" s="388"/>
      <c r="F20" s="388"/>
      <c r="G20" s="388"/>
      <c r="H20" s="388"/>
      <c r="I20" s="388"/>
      <c r="J20" s="388"/>
      <c r="K20" s="388"/>
      <c r="L20" s="388"/>
      <c r="M20" s="388"/>
      <c r="N20" s="388"/>
      <c r="O20" s="388"/>
      <c r="P20" s="389"/>
      <c r="Q20" s="332" t="s">
        <v>29</v>
      </c>
      <c r="R20" s="333"/>
      <c r="S20" s="333"/>
      <c r="T20" s="333"/>
      <c r="U20" s="333"/>
      <c r="V20" s="333"/>
      <c r="W20" s="333"/>
      <c r="X20" s="333"/>
      <c r="Y20" s="333"/>
      <c r="Z20" s="333"/>
      <c r="AA20" s="333"/>
      <c r="AB20" s="333"/>
      <c r="AC20" s="333"/>
      <c r="AD20" s="334"/>
      <c r="AE20" s="83"/>
      <c r="AF20" s="83"/>
    </row>
    <row r="21" spans="1:41" ht="32.1" customHeight="1" thickBot="1" x14ac:dyDescent="0.35">
      <c r="A21" s="59"/>
      <c r="B21" s="54"/>
      <c r="C21" s="158" t="s">
        <v>30</v>
      </c>
      <c r="D21" s="159" t="s">
        <v>31</v>
      </c>
      <c r="E21" s="159" t="s">
        <v>32</v>
      </c>
      <c r="F21" s="159" t="s">
        <v>33</v>
      </c>
      <c r="G21" s="159" t="s">
        <v>34</v>
      </c>
      <c r="H21" s="159" t="s">
        <v>35</v>
      </c>
      <c r="I21" s="159" t="s">
        <v>36</v>
      </c>
      <c r="J21" s="159" t="s">
        <v>37</v>
      </c>
      <c r="K21" s="159" t="s">
        <v>8</v>
      </c>
      <c r="L21" s="159" t="s">
        <v>38</v>
      </c>
      <c r="M21" s="159" t="s">
        <v>39</v>
      </c>
      <c r="N21" s="159" t="s">
        <v>40</v>
      </c>
      <c r="O21" s="159" t="s">
        <v>41</v>
      </c>
      <c r="P21" s="160" t="s">
        <v>42</v>
      </c>
      <c r="Q21" s="158" t="s">
        <v>30</v>
      </c>
      <c r="R21" s="159" t="s">
        <v>31</v>
      </c>
      <c r="S21" s="159" t="s">
        <v>32</v>
      </c>
      <c r="T21" s="159" t="s">
        <v>33</v>
      </c>
      <c r="U21" s="159" t="s">
        <v>34</v>
      </c>
      <c r="V21" s="159" t="s">
        <v>35</v>
      </c>
      <c r="W21" s="159" t="s">
        <v>36</v>
      </c>
      <c r="X21" s="159" t="s">
        <v>37</v>
      </c>
      <c r="Y21" s="159" t="s">
        <v>8</v>
      </c>
      <c r="Z21" s="159" t="s">
        <v>38</v>
      </c>
      <c r="AA21" s="159" t="s">
        <v>39</v>
      </c>
      <c r="AB21" s="159" t="s">
        <v>40</v>
      </c>
      <c r="AC21" s="159" t="s">
        <v>41</v>
      </c>
      <c r="AD21" s="160" t="s">
        <v>42</v>
      </c>
      <c r="AE21" s="3"/>
      <c r="AF21" s="3"/>
    </row>
    <row r="22" spans="1:41" ht="32.1" customHeight="1" x14ac:dyDescent="0.3">
      <c r="A22" s="383" t="s">
        <v>45</v>
      </c>
      <c r="B22" s="384"/>
      <c r="C22" s="179">
        <f>3437400-3437400</f>
        <v>0</v>
      </c>
      <c r="D22" s="178">
        <f t="shared" ref="D22:N22" si="0">3437400-3437400</f>
        <v>0</v>
      </c>
      <c r="E22" s="178">
        <f t="shared" si="0"/>
        <v>0</v>
      </c>
      <c r="F22" s="178">
        <f t="shared" si="0"/>
        <v>0</v>
      </c>
      <c r="G22" s="178">
        <f t="shared" si="0"/>
        <v>0</v>
      </c>
      <c r="H22" s="178">
        <f t="shared" si="0"/>
        <v>0</v>
      </c>
      <c r="I22" s="178">
        <f t="shared" si="0"/>
        <v>0</v>
      </c>
      <c r="J22" s="178">
        <f t="shared" si="0"/>
        <v>0</v>
      </c>
      <c r="K22" s="178">
        <f t="shared" si="0"/>
        <v>0</v>
      </c>
      <c r="L22" s="178">
        <f t="shared" si="0"/>
        <v>0</v>
      </c>
      <c r="M22" s="178">
        <f t="shared" si="0"/>
        <v>0</v>
      </c>
      <c r="N22" s="178">
        <f t="shared" si="0"/>
        <v>0</v>
      </c>
      <c r="O22" s="178">
        <f>SUM(C22:N22)</f>
        <v>0</v>
      </c>
      <c r="P22" s="180"/>
      <c r="Q22" s="179"/>
      <c r="R22" s="178">
        <v>252076000</v>
      </c>
      <c r="S22" s="178"/>
      <c r="T22" s="178"/>
      <c r="U22" s="178">
        <v>77914400</v>
      </c>
      <c r="V22" s="178"/>
      <c r="W22" s="178"/>
      <c r="X22" s="178"/>
      <c r="Y22" s="178"/>
      <c r="Z22" s="178">
        <v>-4200666</v>
      </c>
      <c r="AA22" s="178"/>
      <c r="AB22" s="178"/>
      <c r="AC22" s="178">
        <f>SUM(Q22:AB22)</f>
        <v>325789734</v>
      </c>
      <c r="AD22" s="184"/>
      <c r="AE22" s="3"/>
      <c r="AF22" s="3"/>
    </row>
    <row r="23" spans="1:41" ht="32.1" customHeight="1" x14ac:dyDescent="0.3">
      <c r="A23" s="289" t="s">
        <v>47</v>
      </c>
      <c r="B23" s="290"/>
      <c r="C23" s="224">
        <f>3437400-3437400</f>
        <v>0</v>
      </c>
      <c r="D23" s="174">
        <v>0</v>
      </c>
      <c r="E23" s="174">
        <v>0</v>
      </c>
      <c r="F23" s="174">
        <v>0</v>
      </c>
      <c r="G23" s="174">
        <v>0</v>
      </c>
      <c r="H23" s="174">
        <v>0</v>
      </c>
      <c r="I23" s="174">
        <v>0</v>
      </c>
      <c r="J23" s="174">
        <v>0</v>
      </c>
      <c r="K23" s="174">
        <v>0</v>
      </c>
      <c r="L23" s="174"/>
      <c r="M23" s="174"/>
      <c r="N23" s="174"/>
      <c r="O23" s="174">
        <f>SUM(C23:N23)</f>
        <v>0</v>
      </c>
      <c r="P23" s="182"/>
      <c r="Q23" s="175">
        <v>252076000</v>
      </c>
      <c r="R23" s="174">
        <v>0</v>
      </c>
      <c r="S23" s="174">
        <v>0</v>
      </c>
      <c r="T23" s="174">
        <v>0</v>
      </c>
      <c r="U23" s="174">
        <v>0</v>
      </c>
      <c r="V23" s="174">
        <v>0</v>
      </c>
      <c r="W23" s="174">
        <v>59963534</v>
      </c>
      <c r="X23" s="174">
        <v>0</v>
      </c>
      <c r="Y23" s="174">
        <v>0</v>
      </c>
      <c r="Z23" s="229">
        <v>-2673534</v>
      </c>
      <c r="AA23" s="174">
        <v>763867</v>
      </c>
      <c r="AB23" s="174">
        <v>14131533</v>
      </c>
      <c r="AC23" s="229">
        <f>SUM(Q23:AB23)</f>
        <v>324261400</v>
      </c>
      <c r="AD23" s="182">
        <f>+AC23/AC22</f>
        <v>0.995308833150648</v>
      </c>
      <c r="AE23" s="3"/>
      <c r="AF23" s="3"/>
    </row>
    <row r="24" spans="1:41" ht="32.1" customHeight="1" x14ac:dyDescent="0.3">
      <c r="A24" s="289" t="s">
        <v>49</v>
      </c>
      <c r="B24" s="290"/>
      <c r="C24" s="175">
        <v>-3437400</v>
      </c>
      <c r="D24" s="174">
        <v>0</v>
      </c>
      <c r="E24" s="174">
        <v>0</v>
      </c>
      <c r="F24" s="174">
        <v>0</v>
      </c>
      <c r="G24" s="174">
        <v>0</v>
      </c>
      <c r="H24" s="174">
        <v>0</v>
      </c>
      <c r="I24" s="174">
        <v>0</v>
      </c>
      <c r="J24" s="174">
        <v>0</v>
      </c>
      <c r="K24" s="174">
        <v>3437400</v>
      </c>
      <c r="L24" s="174">
        <v>0</v>
      </c>
      <c r="M24" s="174">
        <v>0</v>
      </c>
      <c r="N24" s="174">
        <v>0</v>
      </c>
      <c r="O24" s="174">
        <f>SUM(C24:N24)</f>
        <v>0</v>
      </c>
      <c r="P24" s="180"/>
      <c r="Q24" s="175"/>
      <c r="R24" s="174"/>
      <c r="S24" s="174">
        <v>22916000</v>
      </c>
      <c r="T24" s="174">
        <v>22916000</v>
      </c>
      <c r="U24" s="174">
        <v>22916000</v>
      </c>
      <c r="V24" s="174">
        <v>32655300</v>
      </c>
      <c r="W24" s="174">
        <v>32655300</v>
      </c>
      <c r="X24" s="174">
        <v>32655300</v>
      </c>
      <c r="Y24" s="174">
        <v>32655300</v>
      </c>
      <c r="Z24" s="174">
        <v>32655300</v>
      </c>
      <c r="AA24" s="174">
        <v>36093300</v>
      </c>
      <c r="AB24" s="174">
        <v>57671934</v>
      </c>
      <c r="AC24" s="174">
        <f>SUM(Q24:AB24)</f>
        <v>325789734</v>
      </c>
      <c r="AD24" s="182"/>
      <c r="AE24" s="3"/>
      <c r="AF24" s="3"/>
    </row>
    <row r="25" spans="1:41" ht="32.1" customHeight="1" thickBot="1" x14ac:dyDescent="0.35">
      <c r="A25" s="322" t="s">
        <v>51</v>
      </c>
      <c r="B25" s="323"/>
      <c r="C25" s="176">
        <f>3437400-3437400</f>
        <v>0</v>
      </c>
      <c r="D25" s="177">
        <v>0</v>
      </c>
      <c r="E25" s="177">
        <v>0</v>
      </c>
      <c r="F25" s="177">
        <v>0</v>
      </c>
      <c r="G25" s="177">
        <v>0</v>
      </c>
      <c r="H25" s="177">
        <v>0</v>
      </c>
      <c r="I25" s="177">
        <v>0</v>
      </c>
      <c r="J25" s="177">
        <v>0</v>
      </c>
      <c r="K25" s="177">
        <v>0</v>
      </c>
      <c r="L25" s="177"/>
      <c r="M25" s="177"/>
      <c r="N25" s="177"/>
      <c r="O25" s="177">
        <f>SUM(C25:N25)</f>
        <v>0</v>
      </c>
      <c r="P25" s="181"/>
      <c r="Q25" s="176">
        <v>0</v>
      </c>
      <c r="R25" s="177">
        <v>3437400</v>
      </c>
      <c r="S25" s="177">
        <v>22916000</v>
      </c>
      <c r="T25" s="177">
        <v>22725033</v>
      </c>
      <c r="U25" s="177">
        <v>23106967</v>
      </c>
      <c r="V25" s="177">
        <v>22916000</v>
      </c>
      <c r="W25" s="177">
        <v>22916000</v>
      </c>
      <c r="X25" s="177">
        <v>22916000</v>
      </c>
      <c r="Y25" s="177">
        <v>28645000</v>
      </c>
      <c r="Z25" s="177">
        <v>40103000</v>
      </c>
      <c r="AA25" s="177">
        <v>34374000</v>
      </c>
      <c r="AB25" s="177">
        <v>68748000</v>
      </c>
      <c r="AC25" s="177">
        <f>SUM(Q25:AB25)</f>
        <v>312803400</v>
      </c>
      <c r="AD25" s="183">
        <f>+AC25/AC24</f>
        <v>0.96013890971776295</v>
      </c>
      <c r="AE25" s="3"/>
      <c r="AF25" s="3"/>
    </row>
    <row r="26" spans="1:41" ht="32.1" customHeight="1" thickBot="1" x14ac:dyDescent="0.3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3"/>
    </row>
    <row r="27" spans="1:41" ht="34.049999999999997" customHeight="1" x14ac:dyDescent="0.3">
      <c r="A27" s="285" t="s">
        <v>53</v>
      </c>
      <c r="B27" s="286"/>
      <c r="C27" s="287"/>
      <c r="D27" s="287"/>
      <c r="E27" s="287"/>
      <c r="F27" s="287"/>
      <c r="G27" s="287"/>
      <c r="H27" s="287"/>
      <c r="I27" s="287"/>
      <c r="J27" s="287"/>
      <c r="K27" s="287"/>
      <c r="L27" s="287"/>
      <c r="M27" s="287"/>
      <c r="N27" s="287"/>
      <c r="O27" s="287"/>
      <c r="P27" s="287"/>
      <c r="Q27" s="287"/>
      <c r="R27" s="287"/>
      <c r="S27" s="287"/>
      <c r="T27" s="287"/>
      <c r="U27" s="287"/>
      <c r="V27" s="287"/>
      <c r="W27" s="287"/>
      <c r="X27" s="287"/>
      <c r="Y27" s="287"/>
      <c r="Z27" s="287"/>
      <c r="AA27" s="287"/>
      <c r="AB27" s="287"/>
      <c r="AC27" s="287"/>
      <c r="AD27" s="288"/>
    </row>
    <row r="28" spans="1:41" ht="15" customHeight="1" x14ac:dyDescent="0.3">
      <c r="A28" s="344" t="s">
        <v>54</v>
      </c>
      <c r="B28" s="346" t="s">
        <v>55</v>
      </c>
      <c r="C28" s="347"/>
      <c r="D28" s="290" t="s">
        <v>56</v>
      </c>
      <c r="E28" s="350"/>
      <c r="F28" s="350"/>
      <c r="G28" s="350"/>
      <c r="H28" s="350"/>
      <c r="I28" s="350"/>
      <c r="J28" s="350"/>
      <c r="K28" s="350"/>
      <c r="L28" s="350"/>
      <c r="M28" s="350"/>
      <c r="N28" s="350"/>
      <c r="O28" s="351"/>
      <c r="P28" s="352" t="s">
        <v>41</v>
      </c>
      <c r="Q28" s="352" t="s">
        <v>57</v>
      </c>
      <c r="R28" s="352"/>
      <c r="S28" s="352"/>
      <c r="T28" s="352"/>
      <c r="U28" s="352"/>
      <c r="V28" s="352"/>
      <c r="W28" s="352"/>
      <c r="X28" s="352"/>
      <c r="Y28" s="352"/>
      <c r="Z28" s="352"/>
      <c r="AA28" s="352"/>
      <c r="AB28" s="352"/>
      <c r="AC28" s="352"/>
      <c r="AD28" s="353"/>
    </row>
    <row r="29" spans="1:41" ht="27" customHeight="1" x14ac:dyDescent="0.3">
      <c r="A29" s="345"/>
      <c r="B29" s="348"/>
      <c r="C29" s="349"/>
      <c r="D29" s="88" t="s">
        <v>30</v>
      </c>
      <c r="E29" s="88" t="s">
        <v>31</v>
      </c>
      <c r="F29" s="88" t="s">
        <v>32</v>
      </c>
      <c r="G29" s="88" t="s">
        <v>33</v>
      </c>
      <c r="H29" s="88" t="s">
        <v>34</v>
      </c>
      <c r="I29" s="88" t="s">
        <v>35</v>
      </c>
      <c r="J29" s="88" t="s">
        <v>36</v>
      </c>
      <c r="K29" s="88" t="s">
        <v>37</v>
      </c>
      <c r="L29" s="88" t="s">
        <v>8</v>
      </c>
      <c r="M29" s="88" t="s">
        <v>38</v>
      </c>
      <c r="N29" s="88" t="s">
        <v>39</v>
      </c>
      <c r="O29" s="88" t="s">
        <v>40</v>
      </c>
      <c r="P29" s="351"/>
      <c r="Q29" s="352"/>
      <c r="R29" s="352"/>
      <c r="S29" s="352"/>
      <c r="T29" s="352"/>
      <c r="U29" s="352"/>
      <c r="V29" s="352"/>
      <c r="W29" s="352"/>
      <c r="X29" s="352"/>
      <c r="Y29" s="352"/>
      <c r="Z29" s="352"/>
      <c r="AA29" s="352"/>
      <c r="AB29" s="352"/>
      <c r="AC29" s="352"/>
      <c r="AD29" s="353"/>
    </row>
    <row r="30" spans="1:41" ht="42" customHeight="1" thickBot="1" x14ac:dyDescent="0.35">
      <c r="A30" s="85" t="s">
        <v>144</v>
      </c>
      <c r="B30" s="421"/>
      <c r="C30" s="422"/>
      <c r="D30" s="89"/>
      <c r="E30" s="89"/>
      <c r="F30" s="89"/>
      <c r="G30" s="89"/>
      <c r="H30" s="89"/>
      <c r="I30" s="89"/>
      <c r="J30" s="89"/>
      <c r="K30" s="89"/>
      <c r="L30" s="89"/>
      <c r="M30" s="89"/>
      <c r="N30" s="89"/>
      <c r="O30" s="89"/>
      <c r="P30" s="86">
        <f>SUM(D30:O30)</f>
        <v>0</v>
      </c>
      <c r="Q30" s="392"/>
      <c r="R30" s="392"/>
      <c r="S30" s="392"/>
      <c r="T30" s="392"/>
      <c r="U30" s="392"/>
      <c r="V30" s="392"/>
      <c r="W30" s="392"/>
      <c r="X30" s="392"/>
      <c r="Y30" s="392"/>
      <c r="Z30" s="392"/>
      <c r="AA30" s="392"/>
      <c r="AB30" s="392"/>
      <c r="AC30" s="392"/>
      <c r="AD30" s="393"/>
    </row>
    <row r="31" spans="1:41" ht="45" customHeight="1" x14ac:dyDescent="0.3">
      <c r="A31" s="291" t="s">
        <v>58</v>
      </c>
      <c r="B31" s="292"/>
      <c r="C31" s="292"/>
      <c r="D31" s="292"/>
      <c r="E31" s="292"/>
      <c r="F31" s="292"/>
      <c r="G31" s="292"/>
      <c r="H31" s="292"/>
      <c r="I31" s="292"/>
      <c r="J31" s="292"/>
      <c r="K31" s="292"/>
      <c r="L31" s="292"/>
      <c r="M31" s="292"/>
      <c r="N31" s="292"/>
      <c r="O31" s="292"/>
      <c r="P31" s="292"/>
      <c r="Q31" s="292"/>
      <c r="R31" s="292"/>
      <c r="S31" s="292"/>
      <c r="T31" s="292"/>
      <c r="U31" s="292"/>
      <c r="V31" s="292"/>
      <c r="W31" s="292"/>
      <c r="X31" s="292"/>
      <c r="Y31" s="292"/>
      <c r="Z31" s="292"/>
      <c r="AA31" s="292"/>
      <c r="AB31" s="292"/>
      <c r="AC31" s="292"/>
      <c r="AD31" s="293"/>
    </row>
    <row r="32" spans="1:41" ht="23.1" customHeight="1" x14ac:dyDescent="0.3">
      <c r="A32" s="289" t="s">
        <v>59</v>
      </c>
      <c r="B32" s="352" t="s">
        <v>60</v>
      </c>
      <c r="C32" s="352" t="s">
        <v>55</v>
      </c>
      <c r="D32" s="352" t="s">
        <v>61</v>
      </c>
      <c r="E32" s="352"/>
      <c r="F32" s="352"/>
      <c r="G32" s="352"/>
      <c r="H32" s="352"/>
      <c r="I32" s="352"/>
      <c r="J32" s="352"/>
      <c r="K32" s="352"/>
      <c r="L32" s="352"/>
      <c r="M32" s="352"/>
      <c r="N32" s="352"/>
      <c r="O32" s="352"/>
      <c r="P32" s="352"/>
      <c r="Q32" s="352" t="s">
        <v>62</v>
      </c>
      <c r="R32" s="352"/>
      <c r="S32" s="352"/>
      <c r="T32" s="352"/>
      <c r="U32" s="352"/>
      <c r="V32" s="352"/>
      <c r="W32" s="352"/>
      <c r="X32" s="352"/>
      <c r="Y32" s="352"/>
      <c r="Z32" s="352"/>
      <c r="AA32" s="352"/>
      <c r="AB32" s="352"/>
      <c r="AC32" s="352"/>
      <c r="AD32" s="353"/>
      <c r="AG32" s="87"/>
      <c r="AH32" s="87"/>
      <c r="AI32" s="87"/>
      <c r="AJ32" s="87"/>
      <c r="AK32" s="87"/>
      <c r="AL32" s="87"/>
      <c r="AM32" s="87"/>
      <c r="AN32" s="87"/>
      <c r="AO32" s="87"/>
    </row>
    <row r="33" spans="1:41" ht="27" customHeight="1" x14ac:dyDescent="0.3">
      <c r="A33" s="289"/>
      <c r="B33" s="352"/>
      <c r="C33" s="394"/>
      <c r="D33" s="88" t="s">
        <v>30</v>
      </c>
      <c r="E33" s="88" t="s">
        <v>31</v>
      </c>
      <c r="F33" s="88" t="s">
        <v>32</v>
      </c>
      <c r="G33" s="88" t="s">
        <v>33</v>
      </c>
      <c r="H33" s="88" t="s">
        <v>34</v>
      </c>
      <c r="I33" s="88" t="s">
        <v>35</v>
      </c>
      <c r="J33" s="88" t="s">
        <v>36</v>
      </c>
      <c r="K33" s="88" t="s">
        <v>37</v>
      </c>
      <c r="L33" s="88" t="s">
        <v>8</v>
      </c>
      <c r="M33" s="88" t="s">
        <v>38</v>
      </c>
      <c r="N33" s="88" t="s">
        <v>39</v>
      </c>
      <c r="O33" s="88" t="s">
        <v>40</v>
      </c>
      <c r="P33" s="88" t="s">
        <v>41</v>
      </c>
      <c r="Q33" s="290" t="s">
        <v>63</v>
      </c>
      <c r="R33" s="350"/>
      <c r="S33" s="350"/>
      <c r="T33" s="351"/>
      <c r="U33" s="290" t="s">
        <v>64</v>
      </c>
      <c r="V33" s="350"/>
      <c r="W33" s="350"/>
      <c r="X33" s="351"/>
      <c r="Y33" s="290" t="s">
        <v>65</v>
      </c>
      <c r="Z33" s="350"/>
      <c r="AA33" s="351"/>
      <c r="AB33" s="290" t="s">
        <v>66</v>
      </c>
      <c r="AC33" s="350"/>
      <c r="AD33" s="401"/>
      <c r="AG33" s="87"/>
      <c r="AH33" s="87"/>
      <c r="AI33" s="87"/>
      <c r="AJ33" s="87"/>
      <c r="AK33" s="87"/>
      <c r="AL33" s="87"/>
      <c r="AM33" s="87"/>
      <c r="AN33" s="87"/>
      <c r="AO33" s="87"/>
    </row>
    <row r="34" spans="1:41" ht="106.5" customHeight="1" x14ac:dyDescent="0.3">
      <c r="A34" s="402" t="s">
        <v>144</v>
      </c>
      <c r="B34" s="404">
        <v>0.15</v>
      </c>
      <c r="C34" s="90" t="s">
        <v>67</v>
      </c>
      <c r="D34" s="89">
        <v>1</v>
      </c>
      <c r="E34" s="89">
        <v>1</v>
      </c>
      <c r="F34" s="89">
        <v>1</v>
      </c>
      <c r="G34" s="89">
        <v>1</v>
      </c>
      <c r="H34" s="89">
        <v>1</v>
      </c>
      <c r="I34" s="89">
        <v>1</v>
      </c>
      <c r="J34" s="89">
        <v>1</v>
      </c>
      <c r="K34" s="89">
        <v>1</v>
      </c>
      <c r="L34" s="89">
        <v>1</v>
      </c>
      <c r="M34" s="89">
        <v>1</v>
      </c>
      <c r="N34" s="89">
        <v>1</v>
      </c>
      <c r="O34" s="89">
        <v>1</v>
      </c>
      <c r="P34" s="202">
        <v>1</v>
      </c>
      <c r="Q34" s="583" t="s">
        <v>720</v>
      </c>
      <c r="R34" s="584"/>
      <c r="S34" s="584"/>
      <c r="T34" s="585"/>
      <c r="U34" s="583" t="s">
        <v>722</v>
      </c>
      <c r="V34" s="584"/>
      <c r="W34" s="584"/>
      <c r="X34" s="585"/>
      <c r="Y34" s="589" t="s">
        <v>68</v>
      </c>
      <c r="Z34" s="590"/>
      <c r="AA34" s="590"/>
      <c r="AB34" s="532" t="s">
        <v>145</v>
      </c>
      <c r="AC34" s="533"/>
      <c r="AD34" s="541"/>
      <c r="AG34" s="87"/>
      <c r="AH34" s="87"/>
      <c r="AI34" s="87"/>
      <c r="AJ34" s="87"/>
      <c r="AK34" s="87"/>
      <c r="AL34" s="87"/>
      <c r="AM34" s="87"/>
      <c r="AN34" s="87"/>
      <c r="AO34" s="87"/>
    </row>
    <row r="35" spans="1:41" ht="168.75" customHeight="1" thickBot="1" x14ac:dyDescent="0.35">
      <c r="A35" s="403"/>
      <c r="B35" s="405"/>
      <c r="C35" s="91" t="s">
        <v>70</v>
      </c>
      <c r="D35" s="214">
        <v>1</v>
      </c>
      <c r="E35" s="214">
        <v>1</v>
      </c>
      <c r="F35" s="214">
        <v>1</v>
      </c>
      <c r="G35" s="214">
        <v>1</v>
      </c>
      <c r="H35" s="214">
        <v>1</v>
      </c>
      <c r="I35" s="214">
        <v>1</v>
      </c>
      <c r="J35" s="214">
        <v>1</v>
      </c>
      <c r="K35" s="214">
        <v>1</v>
      </c>
      <c r="L35" s="214">
        <v>1</v>
      </c>
      <c r="M35" s="214">
        <v>1</v>
      </c>
      <c r="N35" s="214">
        <v>1</v>
      </c>
      <c r="O35" s="214">
        <v>1</v>
      </c>
      <c r="P35" s="222">
        <f>MIN(D35:O35)</f>
        <v>1</v>
      </c>
      <c r="Q35" s="586"/>
      <c r="R35" s="587"/>
      <c r="S35" s="587"/>
      <c r="T35" s="588"/>
      <c r="U35" s="586"/>
      <c r="V35" s="587"/>
      <c r="W35" s="587"/>
      <c r="X35" s="588"/>
      <c r="Y35" s="589"/>
      <c r="Z35" s="590"/>
      <c r="AA35" s="590"/>
      <c r="AB35" s="535"/>
      <c r="AC35" s="536"/>
      <c r="AD35" s="542"/>
      <c r="AE35" s="49"/>
      <c r="AF35" s="250"/>
      <c r="AG35" s="87"/>
      <c r="AH35" s="87"/>
      <c r="AI35" s="87"/>
      <c r="AJ35" s="87"/>
      <c r="AK35" s="87"/>
      <c r="AL35" s="87"/>
      <c r="AM35" s="87"/>
      <c r="AN35" s="87"/>
      <c r="AO35" s="87"/>
    </row>
    <row r="36" spans="1:41" ht="26.1" customHeight="1" x14ac:dyDescent="0.3">
      <c r="A36" s="383" t="s">
        <v>71</v>
      </c>
      <c r="B36" s="396" t="s">
        <v>72</v>
      </c>
      <c r="C36" s="398" t="s">
        <v>73</v>
      </c>
      <c r="D36" s="398"/>
      <c r="E36" s="398"/>
      <c r="F36" s="398"/>
      <c r="G36" s="398"/>
      <c r="H36" s="398"/>
      <c r="I36" s="398"/>
      <c r="J36" s="398"/>
      <c r="K36" s="398"/>
      <c r="L36" s="398"/>
      <c r="M36" s="398"/>
      <c r="N36" s="398"/>
      <c r="O36" s="398"/>
      <c r="P36" s="398"/>
      <c r="Q36" s="384" t="s">
        <v>74</v>
      </c>
      <c r="R36" s="399"/>
      <c r="S36" s="399"/>
      <c r="T36" s="399"/>
      <c r="U36" s="399"/>
      <c r="V36" s="399"/>
      <c r="W36" s="399"/>
      <c r="X36" s="399"/>
      <c r="Y36" s="399"/>
      <c r="Z36" s="399"/>
      <c r="AA36" s="399"/>
      <c r="AB36" s="399"/>
      <c r="AC36" s="399"/>
      <c r="AD36" s="400"/>
      <c r="AF36" s="250"/>
      <c r="AG36" s="87"/>
      <c r="AH36" s="87"/>
      <c r="AI36" s="87"/>
      <c r="AJ36" s="87"/>
      <c r="AK36" s="87"/>
      <c r="AL36" s="87"/>
      <c r="AM36" s="87"/>
      <c r="AN36" s="87"/>
      <c r="AO36" s="87"/>
    </row>
    <row r="37" spans="1:41" ht="26.1" customHeight="1" x14ac:dyDescent="0.3">
      <c r="A37" s="289"/>
      <c r="B37" s="397"/>
      <c r="C37" s="88" t="s">
        <v>75</v>
      </c>
      <c r="D37" s="88" t="s">
        <v>76</v>
      </c>
      <c r="E37" s="88" t="s">
        <v>77</v>
      </c>
      <c r="F37" s="88" t="s">
        <v>78</v>
      </c>
      <c r="G37" s="88" t="s">
        <v>79</v>
      </c>
      <c r="H37" s="88" t="s">
        <v>80</v>
      </c>
      <c r="I37" s="88" t="s">
        <v>81</v>
      </c>
      <c r="J37" s="88" t="s">
        <v>82</v>
      </c>
      <c r="K37" s="88" t="s">
        <v>83</v>
      </c>
      <c r="L37" s="88" t="s">
        <v>84</v>
      </c>
      <c r="M37" s="88" t="s">
        <v>85</v>
      </c>
      <c r="N37" s="88" t="s">
        <v>86</v>
      </c>
      <c r="O37" s="88" t="s">
        <v>87</v>
      </c>
      <c r="P37" s="88" t="s">
        <v>88</v>
      </c>
      <c r="Q37" s="290" t="s">
        <v>89</v>
      </c>
      <c r="R37" s="350"/>
      <c r="S37" s="350"/>
      <c r="T37" s="350"/>
      <c r="U37" s="350"/>
      <c r="V37" s="350"/>
      <c r="W37" s="350"/>
      <c r="X37" s="350"/>
      <c r="Y37" s="350"/>
      <c r="Z37" s="350"/>
      <c r="AA37" s="350"/>
      <c r="AB37" s="350"/>
      <c r="AC37" s="350"/>
      <c r="AD37" s="401"/>
      <c r="AG37" s="94"/>
      <c r="AH37" s="94"/>
      <c r="AI37" s="94"/>
      <c r="AJ37" s="94"/>
      <c r="AK37" s="94"/>
      <c r="AL37" s="94"/>
      <c r="AM37" s="94"/>
      <c r="AN37" s="94"/>
      <c r="AO37" s="94"/>
    </row>
    <row r="38" spans="1:41" ht="114.75" customHeight="1" x14ac:dyDescent="0.3">
      <c r="A38" s="445" t="s">
        <v>146</v>
      </c>
      <c r="B38" s="435">
        <v>0.06</v>
      </c>
      <c r="C38" s="90" t="s">
        <v>67</v>
      </c>
      <c r="D38" s="205">
        <v>0</v>
      </c>
      <c r="E38" s="205">
        <v>9.0999999999999998E-2</v>
      </c>
      <c r="F38" s="205">
        <v>9.0999999999999998E-2</v>
      </c>
      <c r="G38" s="205">
        <v>9.0999999999999998E-2</v>
      </c>
      <c r="H38" s="205">
        <v>9.0999999999999998E-2</v>
      </c>
      <c r="I38" s="205">
        <v>9.0999999999999998E-2</v>
      </c>
      <c r="J38" s="205">
        <v>9.0999999999999998E-2</v>
      </c>
      <c r="K38" s="205">
        <v>9.0999999999999998E-2</v>
      </c>
      <c r="L38" s="205">
        <v>9.0999999999999998E-2</v>
      </c>
      <c r="M38" s="205">
        <v>9.0999999999999998E-2</v>
      </c>
      <c r="N38" s="205">
        <v>9.0999999999999998E-2</v>
      </c>
      <c r="O38" s="205">
        <v>0.09</v>
      </c>
      <c r="P38" s="96">
        <f>SUM(D38:O38)</f>
        <v>0.99999999999999978</v>
      </c>
      <c r="Q38" s="591" t="s">
        <v>721</v>
      </c>
      <c r="R38" s="592"/>
      <c r="S38" s="592"/>
      <c r="T38" s="592"/>
      <c r="U38" s="592"/>
      <c r="V38" s="592"/>
      <c r="W38" s="592"/>
      <c r="X38" s="592"/>
      <c r="Y38" s="592"/>
      <c r="Z38" s="592"/>
      <c r="AA38" s="592"/>
      <c r="AB38" s="592"/>
      <c r="AC38" s="592"/>
      <c r="AD38" s="593"/>
      <c r="AE38" s="97"/>
      <c r="AG38" s="98"/>
      <c r="AH38" s="98"/>
      <c r="AI38" s="98"/>
      <c r="AJ38" s="98"/>
      <c r="AK38" s="98"/>
      <c r="AL38" s="98"/>
      <c r="AM38" s="98"/>
      <c r="AN38" s="98"/>
      <c r="AO38" s="98"/>
    </row>
    <row r="39" spans="1:41" ht="114.75" customHeight="1" x14ac:dyDescent="0.3">
      <c r="A39" s="446"/>
      <c r="B39" s="436"/>
      <c r="C39" s="99" t="s">
        <v>70</v>
      </c>
      <c r="D39" s="210">
        <v>0</v>
      </c>
      <c r="E39" s="210">
        <v>9.0999999999999998E-2</v>
      </c>
      <c r="F39" s="210">
        <v>9.0999999999999998E-2</v>
      </c>
      <c r="G39" s="210">
        <v>9.0999999999999998E-2</v>
      </c>
      <c r="H39" s="210">
        <v>9.0999999999999998E-2</v>
      </c>
      <c r="I39" s="210">
        <v>9.0999999999999998E-2</v>
      </c>
      <c r="J39" s="210">
        <v>9.0999999999999998E-2</v>
      </c>
      <c r="K39" s="210">
        <v>9.0999999999999998E-2</v>
      </c>
      <c r="L39" s="210">
        <v>9.0999999999999998E-2</v>
      </c>
      <c r="M39" s="210">
        <v>9.0999999999999998E-2</v>
      </c>
      <c r="N39" s="210">
        <v>9.0999999999999998E-2</v>
      </c>
      <c r="O39" s="210">
        <v>0.09</v>
      </c>
      <c r="P39" s="215">
        <f>SUM(D39:O39)</f>
        <v>0.99999999999999978</v>
      </c>
      <c r="Q39" s="589"/>
      <c r="R39" s="590"/>
      <c r="S39" s="590"/>
      <c r="T39" s="590"/>
      <c r="U39" s="590"/>
      <c r="V39" s="590"/>
      <c r="W39" s="590"/>
      <c r="X39" s="590"/>
      <c r="Y39" s="590"/>
      <c r="Z39" s="590"/>
      <c r="AA39" s="590"/>
      <c r="AB39" s="590"/>
      <c r="AC39" s="590"/>
      <c r="AD39" s="594"/>
      <c r="AE39" s="97"/>
    </row>
    <row r="40" spans="1:41" ht="64.5" customHeight="1" x14ac:dyDescent="0.3">
      <c r="A40" s="446" t="s">
        <v>147</v>
      </c>
      <c r="B40" s="425">
        <v>0.09</v>
      </c>
      <c r="C40" s="102" t="s">
        <v>67</v>
      </c>
      <c r="D40" s="205">
        <v>0</v>
      </c>
      <c r="E40" s="205">
        <v>9.0999999999999998E-2</v>
      </c>
      <c r="F40" s="205">
        <v>9.0999999999999998E-2</v>
      </c>
      <c r="G40" s="205">
        <v>9.0999999999999998E-2</v>
      </c>
      <c r="H40" s="205">
        <v>9.0999999999999998E-2</v>
      </c>
      <c r="I40" s="205">
        <v>9.0999999999999998E-2</v>
      </c>
      <c r="J40" s="205">
        <v>9.0999999999999998E-2</v>
      </c>
      <c r="K40" s="205">
        <v>9.0999999999999998E-2</v>
      </c>
      <c r="L40" s="205">
        <v>9.0999999999999998E-2</v>
      </c>
      <c r="M40" s="205">
        <v>9.0999999999999998E-2</v>
      </c>
      <c r="N40" s="205">
        <v>9.0999999999999998E-2</v>
      </c>
      <c r="O40" s="205">
        <v>0.09</v>
      </c>
      <c r="P40" s="101">
        <f>SUM(D40:O40)</f>
        <v>0.99999999999999978</v>
      </c>
      <c r="Q40" s="427" t="s">
        <v>727</v>
      </c>
      <c r="R40" s="428"/>
      <c r="S40" s="428"/>
      <c r="T40" s="428"/>
      <c r="U40" s="428"/>
      <c r="V40" s="428"/>
      <c r="W40" s="428"/>
      <c r="X40" s="428"/>
      <c r="Y40" s="428"/>
      <c r="Z40" s="428"/>
      <c r="AA40" s="428"/>
      <c r="AB40" s="428"/>
      <c r="AC40" s="428"/>
      <c r="AD40" s="429"/>
      <c r="AE40" s="97"/>
    </row>
    <row r="41" spans="1:41" ht="64.5" customHeight="1" thickBot="1" x14ac:dyDescent="0.35">
      <c r="A41" s="543"/>
      <c r="B41" s="426"/>
      <c r="C41" s="91" t="s">
        <v>70</v>
      </c>
      <c r="D41" s="211">
        <v>0</v>
      </c>
      <c r="E41" s="211">
        <v>9.0999999999999998E-2</v>
      </c>
      <c r="F41" s="211">
        <v>9.0999999999999998E-2</v>
      </c>
      <c r="G41" s="211">
        <v>9.0999999999999998E-2</v>
      </c>
      <c r="H41" s="211">
        <v>9.0999999999999998E-2</v>
      </c>
      <c r="I41" s="211">
        <v>9.0999999999999998E-2</v>
      </c>
      <c r="J41" s="211">
        <v>9.0999999999999998E-2</v>
      </c>
      <c r="K41" s="211">
        <v>9.0999999999999998E-2</v>
      </c>
      <c r="L41" s="211">
        <v>9.0999999999999998E-2</v>
      </c>
      <c r="M41" s="211">
        <v>9.0999999999999998E-2</v>
      </c>
      <c r="N41" s="211">
        <v>9.0999999999999998E-2</v>
      </c>
      <c r="O41" s="211">
        <v>0.09</v>
      </c>
      <c r="P41" s="216">
        <f>SUM(D41:O41)</f>
        <v>0.99999999999999978</v>
      </c>
      <c r="Q41" s="430"/>
      <c r="R41" s="431"/>
      <c r="S41" s="431"/>
      <c r="T41" s="431"/>
      <c r="U41" s="431"/>
      <c r="V41" s="431"/>
      <c r="W41" s="431"/>
      <c r="X41" s="431"/>
      <c r="Y41" s="431"/>
      <c r="Z41" s="431"/>
      <c r="AA41" s="431"/>
      <c r="AB41" s="431"/>
      <c r="AC41" s="431"/>
      <c r="AD41" s="432"/>
      <c r="AE41" s="97"/>
    </row>
  </sheetData>
  <mergeCells count="76">
    <mergeCell ref="A34:A35"/>
    <mergeCell ref="B34:B35"/>
    <mergeCell ref="AB34:AD35"/>
    <mergeCell ref="Q34:T35"/>
    <mergeCell ref="A40:A41"/>
    <mergeCell ref="B40:B41"/>
    <mergeCell ref="Q40:AD41"/>
    <mergeCell ref="A36:A37"/>
    <mergeCell ref="B36:B37"/>
    <mergeCell ref="C36:P36"/>
    <mergeCell ref="Q36:AD36"/>
    <mergeCell ref="Q37:AD37"/>
    <mergeCell ref="A38:A39"/>
    <mergeCell ref="B38:B39"/>
    <mergeCell ref="Q38:AD39"/>
    <mergeCell ref="B30:C30"/>
    <mergeCell ref="Q30:AD30"/>
    <mergeCell ref="A31:AD31"/>
    <mergeCell ref="A32:A33"/>
    <mergeCell ref="B32:B33"/>
    <mergeCell ref="C32:C33"/>
    <mergeCell ref="D32:P32"/>
    <mergeCell ref="Q32:AD32"/>
    <mergeCell ref="AB33:AD33"/>
    <mergeCell ref="Q33:T33"/>
    <mergeCell ref="U33:X33"/>
    <mergeCell ref="A25:B25"/>
    <mergeCell ref="A27:AD27"/>
    <mergeCell ref="A28:A29"/>
    <mergeCell ref="B28:C29"/>
    <mergeCell ref="D28:O28"/>
    <mergeCell ref="P28:P29"/>
    <mergeCell ref="Q28:AD29"/>
    <mergeCell ref="A19:AD19"/>
    <mergeCell ref="C20:P20"/>
    <mergeCell ref="Q20:AD20"/>
    <mergeCell ref="A22:B22"/>
    <mergeCell ref="A24:B24"/>
    <mergeCell ref="A1:A4"/>
    <mergeCell ref="B1:AA1"/>
    <mergeCell ref="M9:N9"/>
    <mergeCell ref="O9:P9"/>
    <mergeCell ref="A23:B23"/>
    <mergeCell ref="AA15:AD15"/>
    <mergeCell ref="C16:AB16"/>
    <mergeCell ref="A17:B17"/>
    <mergeCell ref="C17:Q17"/>
    <mergeCell ref="R17:V17"/>
    <mergeCell ref="W17:X17"/>
    <mergeCell ref="Y17:AB17"/>
    <mergeCell ref="A15:B15"/>
    <mergeCell ref="C15:K15"/>
    <mergeCell ref="L15:Q15"/>
    <mergeCell ref="R15:X15"/>
    <mergeCell ref="AB1:AD1"/>
    <mergeCell ref="B2:AA2"/>
    <mergeCell ref="AB2:AD2"/>
    <mergeCell ref="B3:AA4"/>
    <mergeCell ref="AB3:AD3"/>
    <mergeCell ref="AB4:AD4"/>
    <mergeCell ref="A11:B13"/>
    <mergeCell ref="U34:X35"/>
    <mergeCell ref="Y33:AA33"/>
    <mergeCell ref="Y34:AA35"/>
    <mergeCell ref="I7:J9"/>
    <mergeCell ref="K7:L9"/>
    <mergeCell ref="M7:N7"/>
    <mergeCell ref="O7:P7"/>
    <mergeCell ref="M8:N8"/>
    <mergeCell ref="O8:P8"/>
    <mergeCell ref="C11:AD13"/>
    <mergeCell ref="A7:B9"/>
    <mergeCell ref="C7:C9"/>
    <mergeCell ref="D7:H9"/>
    <mergeCell ref="Y15:Z15"/>
    <mergeCell ref="AC17:AD17"/>
  </mergeCells>
  <dataValidations count="3">
    <dataValidation type="list" allowBlank="1" showInputMessage="1" showErrorMessage="1" sqref="C7:C9" xr:uid="{00000000-0002-0000-08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800-000001000000}">
      <formula1>2000</formula1>
    </dataValidation>
    <dataValidation type="textLength" operator="lessThanOrEqual" allowBlank="1" showInputMessage="1" showErrorMessage="1" errorTitle="Máximo 2.000 caracteres" error="Máximo 2.000 caracteres" sqref="AB34 U34 Q34 Q40:AD41" xr:uid="{F15D8AAD-81D7-46F4-AF14-8E6559F2B563}">
      <formula1>2000</formula1>
    </dataValidation>
  </dataValidations>
  <pageMargins left="0.25" right="0.25" top="0.75" bottom="0.75" header="0.3" footer="0.3"/>
  <pageSetup scale="22"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3.xml><?xml version="1.0" encoding="utf-8"?>
<ds:datastoreItem xmlns:ds="http://schemas.openxmlformats.org/officeDocument/2006/customXml" ds:itemID="{62820B4A-0FB4-4C3D-982F-D6DE627417B5}">
  <ds:schemaRefs>
    <ds:schemaRef ds:uri="http://schemas.microsoft.com/office/2006/metadata/properties"/>
    <ds:schemaRef ds:uri="http://purl.org/dc/dcmitype/"/>
    <ds:schemaRef ds:uri="http://purl.org/dc/elements/1.1/"/>
    <ds:schemaRef ds:uri="fe9e2b3d-4c1d-4923-bca8-f2013ad4d455"/>
    <ds:schemaRef ds:uri="http://schemas.microsoft.com/office/2006/documentManagement/types"/>
    <ds:schemaRef ds:uri="bea38547-d34c-4dfd-b958-4ddc302b48de"/>
    <ds:schemaRef ds:uri="http://schemas.microsoft.com/office/infopath/2007/PartnerControls"/>
    <ds:schemaRef ds:uri="http://www.w3.org/XML/1998/namespace"/>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Meta 1 ATENCIONES LPD</vt:lpstr>
      <vt:lpstr>Meta 1..n</vt:lpstr>
      <vt:lpstr>Meta 2 SEGUIMIENTO LPD</vt:lpstr>
      <vt:lpstr>Meta 3 OPERAR CR</vt:lpstr>
      <vt:lpstr>Meta 4 ATENCION CR</vt:lpstr>
      <vt:lpstr>Meta 5 FORTALECER SOFIA </vt:lpstr>
      <vt:lpstr>Meta 6 ESTRATEGIA PREVENCION</vt:lpstr>
      <vt:lpstr>Meta 7 CLS</vt:lpstr>
      <vt:lpstr>Meta 8 PROTOCOLO TP</vt:lpstr>
      <vt:lpstr>Meta 9 ATENCIONES DUPLAS</vt:lpstr>
      <vt:lpstr>Indicadores PA</vt:lpstr>
      <vt:lpstr>Territorialización PA</vt:lpstr>
      <vt:lpstr>Instructivo</vt:lpstr>
      <vt:lpstr>Generalidades</vt:lpstr>
      <vt:lpstr>Hoja13</vt:lpstr>
      <vt:lpstr>Hoja1</vt:lpstr>
      <vt:lpstr>'Meta 1 ATENCIONES LPD'!Área_de_impresión</vt:lpstr>
      <vt:lpstr>'Meta 2 SEGUIMIENTO LPD'!Área_de_impresión</vt:lpstr>
      <vt:lpstr>'Meta 3 OPERAR CR'!Área_de_impresión</vt:lpstr>
      <vt:lpstr>'Meta 4 ATENCION CR'!Área_de_impresión</vt:lpstr>
      <vt:lpstr>'Meta 5 FORTALECER SOFIA '!Área_de_impresión</vt:lpstr>
      <vt:lpstr>'Meta 6 ESTRATEGIA PREVENCION'!Área_de_impresión</vt:lpstr>
      <vt:lpstr>'Meta 7 CLS'!Área_de_impresión</vt:lpstr>
      <vt:lpstr>'Meta 8 PROTOCOLO TP'!Área_de_impresión</vt:lpstr>
      <vt:lpstr>'Meta 9 ATENCIONES DUPLAS'!Área_de_impresión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M. Martínez</dc:creator>
  <cp:keywords/>
  <dc:description/>
  <cp:lastModifiedBy>Cindy Rocio Lopez Villanueva</cp:lastModifiedBy>
  <cp:revision/>
  <cp:lastPrinted>2023-11-08T23:35:12Z</cp:lastPrinted>
  <dcterms:created xsi:type="dcterms:W3CDTF">2011-04-26T22:16:52Z</dcterms:created>
  <dcterms:modified xsi:type="dcterms:W3CDTF">2024-01-15T14:14:14Z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