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3\SEGUIMIENTO PI\7675\"/>
    </mc:Choice>
  </mc:AlternateContent>
  <xr:revisionPtr revIDLastSave="0" documentId="8_{AB74FC32-98B9-4186-BE2A-27C14321F577}" xr6:coauthVersionLast="47" xr6:coauthVersionMax="47" xr10:uidLastSave="{00000000-0000-0000-0000-000000000000}"/>
  <bookViews>
    <workbookView xWindow="-120" yWindow="-120" windowWidth="20730" windowHeight="11160" tabRatio="737" xr2:uid="{00000000-000D-0000-FFFF-FFFF00000000}"/>
  </bookViews>
  <sheets>
    <sheet name="Meta 1 PA proyecto" sheetId="43" r:id="rId1"/>
    <sheet name="Meta 4 PA proyecto" sheetId="42" r:id="rId2"/>
    <sheet name="Meta 5 PA proyecto" sheetId="41" r:id="rId3"/>
    <sheet name="Meta 1..n" sheetId="1" state="hidden" r:id="rId4"/>
    <sheet name="Meta 6 PA proyecto" sheetId="40" r:id="rId5"/>
    <sheet name="Indicadores PA" sheetId="36" r:id="rId6"/>
    <sheet name="SIGLAS" sheetId="45" r:id="rId7"/>
    <sheet name="Territorialización PA" sheetId="37" r:id="rId8"/>
    <sheet name="Instructivo" sheetId="39" r:id="rId9"/>
    <sheet name="Generalidades" sheetId="38" r:id="rId10"/>
    <sheet name="Hoja2" sheetId="44" r:id="rId11"/>
    <sheet name="Hoja13" sheetId="32" state="hidden" r:id="rId12"/>
    <sheet name="Hoja1" sheetId="20" state="hidden" r:id="rId13"/>
  </sheets>
  <definedNames>
    <definedName name="_xlnm._FilterDatabase" localSheetId="5" hidden="1">'Indicadores PA'!$B$12:$AZ$12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4" i="36" l="1"/>
  <c r="AU13" i="36"/>
  <c r="A34" i="43"/>
  <c r="AB24" i="41"/>
  <c r="AB24" i="42"/>
  <c r="AB24" i="43"/>
  <c r="AB24" i="40"/>
  <c r="AU17" i="36"/>
  <c r="W24" i="40"/>
  <c r="W24" i="41"/>
  <c r="W24" i="42"/>
  <c r="W24" i="43"/>
  <c r="P43" i="43"/>
  <c r="AV17" i="36"/>
  <c r="D24" i="43"/>
  <c r="O24" i="43"/>
  <c r="F24" i="43"/>
  <c r="O25" i="42"/>
  <c r="D24" i="42"/>
  <c r="AU18" i="36"/>
  <c r="S23" i="43"/>
  <c r="AC23" i="43"/>
  <c r="AD23" i="43"/>
  <c r="C22" i="40"/>
  <c r="O22" i="40"/>
  <c r="C22" i="42"/>
  <c r="V24" i="41"/>
  <c r="AC25" i="40"/>
  <c r="O25" i="40"/>
  <c r="X24" i="40"/>
  <c r="V24" i="40"/>
  <c r="U24" i="40"/>
  <c r="T24" i="40"/>
  <c r="S24" i="40"/>
  <c r="D24" i="40"/>
  <c r="O24" i="40"/>
  <c r="AC23" i="40"/>
  <c r="AD23" i="40"/>
  <c r="O23" i="40"/>
  <c r="P23" i="40"/>
  <c r="AC22" i="40"/>
  <c r="AC25" i="41"/>
  <c r="O25" i="41"/>
  <c r="AA24" i="41"/>
  <c r="Z24" i="41"/>
  <c r="Y24" i="41"/>
  <c r="X24" i="41"/>
  <c r="U24" i="41"/>
  <c r="T24" i="41"/>
  <c r="S24" i="41"/>
  <c r="D24" i="41"/>
  <c r="O24" i="41"/>
  <c r="AC23" i="41"/>
  <c r="AD23" i="41"/>
  <c r="O23" i="41"/>
  <c r="P23" i="41"/>
  <c r="AC22" i="41"/>
  <c r="O22" i="41"/>
  <c r="AC25" i="42"/>
  <c r="AA24" i="42"/>
  <c r="Z24" i="42"/>
  <c r="Y24" i="42"/>
  <c r="X24" i="42"/>
  <c r="V24" i="42"/>
  <c r="U24" i="42"/>
  <c r="T24" i="42"/>
  <c r="S24" i="42"/>
  <c r="AC23" i="42"/>
  <c r="AD23" i="42"/>
  <c r="O23" i="42"/>
  <c r="P23" i="42"/>
  <c r="AC22" i="42"/>
  <c r="O22" i="42"/>
  <c r="AC25" i="43"/>
  <c r="X24" i="43"/>
  <c r="V24" i="43"/>
  <c r="U24" i="43"/>
  <c r="T24" i="43"/>
  <c r="S24" i="43"/>
  <c r="O23" i="43"/>
  <c r="P23" i="43"/>
  <c r="AC22" i="43"/>
  <c r="O22" i="43"/>
  <c r="P41" i="41"/>
  <c r="P40" i="41"/>
  <c r="AV13" i="36"/>
  <c r="AU15" i="36"/>
  <c r="AV15" i="36"/>
  <c r="A30" i="40"/>
  <c r="A34" i="40"/>
  <c r="A30" i="41"/>
  <c r="A34" i="41"/>
  <c r="A30" i="42"/>
  <c r="A34" i="42"/>
  <c r="P51" i="43"/>
  <c r="P50" i="43"/>
  <c r="P49" i="43"/>
  <c r="P48" i="43"/>
  <c r="P47" i="43"/>
  <c r="P46" i="43"/>
  <c r="P45" i="43"/>
  <c r="P44" i="43"/>
  <c r="P53" i="43"/>
  <c r="P52" i="43"/>
  <c r="P40" i="43"/>
  <c r="P38" i="43"/>
  <c r="A30" i="43"/>
  <c r="P55" i="43"/>
  <c r="P54"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S58"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V14" i="36"/>
  <c r="AU16" i="36"/>
  <c r="AV16" i="36"/>
  <c r="AV18" i="36"/>
  <c r="AU19" i="36"/>
  <c r="AV19" i="36"/>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D25" i="41"/>
  <c r="AX58" i="37"/>
  <c r="AY58" i="37"/>
  <c r="R32" i="37"/>
  <c r="AC24" i="42"/>
  <c r="P25" i="41"/>
  <c r="P25" i="40"/>
  <c r="AC24" i="40"/>
  <c r="AX32" i="37"/>
  <c r="S32" i="37"/>
  <c r="AY32" i="37"/>
  <c r="R58" i="37"/>
  <c r="AD25" i="42"/>
  <c r="AC24" i="41"/>
  <c r="AD25" i="40"/>
  <c r="AC24" i="43"/>
  <c r="AD25" i="43"/>
  <c r="O25" i="43"/>
  <c r="P25" i="43"/>
  <c r="O24" i="42"/>
  <c r="P25"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O11"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<sst xmlns="http://schemas.openxmlformats.org/spreadsheetml/2006/main" count="1578" uniqueCount="690">
  <si>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</si>
  <si>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</si>
  <si>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</si>
  <si>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</si>
  <si>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</si>
  <si>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</si>
  <si>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</si>
  <si>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</si>
  <si>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NOV</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</si>
  <si>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</si>
  <si>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</si>
  <si>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</si>
  <si>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</si>
  <si>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</si>
  <si>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</si>
  <si>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</si>
  <si>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</si>
  <si>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</si>
  <si>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</si>
  <si>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</si>
  <si>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</si>
  <si>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</si>
  <si>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</si>
  <si>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</si>
  <si>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</si>
  <si>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</si>
  <si>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</si>
  <si>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</si>
  <si>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</si>
  <si>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</si>
  <si>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</si>
  <si>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</si>
  <si>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</si>
  <si>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</si>
  <si>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</si>
  <si>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</si>
  <si>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</si>
  <si>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</si>
  <si>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</si>
  <si>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</si>
  <si>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</si>
  <si>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</si>
  <si>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</si>
  <si>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</si>
  <si>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</si>
  <si>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</si>
  <si>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</si>
  <si>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</si>
  <si>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</si>
  <si>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</si>
  <si>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</si>
  <si>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</si>
  <si>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</si>
  <si>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</si>
  <si>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</si>
  <si>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</si>
  <si>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</si>
  <si>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</si>
  <si>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</si>
  <si>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</si>
  <si>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</si>
  <si>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</si>
  <si>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</si>
  <si>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Se realizó acompañamiento técnico para la transversalización del enfoque de género en 15 sectores distritales mediante 6 sensibilizaciones y 5 conceptos técnicos; acompañamiento técnico a 4 mesas, 4 comités, 1 UTA, 1 sala situacional y 3 comisiones. Se desarrolló la sesión 11 de la UTA de la CIM. Se acompañó la elaboración de propuesta plan de trabajo 2024-2025 en el marco del Sello Distrital de Igualdad de Género para las entidades IDEP, Universidad Distrital Francisco José de Caldas, OFB, FUGA, Metro, IDU, UMV, IDPYBA, Subred Integrada de Servicios de Salud Sur Occidente y Capital Salud, CVP, EAAB, RENOBO, Catastro y Lotería de Bogotá y revisión y ajustes plan de trabajo ATENEA y DADEP.
Sobre Sello En Igualdad: Se elaboraron 15 diagnósticos institucionales en versión final y se realizó la medición del cumplimiento de acciones de 11 entidades.    Para privados: Se implementó 1 tallere del portafolio de servicios para IES y empresas alcanzando a 38 personas y entregó la insignia de reconocimiento a 19 organizaciones e IES. </t>
  </si>
  <si>
    <t xml:space="preserve">Ene-Nov: Acompañamiento técnico: para la transversalización del enfoque de género en 15 sectores distritales mediante 105 sensibilizaciones, 3 documentos, 3 bullets y 20 conceptos técnicos. Desarrollo de 2 sesiones de la CIM y 11 sesiones de la UTA. Participación y acompañamiento técnico a 24 mesas, 21 comités, 7 consejos, 22 UTA, 1 sala situacional y 52 comisiones del Distrito.TPIEG: Se desarrollaron dos talleres magistrales sobre TPIEG, se enviaron propuestas de marcación 2023 a 44 entidades, se realizó en 1er semestre 2023 el informe del TPIEG con corte a 31 de diciembre de 2022 y con corte a 30 de junio de 2023. Concertación y monitoreo a los reportes de logros de transversalización de género para 15 sectores.CIM-UTA: se realizó el Informe de gestión de la CIM del 1er y 2do trimestre de 2023, 2 sesiones de la Comisión, se realizó y publicó informe de gestión de la CIM, se presentaron avances de la PPMYEG y PPASP y sus instrumentos, balance de marcación TPIEG 2023 y lineamientos en los reportes de PP. 11 sesiones de UTA con la presentación de buenas prácticas de los sectores y presentación de balances de marcación TPIEG 2022 por la SDMujer, revisión de la matriz donde se consolida el informe de balance de marcación en el TPIEG 2021 y 2023, socialización logros de transversalización de género, aprobación y entrega de reportes de los planes de trabajo del sello “En Igualdad”.
SELLO: Acompañamiento técnico y elaboración propuesta plan de trabajo 2024-2025 en el marco del Sello para las 25 entidades de la primera fase y 11 entidades para segunda fase, desarrollo de evento de premiación de entidades públicas (sello violeta: SDJ, sello plata: SDIS y sello bronce: SDG) y entrega de insignias de reconocimiento a 40 organizaciones privadas e IES. Se socializaron y enviaron los diagnósticos institucionales y la propuesta de plan de trabajo a 25 entidades en la primera fase, para la segunda fase se convocaron 35 entidades. Implementación de instrumentos de revisión de lenguaje escrito y visual a 29 entidades. Visitas de observación a 30 entidades, se elaboraron 15 diagnósticosinstitucionales para la fase 2. Para privados: aplicación de la herramienta de autodiagnóstico a 11 organizaciones privadas y socialización a 13 empresas. Se implementaron 26 talleres del portafolio a 2344 personas. Se realizó desayuno de trabajo con el sector privado en mayo y a la fecha hay 24 empresas e IES que firmaron el Pacto de Ciudad de Igualdad de Género.
		</t>
  </si>
  <si>
    <r>
      <rPr>
        <b/>
        <sz val="11"/>
        <color rgb="FF000000"/>
        <rFont val="Times New Roman"/>
        <family val="1"/>
      </rPr>
      <t xml:space="preserve">Transversalización: </t>
    </r>
    <r>
      <rPr>
        <sz val="11"/>
        <color rgb="FF000000"/>
        <rFont val="Times New Roman"/>
        <family val="1"/>
      </rPr>
      <t>El acompañamiento técnico a los sectores de la Administración Distrital beneficia a contratistas y funcionarias de las entidades públicas y de forma indirecta las mujeres desde sus diversidades de Bogotá D.C., brindando conocimiento e insumos técnicos y metodológicos para la transversalización del enfoque de género favoreciendo la adecuación institucional, la transformación de la cultura organizacional y la garantía de derechos de las mujeres desde la misionalidad de cada uno de sus sectores.</t>
    </r>
  </si>
  <si>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</si>
  <si>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</si>
  <si>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</si>
  <si>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</si>
  <si>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</si>
  <si>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</si>
  <si>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</si>
  <si>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</si>
  <si>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</si>
  <si>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</si>
  <si>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</si>
  <si>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</si>
  <si>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</si>
  <si>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</si>
  <si>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</si>
  <si>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</si>
  <si>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</si>
  <si>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</si>
  <si>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</si>
  <si>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</si>
  <si>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</si>
  <si>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r>
      <rPr>
        <b/>
        <sz val="11"/>
        <color rgb="FF000000"/>
        <rFont val="Times New Roman"/>
        <family val="1"/>
      </rPr>
      <t>Acum:</t>
    </r>
    <r>
      <rPr>
        <sz val="11"/>
        <color rgb="FF000000"/>
        <rFont val="Times New Roman"/>
        <family val="1"/>
      </rPr>
      <t xml:space="preserve"> Se brindó acompañamiento a los sectores de la Administración Distrital para la definición de los logros de transversalización de género del año 2023 y asesoría técnica para la definición y aprobación final de los Planes de Trabajo “En Igualdad: Sello Distrital de Igualdad de Género” de las 25 entidades priorizadas para la fase 1 (SDP, SDIS, IDIPRON, SDH, SDMujer, SED, SDA, JBB, IDARTES,IDRD,SDCRD,IPES, SDDE, DASCD,SG, IDPAC, SDG, SDHT, UAESP, HAC, SDH, SJD, SDM, SDS, SDSCJ), acompañamiento mesa técnica para aprobación de acciones pendientes Sello en Igualdad 2023-2024, elaboración propuesta plan de trabajo 2024-2025 en el marco del Sello Distrital de Igualdad de Género para las entidades IDIGER, DADEP, IDT, Subred Sur, ATENEA,IDEP, Universidad Distrital Francisco José de Caldas, OFB, FUGA, Metro, IDU, UMV, IDPYBA, Subred Integrada de Servicios de Salud Sur Occidente y Capital Salud CVP, EAAB, RENOBO, Catastro y Lotería de Bogotá, revisión y ajustes plan de trabajo ATENEA y DADEP. Se realizó articulación con la Subred Integrada de Servicios de Salud Sur para la definición de acciones en el marco de la estrategia de transversalización de género para implementar durante 2023. Así mismo, se realizó articulación con la Sec. General para incorporar el enfoque de género en la Política Pública de Acogida, Inclusión y Desarrollo para los Nuevos Bogotanos y Bogotanas. Se continuó brindando acompañamiento para la revisión de actividades y definición del plan de trabajo de la Secretaría Distrital de Integración Social.</t>
    </r>
  </si>
  <si>
    <r>
      <rPr>
        <b/>
        <sz val="11"/>
        <color rgb="FF000000"/>
        <rFont val="Times New Roman"/>
        <family val="1"/>
      </rPr>
      <t xml:space="preserve">Noviembre: </t>
    </r>
    <r>
      <rPr>
        <sz val="11"/>
        <color rgb="FF000000"/>
        <rFont val="Times New Roman"/>
        <family val="1"/>
      </rPr>
      <t xml:space="preserve">Se realizó acompañamiento técnico a EDU, CUL, MOV, AMB, SAL, GOB, HAB, HAC: elaboración propuesta plan de trabajo 2024-2025 en el marco del Sello Distrital de Igualdad de Género para las entidades IDEP, Universidad Distrital Francisco José de Caldas, OFB, FUGA, Metro, IDU, UMV, IDPYBA,CVP, EAAB, RENOBO, Catastro y Lotería de Bogotá, Subred Integrada de Servicios de Salud Sur Occidente y Capital Salud y revisión, y ajustes plan de trabajo ATENEA y DADEP
</t>
    </r>
  </si>
  <si>
    <t xml:space="preserve">2. Realizar el acompañamiento técnico a las mesas, comités y comisiones de los sectores y las entidades de la administración distrital. </t>
  </si>
  <si>
    <r>
      <rPr>
        <b/>
        <sz val="11"/>
        <color rgb="FF000000"/>
        <rFont val="Times New Roman"/>
        <family val="1"/>
      </rPr>
      <t>Acum:</t>
    </r>
    <r>
      <rPr>
        <sz val="11"/>
        <color rgb="FF000000"/>
        <rFont val="Times New Roman"/>
        <family val="1"/>
      </rPr>
      <t>Acompañamiento técnico SAL: 6Consejo Consultivo Salud Mental y mesas asociadas. Diligenciamiento de acciones de SDMujer en salud mental, 1Mesa plan rescate y definición de responsabilidades SDMujer. 11Comité Distrital Apoyo a la Lactancia Materna y sesiones UTA. 7Comité Intersectorial Distrital de Salud y UTAs y elaboración informes de gestión I y II trimestre, 1Sala situacional conducta suicida EDU: 1Congreso de orientación escolar, 1Mesa Técnica de Cualificación a Comités Escolares de Convivencia, 2Mesa Técnica de Formación a Formadores, 1Mesa Técnica Revisión de Protocolos de Atención Integral, 1 sesión del Consejo Consultivo de Política Pública Educativa. 3Comité Distrital de Convivencia Escolar. 4Comités Interinstitucional de Educación en Derechos Humanos Deberes y Garantías y Pedagogía de la Reconciliación. 4Mesa de diálogo para la prevención y atención de violencia sexual y de género en las IES CUL: 1Mesa interinstitucional ampliada SOMOS observatorio de cultura ciudadana de la Secretaría de Cultura Recreación y Deporte y 1Mesa interinstitucional ampliada CICLOFEST y 1Mesa intersectorial plan de mecanismo gestión del PES de la bicicleta con el Instituto Distrital de Patrimonio Cultural AMB:  4Mesa agricultura urbana MOV: 2sesiones Consejo Distrital de la Bicicleta SEG: 41CDSCCFB, 1Mesa Intersectorial de ciclistas, 1Comisión de fútbol en Bogotá, 8Mesa Intersectorial de Seguridad en Bicicleta MUJ: 2CIM, 11UTA, y 1UTA interna comité coordinador sector mujeres. 11UTA del Sistema Distrital de Cuidado y 3Mesas directiva del sistema SOFIA. 1Mesa de territorialización INT: 3Comisión Intersectorial Diferencial Poblacional y 2Mesas técnica de mujer género y diversidades del IDIPRON. 1Mesa técnica de Migrantes, 3Mesa técnica Comité Operativo Distrital para las Familias GOB: 7sesiones UTA marco de la Comisión Intersectorial del Espacio Público, 7veces a la Comisión Intersectorial del Espacio Público DEE: 1Mesa articulación Acuerdo 862 HAB:  1acompañamiento a la MAS</t>
    </r>
  </si>
  <si>
    <r>
      <rPr>
        <b/>
        <sz val="11"/>
        <color rgb="FF000000"/>
        <rFont val="Times New Roman"/>
        <family val="1"/>
      </rPr>
      <t xml:space="preserve">Noviembre: </t>
    </r>
    <r>
      <rPr>
        <sz val="11"/>
        <color rgb="FF000000"/>
        <rFont val="Times New Roman"/>
        <family val="1"/>
      </rPr>
      <t>Se realizó acompañamiento técnico EDU: 2 Mesa técnica Formación a Formadores y Revisión de Protocolos de Atención Integral, 1 Comité Interinstitucional de Educación en Derechos Humanos, Deberes, Garantías y Pedagogía de la Reconciliación. INT: 1 CIDPO, SEG: 1 CDSCCFB, 1 Mesa Intersectorial de Seguridad en Bicicleta, SAL: 2 Comité Intersectorial Distrital de Salud (realizada en octubre, evidencia enviada en nov, tercera sesión ordinaria realizada en septiembre, evidencia enviada en nov), 1 Sala situacional de la conducta suicida (realizada en octubre, evidencia enviada en nov), 1 Comité de apoyo a la lactancia materna (realizada en octubre, evidencia enviada en nov), AMB: 1 mesa de agricultura urbana y periurbana en el JBB, GOB: 1 Comisión Intersectorial de Espacio Público del DADEP.</t>
    </r>
  </si>
  <si>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</si>
  <si>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r>
      <rPr>
        <b/>
        <sz val="11"/>
        <color rgb="FF000000"/>
        <rFont val="Times New Roman"/>
        <family val="1"/>
      </rPr>
      <t>Acum:</t>
    </r>
    <r>
      <rPr>
        <sz val="11"/>
        <color rgb="FF000000"/>
        <rFont val="Times New Roman"/>
        <family val="1"/>
      </rPr>
      <t>Se acompañó técnicamente a los sectores de la administración distrital para la adecuación institucional a través de CT y DT así: GOB: CT Política Pública de Acogida, Inclusión (…) HAC: DT con frases alusivas a los derechos de las mujeres. GEP: CT lenguaje incluyente, CT III Categoría reconocimiento a las iniciativas y acciones afirmativas con enfoque de género en las entidades del Distrito - gala de reconocimiento DASCD, CT encuesta de caracterización de servidores/as Secretaría General. MOV: CT propuesta ficha metodológica Capital Bus S.A.S. HAB: CT acoso laboral para Acueducto y Alcantarillado. SAL: CT encuesta violencias basadas en orientación sexual e identidad de género al interior de las Subredes, elaboración bullets sobre la importancia de las salas amigas de la familia lactante para la garantía de derechos de las mujeres y otras personas lactantes y articulación y acompañamiento para el desarrollo de jornadas de prevención de acoso laboral y acoso sexual laboral a talento humano de la Subred Integrada de Servicios de Salud Sur. INT: DT Escuela de Políticas y Enfoques: Módulo de nivelación conceptual y CT Diagnóstico de la situación de habilidades y competencias de mujeres adolescentes y jóvenes vinculadas al IDIPRON que habitan o están en riesgo de habitar la calle. SEG: CT encuestas de evaluación de necesidades, expectativas y calidad de vida laboral de las mujeres bomberas y CT caracterización del talento humano de la Sec. de Seguridad, Convivencia y Justicia. JUR: CT incorporación enfoque de género en la caracterización del talento humano de la Sec. Jurídica. CUL: CT Medir la percepción y satisfacción de la ciudadanía en el Instituto Distrital de las artes con enfoque de género y CT Plan especial de salvaguardia: usos, proyección artística y social del teatro de creación colectiva en Bogotá del Instituto de Patrimonio Cultura y Teatro la Candelaria. EDU: CT Orientaciones pedagógicas para la educación en derechos humanos dirigida a la fuerza pública</t>
    </r>
  </si>
  <si>
    <r>
      <rPr>
        <b/>
        <sz val="11"/>
        <color rgb="FF000000"/>
        <rFont val="Times New Roman"/>
        <family val="1"/>
      </rPr>
      <t xml:space="preserve">Noviembre: </t>
    </r>
    <r>
      <rPr>
        <sz val="11"/>
        <color rgb="FF000000"/>
        <rFont val="Times New Roman"/>
        <family val="1"/>
      </rPr>
      <t xml:space="preserve">Acompañamiento técnico para la implementación del enfoque de género con conceptos técnicos para los sectores EDU: Orientaciones pedagógicas para la educación en derechos humanos dirigida a la fuerza pública y CUL: Plan especial de salvaguardia: usos, proyección artística y social del teatro de creación colectiva en Bogotá del Instituto de Patrimonio Cultura y Teatro la Candelaria, GEP: encuesta de caracterización de servidores/as de Secretaría General.
</t>
    </r>
  </si>
  <si>
    <t xml:space="preserve">4. Realizar el acompañamiento técnico para la implementación de acciones, en el marco de la transversalización del enfoque de género en la labor misional de los sectores de la administración distrital, sus entidades adscritas y vinculadas.  </t>
  </si>
  <si>
    <r>
      <rPr>
        <b/>
        <sz val="11"/>
        <color rgb="FF000000"/>
        <rFont val="Times New Roman"/>
        <family val="1"/>
      </rPr>
      <t xml:space="preserve">Acum: </t>
    </r>
    <r>
      <rPr>
        <sz val="11"/>
        <color rgb="FF000000"/>
        <rFont val="Times New Roman"/>
        <family val="1"/>
      </rPr>
      <t>Acompañamiento técnico para la incorporación del enfoque de género en la labor misional de las entidades, a través de acciones, elaboración de DT y CT, así: EDU: CT ruta de bienestar y acompañamiento Agencia Atenea y CT recomendaciones sobre salud mental en las comunidades educativas. PLN: Diagnósticos sectoriales Plan de Ordenamiento Territorial sobre Casas de Igualdad de Oportunidades HAB: Acompañamiento Social de Vivienda Gratuita y DT con propuesta de sensibilizaciones dirigida al acueducto y alcantarillado. SEG: CT responsabilidad Penal Adolescente. TRANSV: CT rendición de cuentas de la Veeduría Distrital. CUL: CT estrategia metodológica sobre formulación PES cultura bogotana de los usos y disfrutes de la bicicleta y bullets PES. GEP: CT Categoría III, Gala de Reconocimiento DASCD, CT encuesta de satisfacción de la ciudadanía de la Red CADE y CT encuesta de satisfacción DASCD, INT: CT escuela de liderazgo para mujeres habitantes de calle o en riesgo de estarlo. SEG- GOB: CT protocolo CDSCCFB. DEE: Presentación oferta institucional y misional de la Sec. Mujer a la ciudadanía en plazas de mercado adscritas al IPES. SAL: CT formulario de entrevista estudio de adherencia terapéutica en salud mental, DT Lineamientos para la incorporación del enfoque de género, enfoque diferencial y comunicación no sexista en las estrategias de información, educación y comunicación del Plan Decenal de Lactancia Materna y Bullets promoción de la autonomía, la toma de decisiones y la garantía de los derechos sexuales y reproductivos de las mujeres que viven con vih AMB: CT hoja de ruta en el marco del proyecto AVANTIA y bullets para el evento de lanzamiento Women4Climate. MOV: CT Bogotá Móvil Transmilenio, CT Capital Bus Transmilenio S.A., Bullets para la socialización del capítulo de género del Anuario de Seguridad Vial</t>
    </r>
  </si>
  <si>
    <r>
      <rPr>
        <b/>
        <sz val="11"/>
        <color rgb="FF000000"/>
        <rFont val="Times New Roman"/>
        <family val="1"/>
      </rPr>
      <t xml:space="preserve">Noviembre: </t>
    </r>
    <r>
      <rPr>
        <sz val="11"/>
        <color rgb="FF000000"/>
        <rFont val="Times New Roman"/>
        <family val="1"/>
      </rPr>
      <t xml:space="preserve">Acompañamiento técnico para la implementación de acciones en los sectores distritales GEP: CT encuesta de satisfacción de la ciudadanía de la Red CADE y CT encuesta de satisfacción DASCD
</t>
    </r>
  </si>
  <si>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</si>
  <si>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r>
      <rPr>
        <b/>
        <sz val="11"/>
        <color rgb="FF000000"/>
        <rFont val="Times New Roman"/>
        <family val="1"/>
      </rPr>
      <t>Acumulado:</t>
    </r>
    <r>
      <rPr>
        <sz val="11"/>
        <color rgb="FF000000"/>
        <rFont val="Times New Roman"/>
        <family val="1"/>
      </rPr>
      <t xml:space="preserve">Se llevó a cabo la realización de la propuesta de pautas para la Transversalización del enfoque de género, la revisión y actualización de la ruta metodológica de indicadores con enfoque de género, el documento técnico, la ficha metodológica de indicadores y la presentación. Se participó en la Mesa del Modelo Integrado de Planeación y Gestión. Se realizó el concepto técnico con recomendaciones para el lanzamiento de soluciones tecnológicas – aspectos para la seguridad de la información – evaluaciones de impacto de privacidad – responsabilidad demostrada de la Política de Seguridad de la Información, la primera versión del documento técnico y guía metodológica presupuestos sensibles al género.  
</t>
    </r>
  </si>
  <si>
    <r>
      <rPr>
        <b/>
        <sz val="11"/>
        <color rgb="FF000000"/>
        <rFont val="Times New Roman"/>
        <family val="1"/>
      </rPr>
      <t xml:space="preserve">Noviembre: </t>
    </r>
    <r>
      <rPr>
        <sz val="11"/>
        <color rgb="FF000000"/>
        <rFont val="Times New Roman"/>
        <family val="1"/>
      </rPr>
      <t xml:space="preserve">Esta actividad no se programó para el mes de noviembre, por lo tanto, no se reportan avances.
</t>
    </r>
  </si>
  <si>
    <t>6. Realizar el fortalecimiento de capacidades en el marco de la transversalización del enfoque de género a través de sensibilizaciones, talleres, charlas, recorridos, entre otros.</t>
  </si>
  <si>
    <r>
      <rPr>
        <b/>
        <sz val="11"/>
        <color rgb="FF000000"/>
        <rFont val="Times New Roman"/>
        <family val="1"/>
      </rPr>
      <t xml:space="preserve">Acumulado: </t>
    </r>
    <r>
      <rPr>
        <sz val="11"/>
        <color rgb="FF000000"/>
        <rFont val="Times New Roman"/>
        <family val="1"/>
      </rPr>
      <t>Se desarrollaron sensibilizaciones sobre: Enfoque de género: 17 (DEE; MOV; SEG; CUL; JUR; INT MUJ; GEP; SAL); Derecho a una vida libre de violencias, rutas de atención y acoso sexual 36 (AMB; DEE; GOB; HAB; HAC; MOV; SEG; CUL; JUR); Derecho a la participación para mujeres y niñas: 2 (INT); Derecho al trabajo: 2 (MOV); Masculinidades: 2 (INT; AMB) Salud integral, género e interrupción voluntaria del embarazo: 4 (SAL); Comunicación y cultura no sexista: 18 (AMB; DEE; HAC; INT; MOV; SEG; CUL; HAB; GEP; EDU;MOV); Conmemoración 8 marzo: 4 (SEG; CUL; GEP; EDU); Enfoque diferencial y perspectiva interseccional: 1 (JUR); Habilidades en calle 1 (JUR); Mujeres y ambiente: 3 (AMB); Política Pública de Mujeres y Equidad de Género: 1 (SAL); Oferta Institucional SDMujer: 8 (DEE); Sororidad como herramienta para el fortalecimiento institucional 1 (SEG); Ambientes Laborales Inclusivos y Amorosos, desde una perspectiva de género y diferencial para el funcionariado interno de la entidad 1 (AMB), transversalización del enfoque de género y prevención de violencias basadas en Género 1 (CUL)</t>
    </r>
  </si>
  <si>
    <r>
      <rPr>
        <b/>
        <sz val="11"/>
        <color rgb="FF000000"/>
        <rFont val="Times New Roman"/>
        <family val="1"/>
      </rPr>
      <t xml:space="preserve">Noviembre: </t>
    </r>
    <r>
      <rPr>
        <sz val="11"/>
        <color rgb="FF000000"/>
        <rFont val="Times New Roman"/>
        <family val="1"/>
      </rPr>
      <t xml:space="preserve">Se desarrollaron sensibilizaciones sobre: derecho al trabajo en condiciones de igualdad y dignidad 1(MOV); derecho a una cultura y comunicación libre de sexismos 2 (MOV, DEE); movilidad, género y movilidad del cuidado 1 (MOV); sororidad como herramienta para el fortalecimiento institucional 1 (SEG); Ambientes Laborales Inclusivos y Amorosos, desde una perspectiva de género y diferencial para el funcionariado interno de la entidad 1 (AMB), transversalización del enfoque de género y prevención de violencias basadas en Género 1 (CUL)
</t>
    </r>
  </si>
  <si>
    <t>7.Apoyar la implementación del Trazador Presupuestal de Igualdad y Equidad de Género (aportes a documentos, informes, participación en mesas, sensibilizaciones)</t>
  </si>
  <si>
    <r>
      <rPr>
        <b/>
        <sz val="11"/>
        <color rgb="FF000000"/>
        <rFont val="Times New Roman"/>
        <family val="1"/>
      </rPr>
      <t xml:space="preserve">Acumulado: </t>
    </r>
    <r>
      <rPr>
        <sz val="11"/>
        <color rgb="FF000000"/>
        <rFont val="Times New Roman"/>
        <family val="1"/>
      </rPr>
      <t>Se realizó el informe del Trazador Presupuestal para la Igualdad y Equidad de Género - TPIEG-, con corte a 31 de diciembre de 2022 y la elaboración de 34 boletines sobre la marcación del trazador en cada entidad. Con relación a la vigencia 2023, se dio línea técnica sobre la elaboración de 44 propuestas de marcación para las entidades de la administración Distrital, se realizaron dos talleres magistrales los días 14 y 15 de junio y se realizó acompañamiento a 24 entidades de 10 sectores (AMB, CUL, DEE, EDU, GEP, GOB, HAB, HAC, MOV y PLN) para el apoyo a la marcación durante 2023. Se dieron orientaciones para llevar a cabo la reunión con la Universidad de Nebraska para mostrar los avances del TPIEG en Bogotá con sus generalidades y funcionamiento. Se realizó el informe Trazador Presupuestal para la Igualdad y Equidad de Género - TPIEG-, con corte a 30 de junio de 2023 y su respectiva presentación.</t>
    </r>
  </si>
  <si>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</si>
  <si>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b/>
        <sz val="11"/>
        <color theme="1"/>
        <rFont val="Times New Roman"/>
        <family val="1"/>
      </rPr>
      <t>Acumulado:</t>
    </r>
    <r>
      <rPr>
        <sz val="11"/>
        <color theme="1"/>
        <rFont val="Times New Roman"/>
        <family val="1"/>
      </rPr>
      <t xml:space="preserve"> Se realizó la supervisión del Convenio 819-2021 y se revisaron los informes Bimensuales VII, VIII, IX y el informe final del mes de mayo.  Se trabajó junto con ONU Mujeres durante el proceso de selección, retroalimentación y entrega de insumos al Centro Nacional de Consultoría, con relación a la primera fase del Sello. Se realizó la premiación de En Igualdad, Sello Distrital de Género, llevada a cabo en el marco de la conmemoración del 8 de marzo y liderado por la alcaldesa Claudia López en el que ocuparon los tres primeros lugares la Sec. Jurídica, la Sec. de Integración Social y la Sec. Gobierno.  En esta primera fase, participaron 25 entidades, que a la fecha cuentan con diagnósticos y planes de trabajo, aprobados y revisados. 
Para la segunda fase del Sello, se ha convocado a 35 entidades para participar en los 2 talleres y las 15 reuniones de socialización sobre el funcionamiento del Sello y el uso del aplicativo web. Se socializó la metodología del Sello a 2 entidades distritales de capital mixto, se implementó el instrumento diagnóstico de observación en las instalaciones de 30 entidades y se llevó a cabo la implementación de instrumentos de revisión de lenguaje escrito   E) Se elaboraron 11 herramientas de puntuación de cumplimiento de acciones y visual a 29 entidades y la actualización de dicho instrumento para 25 entidades, se realizaron 32 seguimientos al diligenciamiento de plataforma web por parte de entidades. Se realizaron 3 reuniones de  alistamiento de instrumentos metodologícos para Alcaldías Locales (Fase 3). Se realizaron 9 reuniones socialización de herramienta autodiagnostico en el marco de la recolección de información  para diagnósticos de entidades Distritales de Capital Mixto. Se elaboraron 15 diagnósticos institucionales en versión final.  Se elaboraron 11 herramientas de puntuación de cumplimiento de acciones.</t>
    </r>
  </si>
  <si>
    <r>
      <rPr>
        <b/>
        <sz val="11"/>
        <color rgb="FF000000"/>
        <rFont val="Times New Roman"/>
        <family val="1"/>
      </rPr>
      <t xml:space="preserve">Noviembre
</t>
    </r>
    <r>
      <rPr>
        <sz val="11"/>
        <color rgb="FF000000"/>
        <rFont val="Times New Roman"/>
        <family val="1"/>
      </rPr>
      <t>A) Se realizo 1 reunión  de recolección de información diagnóstica de entidades Distritales de Capital Mixto. B) Se actualizaron los instrumentos de revisión de lenguaje escrito y visual previamente diligenciados a 16 entidades. C) Se elaboraron 15 diagnósticos institucionales en versión final.  D) Se realizó 1 reunión de  alistamiento de instrumentos metodológicos para Alcaldías Locales. E) Se realizó la medición del de cumplimiento de acciones de 11 entidades.</t>
    </r>
  </si>
  <si>
    <t>9. Implementar "En Igualdad" - Sello Distrital de Igualdad de Género con las organizaciones del sector privado que se vinculen al proceso de reconocimiento al compromiso con el cierre de brechas de género en Bogotá.</t>
  </si>
  <si>
    <r>
      <rPr>
        <b/>
        <sz val="11"/>
        <color theme="1"/>
        <rFont val="Times New Roman"/>
        <family val="1"/>
      </rPr>
      <t xml:space="preserve">Acumulado: </t>
    </r>
    <r>
      <rPr>
        <sz val="11"/>
        <color theme="1"/>
        <rFont val="Times New Roman"/>
        <family val="1"/>
      </rPr>
      <t xml:space="preserve">1.Acompañamiento técnico a ONU Mujeres durante el proceso de selección, retroalimentación y entrega de insumos al CNC consultora encargada de la implementación de la primera fase del Sello de Igualdad de Género Distrital-Sector privado: 1a) Seguimiento al avance de la construcción propuesta metodológica de implementación del Sello de Igualdad de Género Distrital para el sector privado. 1b) Se cuenta con la versión aprobada de la herramienta de autodiagnostico para sector privado. 1c) El Centro Nacional de Consultoría realizó socialización de la propuesta metodológica del mecanismo con sector privado 1d)  Se realizaron 2 eventos de reconocimiento de 40 organizaciones privadas a través de la entrega de insignias del Sello En Igualdad. 2. Implementación del sello a través de: 2a) Se realizaron 20 reuniones de primer contacto con empresas, organizaciones y universidades interesadas en el sello,  2b) 24 empresas, organizaciones e IES se adhidieron al Pacto de Ciudad de Igualdad de Género. 2c) se desarrolló un desayuno de trabajo con empresas interesadas en el sello. 2d) se realizó acompañamiento a la implementación del portafolio de servicios a traves de: se aplicó la herramienta de autodiagnostico para 11 organizaciones del sector privado y revisión técnica de los resultados de 9 de estas; se socializaron los resultados de la herramienta de autodiagnostico a 10 empresa; se actualizaron 6 metodologias de sensibilización y se implementaron 26 talleres a 2344 personas, se hicieron 4 reuniones de articulación y gestiones de acompañamiento a la implementación del portafolio.
</t>
    </r>
  </si>
  <si>
    <r>
      <rPr>
        <b/>
        <sz val="11"/>
        <color rgb="FF000000"/>
        <rFont val="Times New Roman"/>
        <family val="1"/>
      </rPr>
      <t xml:space="preserve">Noviembre
</t>
    </r>
    <r>
      <rPr>
        <sz val="11"/>
        <color rgb="FF000000"/>
        <rFont val="Times New Roman"/>
        <family val="1"/>
      </rPr>
      <t>A) Se realizaron 2 reuniones de primer contacto.  B)  Se implementó 1 taller del portafolio de servicios para IES y empresas alcanzando a 38 personas. C)  Se realizó 1 evento de reconocimiento de 19 organizaciones privadas e Instituciones de Educación Superior  a través de la entrega de insignias del Sello En Igualdad.</t>
    </r>
  </si>
  <si>
    <t>*Incluir tantas filas sean necesarias</t>
  </si>
  <si>
    <t>4 - Realizar el seguimiento de 2 Políticas Públicas lideradas por la Secretaría Distrital de la Mujer</t>
  </si>
  <si>
    <t xml:space="preserve">Se realizó la retroalimentación del reporte de III trimestre de los planes de acción de la PPMyEG, correspondiente a los 15 sectores de la administración distrital y la retroalimentación del reporte de III trimestre de los planes de acción de la PPASP, de los 14 sectores de la administración distrital responsables de la implementación de la política. 
Se actualizó la matriz de consolidación de reportes del plan de acción de las PPASP y PPMyEG conforme a los reportes y los alcances recibidos. Se realizó revisión, análisis y retroalimentación del reporte de octubre de logros de transversalización de género. 
Se retroalimentaron los reportes de plan de trabajo de Sello del 3 trimestre de las entidades Desarrollo Económico, Educación, Hacienda, IDIPRON, Planeación, Hábitat, Jurídica, Seguridad, Idartes, IDRD. Y se revisó la propuesta de plan de trabajo de Sello Fase II de las entidades IDIGER, DADEP, IDT, Subred Sur, ATENEA, FUGA, CVP, Subred Occidente, FONCEP, IDPYBA, EAAB, UMV, Capital Salud, UAECD, OFB, ERU, Metro, Loteria, IDEP e IDU.
</t>
  </si>
  <si>
    <t xml:space="preserve">Se realizó revisión, análisis y retroalimentación de los reportes de plan de acción del primer y segundo y tercer trimestre 2023 de la PPMYEG y PPASP. Se actualizaron matrices de consolidación de reporte de la PPMYEG y PPASP a corte de noviembre. Revisión y retroalimentación de los reportes a corte de octubre de los logros de transversalización de género de los 15 sectores de la Administración Distrital. Se elaboró matriz de localidades y registro de información de territorialización reportada por los sectores en la PPMYEG.
Se realizó revisión, análisis y retroalimentación de los reportes de plan de trabajo de sello del primer semestre de las siguientes entidades: Sector Ambiente, IPES, Sector Movilidad, Jardín Botánico, Sector Educación, UAECOB, Sector Seguridad, Sector Mujeres, Sector Jurídica, Sector Cultura, IDRD, IDARTES, UAESP, IDIPRON, Sector Salud, Sector Planeación y Gestión Pública. Se realizó retroalimentación a los reportes de plan de trabajo de sello del tercer trimestre de las entidades IPES, Ambiente, Movilidad. JBB, Gobierno, UAESP, Salud, Gestión Pública, IDRD, Cultura, Seguridad, UAECOB, Mujeres, Desarrollo Económico, Educación, Hacienda, IDIPRON, Planeación, Hábitat, Jurídica, Seguridad, Idartes e IDRD.,
Se realizó revisión a la propuesta de plan de trabajo de Sello Fase II de las entidades IDIGER, DADEP, IDT, Subred Sur, ATENEA, FUGA, CVP, Subred Occidente, FONCEP, IDPYBA, EAAB, UMV, Capital Salud, UAECD, OFB, ERU, Metro, Loteria, IDEP.
En el primer semestre 2023 se realizó la revisión, consolidación e informe de los logros de transversalización de género 2022, así como la retroalimentación de los planes de acción de la PPMYEG y PPASP a los reportes IV trimestre 2022 de los sectores responsables y para el segundo semestre 2023 se cuenta con la versión final del informe de balance de la PPMYEG vigencia 2022 e informe de PIOEG y ETG vigencia 2022
</t>
  </si>
  <si>
    <t xml:space="preserve">El seguimiento de políticas públicas y los ejercicios de retroalimentación permiten aportar a la cualificación de reportes, consolidar los avances de implementación anuales de la PPMYEG y la PPASP y aportan al acceso a información oportuna, de calidad y completa sobre los avances en la implementación y ejecución de las actividades concertadas por los 15 sectores de la Administración Distrital, conforme a su responsabilidad de implementación.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</si>
  <si>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</si>
  <si>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r>
      <rPr>
        <b/>
        <sz val="11"/>
        <color rgb="FF000000"/>
        <rFont val="Times New Roman"/>
        <family val="1"/>
      </rPr>
      <t>Acumulado:</t>
    </r>
    <r>
      <rPr>
        <sz val="11"/>
        <color rgb="FF000000"/>
        <rFont val="Times New Roman"/>
        <family val="1"/>
      </rPr>
      <t xml:space="preserve"> 
Se cuenta con la diagramación del informe de la vigencia 2022 de la Política Pública de Mujeres y Equidad de Género.
Se realizó revisión y retroalimentación de los reportes a corte de agosto de los logros de transversalización de género de los 15 sectores de la Administración Distrital.
Se actualizo la matriz de consolidación de reporte de la PPMYEG a corte de septiembre, conforme a los alcances de reporte recibidos por los sectores. 
Se realizó revisión y retroalimentación de los reportes de los sectores de la administración del primer y segundo trimestre de 2023 de los productos del Plan de Acción de la PPMYEG y la retroalimentación de los reportes IV trimestre 2022, el informe de balance de la vigencia 2022 y el informe de los productos PIOEG y ETG vigencia 2022. Asimismo, se actualizó la matriz de rezagos del Plan de Acción PPMYEG 2020 a 2022 y la matriz de consolidación de la PPMyEG conforme a los alcances de los sectores y se acompañaron las mesas de trabajo sectorial orientadas a cualificar los reportes de política. Se realizó consolidación y actualización de matriz 2023 primer y segundo trimestre en el formato de la SDP y se realizó la revisión y consolidación del reporte de logros de transversalización de género de la vigencia 2022 e informe de balance, así como el seguimiento a julio de los logros de la vigencia 2023. Frente a Sello, se revisó la matriz de catálogo propuesta para formular el plan de trabajo que incluye los productos PIOEG y ETG del Plan de Acción de la PPMyEG y se realizó revisión, análisis y retroalimentación de los reportes de plan de trabajo de sello de las siguientes entidades: Sector Ambiente, IPES, Sector Movilidad, Jardín Botánico, Sector Educación, UAECOB, Sector Seguridad, Sector Mujeres, Sector Jurídica, Sector Cultura, IDRD, IDARTES, UAESP, IDIPRON, Sector Salud, Sector Planeación y Gestión Pública
</t>
    </r>
    <r>
      <rPr>
        <b/>
        <sz val="11"/>
        <color rgb="FF000000"/>
        <rFont val="Times New Roman"/>
        <family val="1"/>
      </rPr>
      <t xml:space="preserve">
</t>
    </r>
    <r>
      <rPr>
        <sz val="11"/>
        <color rgb="FF000000"/>
        <rFont val="Times New Roman"/>
        <family val="1"/>
      </rPr>
      <t xml:space="preserve"> 
</t>
    </r>
    <r>
      <rPr>
        <b/>
        <sz val="11"/>
        <color rgb="FF000000"/>
        <rFont val="Times New Roman"/>
        <family val="1"/>
      </rPr>
      <t xml:space="preserve">
</t>
    </r>
    <r>
      <rPr>
        <sz val="11"/>
        <color rgb="FF000000"/>
        <rFont val="Times New Roman"/>
        <family val="1"/>
      </rPr>
      <t xml:space="preserve">
</t>
    </r>
  </si>
  <si>
    <t xml:space="preserve">Noviembre
Se retroalimentó el reporte de III trimestre de los planes de acción de la PPMyEG, correspondiente a los 15 sectores de la administración distrital. 
Se actualizó la matriz de consolidación de reportes del plan de acción de las políticas que lidera la SDMujer, conforme a los reportes y los alcances recibidos de la PPMyEG.
Se realizó revisión, análisis y retroalimentación del reporte de octubre de logros de transversalización de género. 
Se retroalimentaron los reportes de plan de trabajo de sello del tercer trimestre de las entidades Desarrollo Económico, Educación, Hacienda, IDIPRON, Planeación, Hábitat, Jurídica, Seguridad, Idartes, IDRD.
Se revisó la propuesta de plan de trabajo de Sello Fase II de las entidades IDIGER, DADEP, IDT, Subred Sur, ATENEA, FUGA, CVP, Subred Occidente, FONCEP, IDPYBA, EAAB, UMV, Capital Salud, UAECD, OFB, ERU, Metro, Loteria,IDEP e IDU.
</t>
  </si>
  <si>
    <t>11. Realizar el seguimiento, la verificación, consolidación, análisis y reporte de información relacionada con la implementación de la Política Pública de Actividades Sexuales Pagadas,  a partir de su plan de acción.</t>
  </si>
  <si>
    <r>
      <rPr>
        <b/>
        <sz val="11"/>
        <color rgb="FF000000"/>
        <rFont val="Times New Roman"/>
        <family val="1"/>
      </rPr>
      <t>Acumulado</t>
    </r>
    <r>
      <rPr>
        <sz val="11"/>
        <color rgb="FF000000"/>
        <rFont val="Times New Roman"/>
        <family val="1"/>
      </rPr>
      <t>:
Se cuenta con la diagramación del informe de la vigencia 2022 de la Política Pública de Actividades Sexuales Pagadas. Se realizó revisión y retroalimentación de los reportes del primer, segundo y tercer trimestre de 2023 de los productos del Plan de Acción del CONPES DC., 11 de 2019 de la (PPASP) de los sectores responsables de implementación y la retroalimentación del IV trimestre 2022. Se realizó acompañamiento a mesas de trabajo sectorial orientadas a cualificar los reportes de política y se realizó la actualización de la consolidación de reportes de la PPASP a corte de noviembre, conforme a los reportes y alcances de reporte recibidos por los sectores.</t>
    </r>
  </si>
  <si>
    <r>
      <rPr>
        <b/>
        <sz val="11"/>
        <color rgb="FF000000"/>
        <rFont val="Times New Roman"/>
        <family val="1"/>
      </rPr>
      <t>Noviembre:</t>
    </r>
    <r>
      <rPr>
        <sz val="11"/>
        <color rgb="FF000000"/>
        <rFont val="Times New Roman"/>
        <family val="1"/>
      </rPr>
      <t xml:space="preserve">.
Se  retroalimento el reporte de III trimestre de los planes de acción de la PPASP, de los sectores Movilidad, Educación, Jurídica, Hábitat, Desarrollo Económico, Gobierno, Cultura, Mujeres, Gestión Pública, Seguridad, Salud, Ambiente, Planeación e Integración Social.  
Se actualizó la matriz de consolidación de reportes del plan de acción de las políticas que lidera la SDMujer, conforme a los reportes y los alcances recibidos de la PPASP 
</t>
    </r>
  </si>
  <si>
    <t>5 - Acompañar el 100% la incorporación del enfoque de género y  la implementación de siete derechos de la PPMyEG</t>
  </si>
  <si>
    <r>
      <rPr>
        <sz val="11"/>
        <color rgb="FF000000"/>
        <rFont val="Times New Roman"/>
        <family val="1"/>
      </rPr>
      <t xml:space="preserve">En clave de la implementación de siete (7) de los ocho derechos de la PPMyEG en noviembre 2023 se realizaron 5 sensibilizaciones, 4 avances productos PP (Acción comunal, Educativa, Lectura, escritura y oralidad, Acuerdo plazas de mercado), reporte acciones estratégicas por derecho cuatrienio 2020-2023, apoyo evento entrega reconocimientos Sello, retroalimentación a propuestas de acciones afirmativas entidades en fase 2 de Sello. </t>
    </r>
    <r>
      <rPr>
        <b/>
        <sz val="11"/>
        <color rgb="FF000000"/>
        <rFont val="Times New Roman"/>
        <family val="1"/>
      </rPr>
      <t>Paz:</t>
    </r>
    <r>
      <rPr>
        <sz val="11"/>
        <color rgb="FF000000"/>
        <rFont val="Times New Roman"/>
        <family val="1"/>
      </rPr>
      <t xml:space="preserve"> Reporte POA Subcomité Memoria, y Consejo Distrital Paz; programación PAD 2024-1. Propuesta conmemoración DDHH. </t>
    </r>
    <r>
      <rPr>
        <b/>
        <sz val="11"/>
        <color rgb="FF000000"/>
        <rFont val="Times New Roman"/>
        <family val="1"/>
      </rPr>
      <t>Salud:</t>
    </r>
    <r>
      <rPr>
        <sz val="11"/>
        <color rgb="FF000000"/>
        <rFont val="Times New Roman"/>
        <family val="1"/>
      </rPr>
      <t xml:space="preserve"> Reportes avance productos PP Derechos Humanos y mesa prevención maternidades tempranas. Articulación mesa prevención maternidades tempranas, prevención VIH. Piezas comunicativas conmemoración día prevención VIH. </t>
    </r>
    <r>
      <rPr>
        <b/>
        <sz val="11"/>
        <color rgb="FF000000"/>
        <rFont val="Times New Roman"/>
        <family val="1"/>
      </rPr>
      <t>Educación:</t>
    </r>
    <r>
      <rPr>
        <sz val="11"/>
        <color rgb="FF000000"/>
        <rFont val="Times New Roman"/>
        <family val="1"/>
      </rPr>
      <t xml:space="preserve"> Articulación interna y con ESAP y preparación insumos para evento reconocimiento Sello para IES. Preparación mesa universidades prevención violencias género IES. Articulación cumplimiento Acuerdo semilleros contra machismo en colegios y se realizó asistencia técnica a 1 IES para formulación política institucional género.</t>
    </r>
  </si>
  <si>
    <r>
      <rPr>
        <sz val="11"/>
        <color rgb="FF000000"/>
        <rFont val="Times New Roman"/>
        <family val="1"/>
      </rPr>
      <t xml:space="preserve">A la fecha se han realizado las siguientes acciones por 7 de los 8 derechos priorizados:
48 conceptos técnicos sobre documentos técnicos y proyectos normativos relacionados con los derechos de las mujeres,7 documentos técnicos incidencia CCM. 6 conmemoraciones (8M, 28Mayo, 21Junio, 22Julio, 28Sep, semana por la paz), preparación conmemoración DDHH. Avances en 7 productos de otras PP (Acción Comunal, DDHH, Educativa (2), Lectura, Espacio Público, Acuerdo Plazas Mercado). 71 sensibilizaciones. Articulaciones internas e intersectoriales en temas relacionados con los siete derechos: </t>
    </r>
    <r>
      <rPr>
        <b/>
        <sz val="11"/>
        <color rgb="FF000000"/>
        <rFont val="Times New Roman"/>
        <family val="1"/>
      </rPr>
      <t>Paz:</t>
    </r>
    <r>
      <rPr>
        <sz val="11"/>
        <color rgb="FF000000"/>
        <rFont val="Times New Roman"/>
        <family val="1"/>
      </rPr>
      <t xml:space="preserve"> Articulación temas de paz. Reportes seguimiento Política Víctimas, Mesa Distrital Reincorporación, Consejo Paz, PAD y su proyección 2024. </t>
    </r>
    <r>
      <rPr>
        <b/>
        <sz val="11"/>
        <color rgb="FF000000"/>
        <rFont val="Times New Roman"/>
        <family val="1"/>
      </rPr>
      <t>Participación:</t>
    </r>
    <r>
      <rPr>
        <sz val="11"/>
        <color rgb="FF000000"/>
        <rFont val="Times New Roman"/>
        <family val="1"/>
      </rPr>
      <t xml:space="preserve"> Propuestas fortalecimiento CCM, articulación procesos agendas locales y distrital CCM y mujeres habitantes calle. Articulación plan participación territorial POT. </t>
    </r>
    <r>
      <rPr>
        <b/>
        <sz val="11"/>
        <color rgb="FF000000"/>
        <rFont val="Times New Roman"/>
        <family val="1"/>
      </rPr>
      <t>Trabajo:</t>
    </r>
    <r>
      <rPr>
        <sz val="11"/>
        <color rgb="FF000000"/>
        <rFont val="Times New Roman"/>
        <family val="1"/>
      </rPr>
      <t xml:space="preserve"> Articulación SDMovilidad y AVANTIA estudio género en transporte. Cartilla proceso disciplinario. </t>
    </r>
    <r>
      <rPr>
        <b/>
        <sz val="11"/>
        <color rgb="FF000000"/>
        <rFont val="Times New Roman"/>
        <family val="1"/>
      </rPr>
      <t>Salud:</t>
    </r>
    <r>
      <rPr>
        <sz val="11"/>
        <color rgb="FF000000"/>
        <rFont val="Times New Roman"/>
        <family val="1"/>
      </rPr>
      <t xml:space="preserve"> Articulación temas de salud, IVE, derechos sexuales y reproductivos, salud mental, prevención maternidades tempranas, lactancia materna, VIH. </t>
    </r>
    <r>
      <rPr>
        <b/>
        <sz val="11"/>
        <color rgb="FF000000"/>
        <rFont val="Times New Roman"/>
        <family val="1"/>
      </rPr>
      <t>Educación:</t>
    </r>
    <r>
      <rPr>
        <sz val="11"/>
        <color rgb="FF000000"/>
        <rFont val="Times New Roman"/>
        <family val="1"/>
      </rPr>
      <t xml:space="preserve"> Articulación temas educación superior y proyecto acción climática C40. Avances Sello universidades. 4 Mesas prevención violencias IES. </t>
    </r>
    <r>
      <rPr>
        <b/>
        <sz val="11"/>
        <color rgb="FF000000"/>
        <rFont val="Times New Roman"/>
        <family val="1"/>
      </rPr>
      <t>Cultura:</t>
    </r>
    <r>
      <rPr>
        <sz val="11"/>
        <color rgb="FF000000"/>
        <rFont val="Times New Roman"/>
        <family val="1"/>
      </rPr>
      <t xml:space="preserve"> Articulación Smartfilms, Museo Quinta Bolívar, Bibliored, Fuego Fatuo y SOFA. Implementación stand y conversatorio SOFA 2023. </t>
    </r>
    <r>
      <rPr>
        <b/>
        <sz val="11"/>
        <color rgb="FF000000"/>
        <rFont val="Times New Roman"/>
        <family val="1"/>
      </rPr>
      <t>Hábitat:</t>
    </r>
    <r>
      <rPr>
        <sz val="11"/>
        <color rgb="FF000000"/>
        <rFont val="Times New Roman"/>
        <family val="1"/>
      </rPr>
      <t xml:space="preserve"> Articulación POT, insumos Plan Maestro Servicios Cuidado y Sociales y Plan Movilidad, cartilla Estándar Calidad Espacial CIOM. </t>
    </r>
    <r>
      <rPr>
        <b/>
        <sz val="11"/>
        <color rgb="FF000000"/>
        <rFont val="Times New Roman"/>
        <family val="1"/>
      </rPr>
      <t>En clave de los 7 derechos</t>
    </r>
    <r>
      <rPr>
        <sz val="11"/>
        <color rgb="FF000000"/>
        <rFont val="Times New Roman"/>
        <family val="1"/>
      </rPr>
      <t>: Articulación Agencia Atenea, GIZ. Revisión/retroalimentación acciones afirmativas en 25 planes de trabajo Sello y en diagnósticos fase 2 Sello.</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</si>
  <si>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de género y derechos de las mujeres aportan al reconocimiento de los derechos de las mujeres y a eliminar los estereotipos de género asociados a discriminaciones y violencias contra ellas.
Las conmemoraciones de fechas emblemáticas aportarn a la visibilización y exigibilidad de derechos de las mujeres en sus diferencias y diversidad. </t>
  </si>
  <si>
    <t>12. Apoyar técnicamente el desarrollo de estrategias que contribuyan a la implementación de 7 derechos de la PPMyEG en las entidades de la administración distrital, así como con universidades, sector privado, ONGs y sociedad civil.</t>
  </si>
  <si>
    <r>
      <rPr>
        <b/>
        <sz val="11"/>
        <color rgb="FF000000"/>
        <rFont val="Times New Roman"/>
        <family val="1"/>
      </rPr>
      <t>Acumulado</t>
    </r>
    <r>
      <rPr>
        <sz val="11"/>
        <color rgb="FF000000"/>
        <rFont val="Times New Roman"/>
        <family val="1"/>
      </rPr>
      <t xml:space="preserve">:
</t>
    </r>
    <r>
      <rPr>
        <b/>
        <sz val="11"/>
        <color rgb="FF000000"/>
        <rFont val="Times New Roman"/>
        <family val="1"/>
      </rPr>
      <t xml:space="preserve">
Paz</t>
    </r>
    <r>
      <rPr>
        <sz val="11"/>
        <color rgb="FF000000"/>
        <rFont val="Times New Roman"/>
        <family val="1"/>
      </rPr>
      <t xml:space="preserve">: Articulación temas de paz en espacios e instancias sectoriales e intersectoriales. Reportes seguimiento Política Víctimas, PAD, Subcomité Memoria, Mesa Reincorporación, Consejo Paz y proyección PAD 2024. </t>
    </r>
    <r>
      <rPr>
        <b/>
        <sz val="11"/>
        <color rgb="FF000000"/>
        <rFont val="Times New Roman"/>
        <family val="1"/>
      </rPr>
      <t>Participación</t>
    </r>
    <r>
      <rPr>
        <sz val="11"/>
        <color rgb="FF000000"/>
        <rFont val="Times New Roman"/>
        <family val="1"/>
      </rPr>
      <t xml:space="preserve">: Propuesta fortalecimiento CCM. Articulación agendas locales mujeres CCM, Acuerdo participación niñas y proceso mujeres habitantes calle. Avance producto PP Acción Comunal. </t>
    </r>
    <r>
      <rPr>
        <b/>
        <sz val="11"/>
        <color rgb="FF000000"/>
        <rFont val="Times New Roman"/>
        <family val="1"/>
      </rPr>
      <t>Trabajo</t>
    </r>
    <r>
      <rPr>
        <sz val="11"/>
        <color rgb="FF000000"/>
        <rFont val="Times New Roman"/>
        <family val="1"/>
      </rPr>
      <t xml:space="preserve">: Articulación SDMovilidad y AVANTIA. Avances productos PPASP y Acuerdo Plazas Mercado. Retroalimentación documento barreras sector transporte. </t>
    </r>
    <r>
      <rPr>
        <b/>
        <sz val="11"/>
        <color rgb="FF000000"/>
        <rFont val="Times New Roman"/>
        <family val="1"/>
      </rPr>
      <t>Salud</t>
    </r>
    <r>
      <rPr>
        <sz val="11"/>
        <color rgb="FF000000"/>
        <rFont val="Times New Roman"/>
        <family val="1"/>
      </rPr>
      <t xml:space="preserve">: Articulación interna e intersectorial temas de salud, IVE, VIH, salud mental, prevención maternidades tempranas, lactancia materna. Avance PP DDHH. Reportes plan de acción PP Derechos Humanos y mesa prevención maternidades tempranas. </t>
    </r>
    <r>
      <rPr>
        <b/>
        <sz val="11"/>
        <color rgb="FF000000"/>
        <rFont val="Times New Roman"/>
        <family val="1"/>
      </rPr>
      <t>Educación</t>
    </r>
    <r>
      <rPr>
        <sz val="11"/>
        <color rgb="FF000000"/>
        <rFont val="Times New Roman"/>
        <family val="1"/>
      </rPr>
      <t xml:space="preserve">: Articulación interna e intersectorial temas educación superior y proyecto acción climática C40. Avance 2 productos PP Educativa. Avances Sello para universidades. 4 Mesas prevención violencias IES. </t>
    </r>
    <r>
      <rPr>
        <b/>
        <sz val="11"/>
        <color rgb="FF000000"/>
        <rFont val="Times New Roman"/>
        <family val="1"/>
      </rPr>
      <t>Cultura</t>
    </r>
    <r>
      <rPr>
        <sz val="11"/>
        <color rgb="FF000000"/>
        <rFont val="Times New Roman"/>
        <family val="1"/>
      </rPr>
      <t xml:space="preserve">: Articulación Smartfilms, Museo Quinta Bolívar, Bibliored, Fuego Fatuo y SOFA. Documento PP ASP. Avance documento PP Lectura. </t>
    </r>
    <r>
      <rPr>
        <b/>
        <sz val="11"/>
        <color rgb="FF000000"/>
        <rFont val="Times New Roman"/>
        <family val="1"/>
      </rPr>
      <t>Hábitat</t>
    </r>
    <r>
      <rPr>
        <sz val="11"/>
        <color rgb="FF000000"/>
        <rFont val="Times New Roman"/>
        <family val="1"/>
      </rPr>
      <t>: Articulación interna e intersectorial temas reglamentación POT. Insumos técnicos Plan Maestro Servicios Cuidado y Sociales y Plan Movilidad Sostenible. Cartilla Estándar Calidad Espacial CIOM. Avance producto PP Espacio Público.</t>
    </r>
    <r>
      <rPr>
        <b/>
        <sz val="11"/>
        <color rgb="FF000000"/>
        <rFont val="Times New Roman"/>
        <family val="1"/>
      </rPr>
      <t xml:space="preserve"> Cultura-Salud:</t>
    </r>
    <r>
      <rPr>
        <sz val="11"/>
        <color rgb="FF000000"/>
        <rFont val="Times New Roman"/>
        <family val="1"/>
      </rPr>
      <t xml:space="preserve"> Articulación GIZ derechos sexuales migrantes.</t>
    </r>
    <r>
      <rPr>
        <b/>
        <sz val="11"/>
        <color rgb="FF000000"/>
        <rFont val="Times New Roman"/>
        <family val="1"/>
      </rPr>
      <t xml:space="preserve"> Participación-Hábitat:</t>
    </r>
    <r>
      <rPr>
        <sz val="11"/>
        <color rgb="FF000000"/>
        <rFont val="Times New Roman"/>
        <family val="1"/>
      </rPr>
      <t xml:space="preserve"> Articulación sistema participación POT.</t>
    </r>
    <r>
      <rPr>
        <b/>
        <sz val="11"/>
        <color rgb="FF000000"/>
        <rFont val="Times New Roman"/>
        <family val="1"/>
      </rPr>
      <t xml:space="preserve"> 7Derechos</t>
    </r>
    <r>
      <rPr>
        <sz val="11"/>
        <color rgb="FF000000"/>
        <rFont val="Times New Roman"/>
        <family val="1"/>
      </rPr>
      <t xml:space="preserve">: Revisión y retroalimentación acciones afirmativas Planes Trabajo y diagnósticos fase 2 Sello En Igualdad. Reporte acciones estratégicas por derecho en cuatrienio 2020-2023 para empalme nueva administración distrital. </t>
    </r>
  </si>
  <si>
    <r>
      <rPr>
        <b/>
        <sz val="11"/>
        <color rgb="FF000000"/>
        <rFont val="Times New Roman"/>
        <family val="1"/>
      </rPr>
      <t xml:space="preserve">Noviembre:
</t>
    </r>
    <r>
      <rPr>
        <sz val="11"/>
        <color rgb="FF000000"/>
        <rFont val="Times New Roman"/>
        <family val="1"/>
      </rPr>
      <t xml:space="preserve">
7Derechos: Reporte acciones estratégicas por derecho en cuatrienio 2020-2023. Apoyo evento entrega reconocimientos Sello. Revisión/retroalimentación propuestas acciones afirmativas entidades en fase 2 de Sello.
</t>
    </r>
    <r>
      <rPr>
        <b/>
        <sz val="11"/>
        <color rgb="FF000000"/>
        <rFont val="Times New Roman"/>
        <family val="1"/>
      </rPr>
      <t>Paz:</t>
    </r>
    <r>
      <rPr>
        <sz val="11"/>
        <color rgb="FF000000"/>
        <rFont val="Times New Roman"/>
        <family val="1"/>
      </rPr>
      <t xml:space="preserve"> Reporte POA 3 trimestre Subcomité Memoria, Paz y Reconciliación, proyección plan trabajo Consejo Distrital Paz; programación acciones PAD 2024-1. </t>
    </r>
    <r>
      <rPr>
        <b/>
        <sz val="11"/>
        <color rgb="FF000000"/>
        <rFont val="Times New Roman"/>
        <family val="1"/>
      </rPr>
      <t>Participación:</t>
    </r>
    <r>
      <rPr>
        <sz val="11"/>
        <color rgb="FF000000"/>
        <rFont val="Times New Roman"/>
        <family val="1"/>
      </rPr>
      <t xml:space="preserve"> Avance producto PP Acción Comunal. </t>
    </r>
    <r>
      <rPr>
        <b/>
        <sz val="11"/>
        <color rgb="FF000000"/>
        <rFont val="Times New Roman"/>
        <family val="1"/>
      </rPr>
      <t>Trabajo:</t>
    </r>
    <r>
      <rPr>
        <sz val="11"/>
        <color rgb="FF000000"/>
        <rFont val="Times New Roman"/>
        <family val="1"/>
      </rPr>
      <t xml:space="preserve"> Avance producto Acuerdo Plazas Mercado. </t>
    </r>
    <r>
      <rPr>
        <b/>
        <sz val="11"/>
        <color rgb="FF000000"/>
        <rFont val="Times New Roman"/>
        <family val="1"/>
      </rPr>
      <t>Salud:</t>
    </r>
    <r>
      <rPr>
        <sz val="11"/>
        <color rgb="FF000000"/>
        <rFont val="Times New Roman"/>
        <family val="1"/>
      </rPr>
      <t xml:space="preserve"> Reportes avance productos PP Derechos Humanos y plan acción mesa prevención maternidades tempranas. Articulación mesa prevención maternidades tempranas, articulación interna prevención VIH. Piezas comunicativas conmemoración día prevención VIH. Educación: Avance 1 producto PP Educativa. Preparación evento reconocimiento Sello para IES y privados: Articulación interna y con ESAP y preparación insumos. Preparación mesa universidades prevención violencias género IES. Articulación implementación acuerdo semilleros. Cultura: Avances producto PP lectura, escritura y oralidad. 
</t>
    </r>
  </si>
  <si>
    <t xml:space="preserve">13. Apoyar técnicamente la implementación de 7 derechos de la PPMyEG priorizados en la DDDP a través de conceptos y documentos técnicos. </t>
  </si>
  <si>
    <r>
      <rPr>
        <b/>
        <sz val="11"/>
        <color rgb="FF000000"/>
        <rFont val="Times New Roman"/>
        <family val="1"/>
      </rPr>
      <t>Acumulado</t>
    </r>
    <r>
      <rPr>
        <sz val="11"/>
        <color rgb="FF000000"/>
        <rFont val="Times New Roman"/>
        <family val="1"/>
      </rPr>
      <t xml:space="preserve">: Durante el periodo enero - septiembre 2023 se elaboraron 48 conceptos técnicos sobre:
(16) Proyectos de Acuerdo Distrital en temas relacionados con plazas de mercado; lactancia materna; dignidad menstrual; equidad de género en deporte, IVE, consumo sustancias psicoactivas, dignidad menstrual; machismo en colegios; salud personas adultas mayores, publicidad sexista; festival música electrónica al parque; emprendimiento joven rural.
(1) Proyecto de Decreto Distrital sobre proyectos integrales de proximidad.
(4) Proposiciones del Concejo sobre salud mental; parto humanizado; infancia rural; IVE.
(3) Proyectos de Ley sobre paridad en política; licencia menstrual laboral; mujeres rurales.
(14) Políticas públicas distritales en formulación sobre: comunicación comunitaria; TIC; peatón; seguridad, convivencia, paz y reconciliación; vendedoras informales; población raizal; economía circular; nuevos bogotanos y bogotanas; pueblos indígenas; racismo y discriminación racial; acción climática; servicio a ciudadanía.
(4) Respuestas a derechos de petición sobre trabajo doméstico; mujeres trans y personas no binarias, participación mujeres control social, implementación PPMyEG.
(1) Circular lenguaje incluyente DASCD; (1) estrategias Plan Decenal de Lactancia Materna; (1) Ecourbanismo y Construcción Sostenible POT. (1) Encuesta Multipropósito. (1) Plan Decenal Lactancia Materna. (1) documento metodología espacios ciudadanos Veeduría. </t>
    </r>
  </si>
  <si>
    <r>
      <rPr>
        <b/>
        <sz val="11"/>
        <color rgb="FF000000"/>
        <rFont val="Times New Roman"/>
        <family val="1"/>
      </rPr>
      <t xml:space="preserve">Noviembre:
</t>
    </r>
    <r>
      <rPr>
        <sz val="11"/>
        <color rgb="FF000000"/>
        <rFont val="Times New Roman"/>
        <family val="1"/>
      </rPr>
      <t xml:space="preserve">
Esta actividad no cuenta con programación para el mes de noviembre, por lo tanto no se reporta avance en este periodo.</t>
    </r>
  </si>
  <si>
    <t>14. Desarrollar y apoyar procesos de información y sensibilización a entidades de la administración distrital, así como con universidades, sector privado, ONGs y sociedad civil en la implementación de 7 derechos de la PPMyEG priorizados en la DDDP.</t>
  </si>
  <si>
    <r>
      <rPr>
        <b/>
        <sz val="11"/>
        <color rgb="FF000000"/>
        <rFont val="Times New Roman"/>
        <family val="1"/>
      </rPr>
      <t>Acumulado</t>
    </r>
    <r>
      <rPr>
        <sz val="11"/>
        <color rgb="FF000000"/>
        <rFont val="Times New Roman"/>
        <family val="1"/>
      </rPr>
      <t xml:space="preserve">:En el periodo enero - noviembre se han realizado 71 sensibilizaciones, así:
</t>
    </r>
    <r>
      <rPr>
        <b/>
        <sz val="11"/>
        <color rgb="FF000000"/>
        <rFont val="Times New Roman"/>
        <family val="1"/>
      </rPr>
      <t xml:space="preserve">
Paz: </t>
    </r>
    <r>
      <rPr>
        <sz val="11"/>
        <color rgb="FF000000"/>
        <rFont val="Times New Roman"/>
        <family val="1"/>
      </rPr>
      <t xml:space="preserve">2 sensibilizaciones funcionariado: talento humano SDMujer. Unidad Búsqueda Personas Desaparecidas. 1 sensibilización a ciudadanía.  Metodología taller narrativas biográficas. </t>
    </r>
    <r>
      <rPr>
        <b/>
        <sz val="11"/>
        <color rgb="FF000000"/>
        <rFont val="Times New Roman"/>
        <family val="1"/>
      </rPr>
      <t>Participación</t>
    </r>
    <r>
      <rPr>
        <sz val="11"/>
        <color rgb="FF000000"/>
        <rFont val="Times New Roman"/>
        <family val="1"/>
      </rPr>
      <t xml:space="preserve">: metodologías propuesta fortalecimiento CCM. construcción agendas ciudadanas mujeres habitantes de calle. 1 encuentro para socialización agenda ciudadana mujeres habitantes de calle, 3 sensibilizaciones a ciudadanía y 1 sensibilización a talento humano SDMujer. </t>
    </r>
    <r>
      <rPr>
        <b/>
        <sz val="11"/>
        <color rgb="FF000000"/>
        <rFont val="Times New Roman"/>
        <family val="1"/>
      </rPr>
      <t>Trabajo</t>
    </r>
    <r>
      <rPr>
        <sz val="11"/>
        <color rgb="FF000000"/>
        <rFont val="Times New Roman"/>
        <family val="1"/>
      </rPr>
      <t xml:space="preserve">: 1 sensibilización a Bomberos. 1 sensibilización a ciudadanía y 1 sensibilización  a Talento Humano SDMujer. Retroalimentación ABCs derechos y género. </t>
    </r>
    <r>
      <rPr>
        <b/>
        <sz val="11"/>
        <color rgb="FF000000"/>
        <rFont val="Times New Roman"/>
        <family val="1"/>
      </rPr>
      <t>Trabajo-Educación</t>
    </r>
    <r>
      <rPr>
        <sz val="11"/>
        <color rgb="FF000000"/>
        <rFont val="Times New Roman"/>
        <family val="1"/>
      </rPr>
      <t xml:space="preserve">: 1 sensibilización 8M a talento humano SDMujer. </t>
    </r>
    <r>
      <rPr>
        <b/>
        <sz val="11"/>
        <color rgb="FF000000"/>
        <rFont val="Times New Roman"/>
        <family val="1"/>
      </rPr>
      <t>Salud</t>
    </r>
    <r>
      <rPr>
        <sz val="11"/>
        <color rgb="FF000000"/>
        <rFont val="Times New Roman"/>
        <family val="1"/>
      </rPr>
      <t xml:space="preserve">: 12 sensibilizaciones funcionariado: Subred Norte, DASCD, Integración, Educación, ICBF, Comité Lactancia, Servicios Salud para Mujeres, SDS, Hospital Meissen, Línea Púrpura y Talento Humano SDMujer. 7 sensibilizaciones a ciudadanía y 1 feria de servicios La Rolita. </t>
    </r>
    <r>
      <rPr>
        <b/>
        <sz val="11"/>
        <color rgb="FF000000"/>
        <rFont val="Times New Roman"/>
        <family val="1"/>
      </rPr>
      <t>Educación</t>
    </r>
    <r>
      <rPr>
        <sz val="11"/>
        <color rgb="FF000000"/>
        <rFont val="Times New Roman"/>
        <family val="1"/>
      </rPr>
      <t xml:space="preserve">: 1 sensibilización funcionariado ICFES. 2 sensibilizaciones a IES participantes en Sello. Espacios de presentación Sello a 14 IES. 1 jornada revisión buenas prácticas IES. 1 sensibilización a ciudadanía.1 sensibilización a talento humano SDMujer y asistencia técnica a 3 IES para formulación políticas institucionales género. </t>
    </r>
    <r>
      <rPr>
        <b/>
        <sz val="11"/>
        <color rgb="FF000000"/>
        <rFont val="Times New Roman"/>
        <family val="1"/>
      </rPr>
      <t>Cultura</t>
    </r>
    <r>
      <rPr>
        <sz val="11"/>
        <color rgb="FF000000"/>
        <rFont val="Times New Roman"/>
        <family val="1"/>
      </rPr>
      <t xml:space="preserve">: 8 sensibilizaciones funcionariado: Subred Sur Servicios Salud, Talento Humano SDMujer, equipo GIZ, servicios salud mujeres, SDHábitat, Alcaldía Puente Aranda, IDIPRON. 4 sensibilizaciones a empresas privadas. 1 sensibilización IES Sello. 6 sensibilizaciones a ciudadanía. Implementación stand SOFA 2023 sobre estereotipos género desde la ficción. 3 sesiones “Rompiendo el Molde” con Museo Quinta Bolívar. </t>
    </r>
    <r>
      <rPr>
        <b/>
        <sz val="11"/>
        <color rgb="FF000000"/>
        <rFont val="Times New Roman"/>
        <family val="1"/>
      </rPr>
      <t>Educación-Cultura</t>
    </r>
    <r>
      <rPr>
        <sz val="11"/>
        <color rgb="FF000000"/>
        <rFont val="Times New Roman"/>
        <family val="1"/>
      </rPr>
      <t xml:space="preserve">: Articulación y propuesta Agencia Atenea para sensibilización ciudadanía. </t>
    </r>
    <r>
      <rPr>
        <b/>
        <sz val="11"/>
        <color rgb="FF000000"/>
        <rFont val="Times New Roman"/>
        <family val="1"/>
      </rPr>
      <t>Hábitat</t>
    </r>
    <r>
      <rPr>
        <sz val="11"/>
        <color rgb="FF000000"/>
        <rFont val="Times New Roman"/>
        <family val="1"/>
      </rPr>
      <t xml:space="preserve">: 1 sensibilización a talento humano SDMujer. 1 sensibilización a ciudadanía. </t>
    </r>
    <r>
      <rPr>
        <b/>
        <sz val="11"/>
        <color rgb="FF000000"/>
        <rFont val="Times New Roman"/>
        <family val="1"/>
      </rPr>
      <t>7Derechos</t>
    </r>
    <r>
      <rPr>
        <sz val="11"/>
        <color rgb="FF000000"/>
        <rFont val="Times New Roman"/>
        <family val="1"/>
      </rPr>
      <t>: Reunión CCM para presentar propuesta fortalecimiento. 7 documentos técnicos incidencia CCM.</t>
    </r>
  </si>
  <si>
    <r>
      <rPr>
        <b/>
        <sz val="11"/>
        <color rgb="FF000000"/>
        <rFont val="Times New Roman"/>
        <family val="1"/>
      </rPr>
      <t xml:space="preserve">Noviembre:
</t>
    </r>
    <r>
      <rPr>
        <sz val="11"/>
        <color rgb="FF000000"/>
        <rFont val="Times New Roman"/>
        <family val="1"/>
      </rPr>
      <t xml:space="preserve">
Durante el mes de noviembre se realizaron 5 sesiones de información y sensibilizacion, así: </t>
    </r>
    <r>
      <rPr>
        <b/>
        <sz val="11"/>
        <color rgb="FF000000"/>
        <rFont val="Times New Roman"/>
        <family val="1"/>
      </rPr>
      <t>Participación</t>
    </r>
    <r>
      <rPr>
        <sz val="11"/>
        <color rgb="FF000000"/>
        <rFont val="Times New Roman"/>
        <family val="1"/>
      </rPr>
      <t xml:space="preserve">: 1 sensibilización a talento humano SDMujer sobre D.Participación. </t>
    </r>
    <r>
      <rPr>
        <b/>
        <sz val="11"/>
        <color rgb="FF000000"/>
        <rFont val="Times New Roman"/>
        <family val="1"/>
      </rPr>
      <t>Salud</t>
    </r>
    <r>
      <rPr>
        <sz val="11"/>
        <color rgb="FF000000"/>
        <rFont val="Times New Roman"/>
        <family val="1"/>
      </rPr>
      <t xml:space="preserve">:  2 sensibilizaciones: (1) funcionariado S.Salud sobre salud y género; (1) a ciudadanía biblioteca Luis Ángel Arango sobre DSDR. </t>
    </r>
    <r>
      <rPr>
        <b/>
        <sz val="11"/>
        <color rgb="FF000000"/>
        <rFont val="Times New Roman"/>
        <family val="1"/>
      </rPr>
      <t>Educación</t>
    </r>
    <r>
      <rPr>
        <sz val="11"/>
        <color rgb="FF000000"/>
        <rFont val="Times New Roman"/>
        <family val="1"/>
      </rPr>
      <t xml:space="preserve">: Asistencia técnica a 1 IES para formulación política institucional género: U. Externado. </t>
    </r>
    <r>
      <rPr>
        <b/>
        <sz val="11"/>
        <color rgb="FF000000"/>
        <rFont val="Times New Roman"/>
        <family val="1"/>
      </rPr>
      <t>Cultura</t>
    </r>
    <r>
      <rPr>
        <sz val="11"/>
        <color rgb="FF000000"/>
        <rFont val="Times New Roman"/>
        <family val="1"/>
      </rPr>
      <t xml:space="preserve">: 1 sesión proceso Rompiendo el Molde con Museo Quinta Bolívar. </t>
    </r>
  </si>
  <si>
    <t>15. Realizar acciones para la conmemoración de fechas emblemáticas en relación con la garantía de los 7 derechos de la PPMyEG (8 de Marzo, 28 de Mayo, 21 de junio, 22 de Julio, 28 de Septiembre, 10 de Diciembre (DDHH), semana paz)</t>
  </si>
  <si>
    <r>
      <t xml:space="preserve">Acumulado:
8Marzo: </t>
    </r>
    <r>
      <rPr>
        <u/>
        <sz val="11"/>
        <color rgb="FF000000"/>
        <rFont val="Times New Roman"/>
        <family val="1"/>
      </rPr>
      <t>7Derechos</t>
    </r>
    <r>
      <rPr>
        <sz val="11"/>
        <color rgb="FF000000"/>
        <rFont val="Times New Roman"/>
        <family val="1"/>
      </rPr>
      <t>: Identificación logros Administración Distrital en garantía derechos a mujeres. Documento de sentido. Piezas comunicativas. Articulación interna y apoyo evento conmemoración distrital. Trabajo-Educación: Metodología y PPT sensibilización 8M.</t>
    </r>
    <r>
      <rPr>
        <b/>
        <sz val="11"/>
        <color rgb="FF000000"/>
        <rFont val="Times New Roman"/>
        <family val="1"/>
      </rPr>
      <t xml:space="preserve">
28 Mayo</t>
    </r>
    <r>
      <rPr>
        <sz val="11"/>
        <color rgb="FF000000"/>
        <rFont val="Times New Roman"/>
        <family val="1"/>
      </rPr>
      <t xml:space="preserve">: </t>
    </r>
    <r>
      <rPr>
        <u/>
        <sz val="11"/>
        <color rgb="FF000000"/>
        <rFont val="Times New Roman"/>
        <family val="1"/>
      </rPr>
      <t>Salud</t>
    </r>
    <r>
      <rPr>
        <sz val="11"/>
        <color rgb="FF000000"/>
        <rFont val="Times New Roman"/>
        <family val="1"/>
      </rPr>
      <t>: Documento de sentido. Piezas comunicativas. Articulación IDRD preparación evento. Bullets y conversatorio DASCD "Mujer, haz valer tus derechos”. Evento conmemoración - Feria Servicios Manzana Cuidado Engativá.</t>
    </r>
    <r>
      <rPr>
        <b/>
        <sz val="11"/>
        <color rgb="FF000000"/>
        <rFont val="Times New Roman"/>
        <family val="1"/>
      </rPr>
      <t xml:space="preserve">
21 Junio</t>
    </r>
    <r>
      <rPr>
        <sz val="11"/>
        <color rgb="FF000000"/>
        <rFont val="Times New Roman"/>
        <family val="1"/>
      </rPr>
      <t xml:space="preserve">: </t>
    </r>
    <r>
      <rPr>
        <u/>
        <sz val="11"/>
        <color rgb="FF000000"/>
        <rFont val="Times New Roman"/>
        <family val="1"/>
      </rPr>
      <t>Educación</t>
    </r>
    <r>
      <rPr>
        <sz val="11"/>
        <color rgb="FF000000"/>
        <rFont val="Times New Roman"/>
        <family val="1"/>
      </rPr>
      <t>: Documento de sentido. Piezas comunicativas. Metodología, convocatoria y bullets evento. Realización 1 evento conmemoración con IES.</t>
    </r>
    <r>
      <rPr>
        <b/>
        <sz val="11"/>
        <color rgb="FF000000"/>
        <rFont val="Times New Roman"/>
        <family val="1"/>
      </rPr>
      <t xml:space="preserve">
22 de Julio</t>
    </r>
    <r>
      <rPr>
        <sz val="11"/>
        <color rgb="FF000000"/>
        <rFont val="Times New Roman"/>
        <family val="1"/>
      </rPr>
      <t xml:space="preserve">: </t>
    </r>
    <r>
      <rPr>
        <u/>
        <sz val="11"/>
        <color rgb="FF000000"/>
        <rFont val="Times New Roman"/>
        <family val="1"/>
      </rPr>
      <t>Trabajo</t>
    </r>
    <r>
      <rPr>
        <sz val="11"/>
        <color rgb="FF000000"/>
        <rFont val="Times New Roman"/>
        <family val="1"/>
      </rPr>
      <t>: Documento de sentido cuidar es trabajar.</t>
    </r>
    <r>
      <rPr>
        <b/>
        <sz val="11"/>
        <color rgb="FF000000"/>
        <rFont val="Times New Roman"/>
        <family val="1"/>
      </rPr>
      <t xml:space="preserve">
28 de Septiembre</t>
    </r>
    <r>
      <rPr>
        <sz val="11"/>
        <color rgb="FF000000"/>
        <rFont val="Times New Roman"/>
        <family val="1"/>
      </rPr>
      <t xml:space="preserve">: </t>
    </r>
    <r>
      <rPr>
        <u/>
        <sz val="11"/>
        <color rgb="FF000000"/>
        <rFont val="Times New Roman"/>
        <family val="1"/>
      </rPr>
      <t>Salud</t>
    </r>
    <r>
      <rPr>
        <sz val="11"/>
        <color rgb="FF000000"/>
        <rFont val="Times New Roman"/>
        <family val="1"/>
      </rPr>
      <t>: Documento de sentido. Piezas comunicativas. Bullets. Agenda evento. 1 evento conmemoración. Reuniones preparatorias conmemoración con Mesa Salud y Vida Mujeres, Católicas por el derecho a decidir, Polítécnico Grancolombiano, Universidad Juan N. Corpas, Biblioteca Luis ángel Arango y Secretaría Salud.</t>
    </r>
    <r>
      <rPr>
        <b/>
        <sz val="11"/>
        <color rgb="FF000000"/>
        <rFont val="Times New Roman"/>
        <family val="1"/>
      </rPr>
      <t xml:space="preserve">
Semana por la Paz</t>
    </r>
    <r>
      <rPr>
        <sz val="11"/>
        <color rgb="FF000000"/>
        <rFont val="Times New Roman"/>
        <family val="1"/>
      </rPr>
      <t xml:space="preserve">: </t>
    </r>
    <r>
      <rPr>
        <u/>
        <sz val="11"/>
        <color rgb="FF000000"/>
        <rFont val="Times New Roman"/>
        <family val="1"/>
      </rPr>
      <t>Paz</t>
    </r>
    <r>
      <rPr>
        <sz val="11"/>
        <color rgb="FF000000"/>
        <rFont val="Times New Roman"/>
        <family val="1"/>
      </rPr>
      <t>: Metodología, bullets, pieza comunicativa convocatoria. 1 evento conmemoración.</t>
    </r>
    <r>
      <rPr>
        <b/>
        <sz val="11"/>
        <color rgb="FF000000"/>
        <rFont val="Times New Roman"/>
        <family val="1"/>
      </rPr>
      <t xml:space="preserve">
Día Derechos Humanos: Paz:</t>
    </r>
    <r>
      <rPr>
        <sz val="11"/>
        <color rgb="FF000000"/>
        <rFont val="Times New Roman"/>
        <family val="1"/>
      </rPr>
      <t xml:space="preserve"> Propuesta metodología e insumos comunicación conmemoración. </t>
    </r>
  </si>
  <si>
    <r>
      <t>Noviembre:
Día Derechos Humanos</t>
    </r>
    <r>
      <rPr>
        <sz val="11"/>
        <color rgb="FF000000"/>
        <rFont val="Times New Roman"/>
        <family val="1"/>
      </rPr>
      <t xml:space="preserve">: </t>
    </r>
    <r>
      <rPr>
        <u/>
        <sz val="11"/>
        <color rgb="FF000000"/>
        <rFont val="Times New Roman"/>
        <family val="1"/>
      </rPr>
      <t>Paz</t>
    </r>
    <r>
      <rPr>
        <sz val="11"/>
        <color rgb="FF000000"/>
        <rFont val="Times New Roman"/>
        <family val="1"/>
      </rPr>
      <t xml:space="preserve">: Propuesta metodología e insumos comunicación conmemoración Día de los DDHH. </t>
    </r>
  </si>
  <si>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</si>
  <si>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</si>
  <si>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</si>
  <si>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</si>
  <si>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</si>
  <si>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</si>
  <si>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</si>
  <si>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</si>
  <si>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</si>
  <si>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</si>
  <si>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</si>
  <si>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</si>
  <si>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</si>
  <si>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</si>
  <si>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</si>
  <si>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</si>
  <si>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</si>
  <si>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</si>
  <si>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</si>
  <si>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</si>
  <si>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Durante el mes de noviembre se realiaron 2 jornadas de socialización de la PPMyEG y 4 mesas de trabajo para la implementación de esta política. Se desarrollaron 8 mesas de trabajo para la implementación de la PPASP y 3 jornadas de socialización. Así mismo, se consolidaron 15 reportes de productos en responsabilidad de la SDMujer en políticas públicas distritales y se tuvo acompañamiento en la formulación de 3 políticas públicas en el marco del ciclo de políticas.</t>
  </si>
  <si>
    <t>A la fecha se han realizado 21 jornadas de socialización de la PPMyEG y 58 mesas de trabajo para la implementación de esta política. Se desarrollaron 91 mesas de trabajo para la implementación de la PPASP y 44 jornadas de socialización. Así mismo, se consolidaron 55 reportes de productos en responsabilidad de la SDMujer en políticas públicas distritales y se tuvo acompañamiento en la formulación de 18 políticas públicas en el marco del ciclo de políticas.</t>
  </si>
  <si>
    <t>No se presentan retrasos</t>
  </si>
  <si>
    <t xml:space="preserve">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	</t>
  </si>
  <si>
    <t>16. Apoyar técnicamente la implementación y socialización de la Política Pública de Mujeres y Equidad de Género - PPMYEG-.</t>
  </si>
  <si>
    <r>
      <rPr>
        <b/>
        <sz val="11"/>
        <color rgb="FF000000"/>
        <rFont val="Times New Roman"/>
        <family val="1"/>
      </rPr>
      <t xml:space="preserve">Acumulado: </t>
    </r>
    <r>
      <rPr>
        <sz val="11"/>
        <color rgb="FF000000"/>
        <rFont val="Times New Roman"/>
        <family val="1"/>
      </rPr>
      <t>Durante los meses de enero a noviembre se incluyeron los ajustes a la matriz de plan de acción de la PPMYEG y a los apartados del Documento CONPES D.C. No 14 de 2020, según las modificaciones aprobadas por la SDP a 43 productos. Se realizaron 21 jornadas de socialización: 1 con el Departamento Administrativo del Servicio Civil y 2 con equipos de la Secretaría Distrital de la Mujer, 1 con la Unidad Técnica de Apoyo de la Comisión Local Intersectorial de Participación  de Mártires, 1 con Cuerpo Oficial de Bomberos, 1 con el Consejo Consultivo de Mujeres, 1 con la Secrearía Distrital de Recreación y Deporte,  1 con Mujeres palenqueras, 1 con mujeres indígenas y 11 con los COLMYG de las localidades de: 2 Mártires, 1 Rafael Uribe, 1 chapinero, 1 fontibón 1 Kenedy, 1 Barrios Unidos, 1 Engativá, 1 Tunjuelito,1 Usme y 1 Bosa. Se llevaron a cabo 58 mesas de implementación de la PPMYEG con los siguientes sectores: 20 con el sector mujeres, 6 Gestión Jurídica, 1 Hacienda, 1 Movilidad, 2 Educación, 1 Seguridad, 3 Planeación, 2 Desarrollo Económico, 1 Salud, 2 gobierno, 4 Integración Social, 1 Cultura, 3 Gestión Pública, 2 Ambiente, 1 Hábitat,  5 internas con equipos de la Dirección de Derechos y Diseño de Política</t>
    </r>
  </si>
  <si>
    <r>
      <rPr>
        <b/>
        <sz val="11"/>
        <color rgb="FF000000"/>
        <rFont val="Times New Roman"/>
        <family val="1"/>
      </rPr>
      <t>Noviembre:</t>
    </r>
    <r>
      <rPr>
        <sz val="11"/>
        <color rgb="FF000000"/>
        <rFont val="Times New Roman"/>
        <family val="1"/>
      </rPr>
      <t xml:space="preserve"> Se realizaron 2 jornadas de socialización: 1 con Mujeres indígenas y 1 en el COLMYG de Bosa. Se llevaron a cabo 4 mesas de implementación de la PPMYEG con los siguientes sectores Gobierno, Educación, Planeación y Mujeres</t>
    </r>
  </si>
  <si>
    <t xml:space="preserve">17. Apoyar técnicamente la implementación y socialización de la Pública de Actividades Sexuales Pagadas -PPASP-. </t>
  </si>
  <si>
    <r>
      <rPr>
        <b/>
        <sz val="11"/>
        <color rgb="FF000000"/>
        <rFont val="Times New Roman"/>
        <family val="1"/>
      </rPr>
      <t xml:space="preserve">Acumulado: </t>
    </r>
    <r>
      <rPr>
        <sz val="11"/>
        <color rgb="FF000000"/>
        <rFont val="Times New Roman"/>
        <family val="1"/>
      </rPr>
      <t>Durante los meses de enero a octubre: se desarrollaron 91 mesas de trabajo para la implementación de la PPASP con los siguientes sectores: 8 con Integración Social, 25  Mujeres, 1 Jurídica, 3 Seguridad, 5 Cultura, 2 Movilidad, 4 Planeación, 1 Gestión Pública, 1 Educación, 1 Gobierno, 2 Hábitat, 2 Salud, 4 Desarrollo Económico, 1 Ambiente, 9 para ferias de servicios y 3 mesas interinstitucional con los sectores de cultura, desarrollo económico, integración social, gobierno, educación, mujer y planeación,  1 con Consejo de Bogotá, 1 con Personería, 1 con el Centro de Memoria Histórica 1 en Mesa SEZAI. Se realizaron 44 jornadas de socialización con los siguientes sectores:1 Mujeres, 12 con MEBOG, 1 con Alcaldía Local Ciudad Bolívar, 2 con Secretaría de Seguridad y 16 con Mujeres que realizan Actividades Sexuales Pagadas de las localidades de Santa Fe,  Mártires, Chapinero,  Fontibón, Antonio Nariño, Kennedy, Candelaria, Suba y Tunjuelito, 1 con Comité de Lucha Contra la Trata de Personas, 1 en COLMYG de los Mártires, 1 en la Mesa SEZAI, 1 con sector Gobierno y 2 con ciudadanía. Se elaboró insumo para dar respuesta al seguimiento de la sentencia T594 de 2016, en el cual presenta un balance de las 21 jornadas de socialización de la PPASP que se efectuaron con la Policía Metropolitana de Bogotá a cierre del 2022. Se  culminó el documento de caracterización de la oferta de servicios en favor de personas que realizan ASP y se avanzó en una primera versión del documento de transversalización laboral para mujeres en ASP</t>
    </r>
  </si>
  <si>
    <r>
      <rPr>
        <b/>
        <sz val="11"/>
        <color rgb="FF000000"/>
        <rFont val="Times New Roman"/>
        <family val="1"/>
      </rPr>
      <t xml:space="preserve">Noviembre: </t>
    </r>
    <r>
      <rPr>
        <sz val="11"/>
        <color rgb="FF000000"/>
        <rFont val="Times New Roman"/>
        <family val="1"/>
      </rPr>
      <t>Se realizaron 3 jornadas de socialización de la PPASP: 1 con personal de la MEBOG, 2 con ciudadanía. Se realizaron 8 mesas de implementación  interinstitucional con los sectores de Cultura, Desarrollo Económico, Integracion Social, Gobierno, Educación, Planeación y Mujeres</t>
    </r>
  </si>
  <si>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</si>
  <si>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r>
      <rPr>
        <b/>
        <sz val="11"/>
        <color rgb="FF000000"/>
        <rFont val="Times New Roman"/>
        <family val="1"/>
      </rPr>
      <t>Acumulado</t>
    </r>
    <r>
      <rPr>
        <sz val="11"/>
        <color rgb="FF000000"/>
        <rFont val="Times New Roman"/>
        <family val="1"/>
      </rPr>
      <t>: Durante los meses de enero a noviembre se realizaron 55 reportes y/o informes de seguimiento de políticas públicas Distritales en las que la SDMujer tiene responsabilidad: 4 Habitabilidad en Calle, 4 Envejecimiento y Vejez, 4 Servicio a la Ciudadanía, 1 Transparencia, 3 Economía Cultural, 1 Ruralidad, 4 LGBTI, 4 Familias, 1 Seguridad Alimentaria, 4 Lucha contra la trata de personas, 4 Derechos humanos, 3 Gestión integral del hábitat, 3 Juventud, 4 Adultez, 3 Educación, 2 Lectura Escritura y Oralidad, 2 Espacio Público y 2 Infancia, 1 Discapacidad,1 acción comunal. Se hizo acompañamiento técnico para la formulación o reformulación de 18 políticas públicas: Vendedoras y vendedores informales, Lectura, Escritura y Oralidad, Discapacidad, Migrantes, Acción Climática, Salud Mental, Peatón, acción comunal, participación incidente, Movilidad motorizada de cero,  Economía cultural y creativa, de Seguridad convivencia y justicia; Pueblos Indígenas, Comunidad Palenquera, Comunidad Raizal, Comunidades Negras Afrocolombianas, Pueblo Rrom y Ruralidad.
Se emitieron 19 conceptos técnicos de incorporación de enfoque de género en políticas distritales, en el marco del ciclo de política Pública. Se consolidaron 4 reportes de seguimiento de productos de la DDDP 2 para la PPMYEG y 2 para la PPASP y se consolidó la versión final de las matrices de plan de acción de la PPMYEG y PPASP incluyendo los ajustes aprobados para los dos políticas. Se adelantó el reporte cualitativo de indicadores de resultados para I y III trimestre 2023 y cuantitativo vigencia 2022 de la PPMYEG y PPASP. Se ajustó el plan de acción de la PPMYEG con los ajustes solicitados por la Secretaría de planeación para solucionar inconsistencias</t>
    </r>
  </si>
  <si>
    <r>
      <rPr>
        <b/>
        <sz val="11"/>
        <color rgb="FF000000"/>
        <rFont val="Times New Roman"/>
        <family val="1"/>
      </rPr>
      <t xml:space="preserve">Noviembre: </t>
    </r>
    <r>
      <rPr>
        <sz val="11"/>
        <color rgb="FF000000"/>
        <rFont val="Times New Roman"/>
        <family val="1"/>
      </rPr>
      <t>se realizaron 15 reportes de seguimiento de Políticas Públicas Distritales en las que la SDMujer tiene responsabilidad: 1 Juventud, 1 Infancia, 1Espacio Público, 1 Derechos Humanos, 1 Lucha Contra la Trata de Personas, 1 Hábitat, 1 Lectura, Escritura y Oralidad, 1 Discapacidad, 1 Acción Comunal, 1 vejez, 1 Adultez, 1 Familias, 1 Educación, 1 Economía Cultural y 1 Servicio a la Ciudadanía.  Se emitierion 3 conceptos técnicos de incorporación del enfoque de género en políticas distritales, en el marco del ciclo de política pública: Política Pública Raizal, Política Pública Indígena y Política Pública para el Pueblo Rrom. Se hizo acompañamiento técnico para la formulación o reformulación de 3 políticas públicas: Para Pueblos indígenas, Comunidad Raizal y para Comunidades Negras, Afro y Palenqueras. Se adelantó el reporte cualitativo de indicadores de resultados para III trimestre 2023</t>
    </r>
  </si>
  <si>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</si>
  <si>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</si>
  <si>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</si>
  <si>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</si>
  <si>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</si>
  <si>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</si>
  <si>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</si>
  <si>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</si>
  <si>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</si>
  <si>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</si>
  <si>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</si>
  <si>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</si>
  <si>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</si>
  <si>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</si>
  <si>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</si>
  <si>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</si>
  <si>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</si>
  <si>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</si>
  <si>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</si>
  <si>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</si>
  <si>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</si>
  <si>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</si>
  <si>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</si>
  <si>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</si>
  <si>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</si>
  <si>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</si>
  <si>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</si>
  <si>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</si>
  <si>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</si>
  <si>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</si>
  <si>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</si>
  <si>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</si>
  <si>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</si>
  <si>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Implementar la Política Pública de Mujeres y Equidad de género en los sectores responsables del cumplimiento de su plan de acción.  
(Meta 4 y 6)</t>
  </si>
  <si>
    <t xml:space="preserve">Política Pública de Mujeres y Equidad de Género en los sectores responsables del cumplimiento de su plan de acción implementada. </t>
  </si>
  <si>
    <t>Constante</t>
  </si>
  <si>
    <t>PPMyEG</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</si>
  <si>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</si>
  <si>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</si>
  <si>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</si>
  <si>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Se realizó la retroalimentación del reporte de III trimestre de los planes de acción de la PPMyEG, correspondiente a los sectores Movilidad, Planeación, Jurídica, Cultura, Educación, Desarrollo Económico, Ambiente, Seguridad, Salud, Mujeres, Gestión Pública, Gobierno, Hacienda, Hábitat e Integración Social. Se realizó actualización de la matriz de consolidación de reportes del plan de acción de las políticas que lidera la SDMujer, conforme a los reportes y los alcances recibidos. Se realizaron 2 jornadas de socialización: 1 con Mujeres indígenas y 1 en el COLMYG de Bosa. Se llevaron a cabo 4 mesas de implementación de la PPMYEG con los siguientes sectores Gobierno, Educación, Planeación y Mujeres</t>
  </si>
  <si>
    <t>Se realizó revisión y retroalimentación de los reportes de plan de acción del primer, segundo y tercer trimestre de 2023 de la PPMYEG de todos los sectores responsables de su implementación. Se realizó, revisión, análisis y retroalimentación del reporte de logros de transversalización de género a corte de octubre.  Se incluyeron los ajustes a la matriz de plan de acción de la PPMYEG y a los apartados del Documento CONPES D.C. No 14 de 2020, según las modificaciones aprobadas por la SDP a 43 productos. Se realizaron 21 jornadas de socialización: 1 con el Departamento Administrativo del Servicio Civil y 2 con equipos de la Secretaría Distrital de la Mujer, 1 con la Unidad Técnica de Apoyo de la Comisión Local Intersectorial de Participación  de Mártires, 1 con Cuerpo Oficial de Bomberos, 1 con el Consejo Consultivo de Mujeres, 1 con la Secrearía Distrital de Recreación y Deporte,  1 con Mujeres palenqueras, 1 con mujeres indígenas y 11 con los COLMYG de las localidades de: 2 Mártires, 1 Rafael Uribe, 1 chapinero, 1 fontibón 1 Kenedy, 1 Barrios Unidos, 1 Engativá, 1 Tunjuelito,1 Usme y 1 Bosa. Se llevaron a cabo 58 mesas de implementación de la PPMYEG con los siguientes sectores: 20 con el sector mujeres, 6 Gestión Jurídica, 1 Hacienda, 1 Movilidad, 2 Educación, 1 Seguridad, 3 Planeación, 2 Desarrollo Económico, 1 Salud, 2 gobierno, 4 Integración Social, 1 Cultura, 3 Gestión Pública, 2 Ambiente, 1 Hábitat,  5 internas con equipos de la Dirección de Derechos y Diseño de Política</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</si>
  <si>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</si>
  <si>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</si>
  <si>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</si>
  <si>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</si>
  <si>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</si>
  <si>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r>
      <rPr>
        <sz val="11"/>
        <color rgb="FF000000"/>
        <rFont val="Times New Roman"/>
        <family val="1"/>
      </rPr>
      <t xml:space="preserve">Se realizó acompañamiento técnico para la transversalización del enfoque de género en 15 sectores distritales mediante 6 sensibilizaciones, y 5 conceptos técnicos; se realizó acompañamiento técnico a 4 mesas, 4 comité, 1 UTA, 1 sala situacional y 3 comisiones. Elaboración propuesta plan de trabajo 2024-2025 en el marco del Sello Distrital de Igualdad de Género para las entidades IDEP, Universidad Distrital Francisco José de Caldas, OFB, FUGA, Metro, IDU, UMV, IDPYBA, Subred Integrada de Servicios de Salud Sur Occidente y Capital Salud, CVP, EAAB, RENOBO, Catastro y Lotería de Bogotá y revisión y ajustes plan de trabajo ATENEA y DADEP
</t>
    </r>
    <r>
      <rPr>
        <b/>
        <sz val="11"/>
        <color rgb="FF000000"/>
        <rFont val="Times New Roman"/>
        <family val="1"/>
      </rPr>
      <t>En clave de la implementación de siete (7) de los ocho derechos de la PPMyEG (Meta 5</t>
    </r>
    <r>
      <rPr>
        <sz val="11"/>
        <color rgb="FF000000"/>
        <rFont val="Times New Roman"/>
        <family val="1"/>
      </rPr>
      <t xml:space="preserve">) en noviembre 2023 se realizaron 5 sensibilizaciones, avances 4 productos PP (Acción comunal, Educativa, Lectura, escritura y oralidad, Acuerdo plazas de mercado), reporte acciones estratégicas por derecho cuatrienio 2020-2023, apoyo evento entrega reconocimientos Sello a IES y privados, retroalimentación propuestas acciones afirmativas entidades distritales en fase 2 de Sello. Paz: Reporte POA Subcomité Memoria, y Consejo Distrital Paz; programación PAD 2024-1. Propuesta conmemoración DDHH. Salud: Reportes avance productos PP Derechos Humanos y mesa prevención maternidades tempranas. Articulación mesa prevención maternidades tempranas, prevención VIH. Piezas comunicativas conmemoración día prevención VIH. Educación: Articulación interna y con ESAP y preparación insumos para evento reconocimiento Sello para IES. Preparación mesa universidades prevención violencias género IES. Articulación cumplimiento Acuerdo semilleros contra machismo. Asistencia técnica a 1 IES para formulación política institucional género.
Sello En Igualdad: Se elaboraron 15 diagnósticos institucionales en versión final y se realizó la medición del cumplimiento de acciones de 11 entidades.    Para privados: Se implementó 1 tallere del portafolio de servicios para IES y empresas alcanzando a 38 personas y entregó la insignia de reconocimiento a 19 organizaciones e IES. 
</t>
    </r>
  </si>
  <si>
    <r>
      <rPr>
        <sz val="11"/>
        <color rgb="FF000000"/>
        <rFont val="Times New Roman"/>
        <family val="1"/>
      </rPr>
      <t xml:space="preserve">Transversalización: Acompañamiento técnico para la transversalización del enfoque de género a 15 sectores distritales mediante 105 sensibilizaciones, 3 documentos, 3 bullets y 20 conceptos técnicos. Desarrollo de 2 sesiones de la CIM y 11 sesiones de la UTA. Participación y acompañamiento técnico a 24 mesas, 21 comités, 7 consejos, 22 UTA, 1 sala situacional y 52 comisiones del Distrito. TPIEG: Desarrollo de 2 talleres magistrales sobre TPIEG, propuestas de marcación 2023 a 44 entidades, acompañamiento a las entidades realizando los boletines de marcación TPIEG I Semestre 2023. Concertación y monitoreo a los reportes de logros de transversalización de género para 15 sectores. Transversalización en Sello En Igualdad: Propuesta plan de trabajo 2024-2025 para IDIGER, DADEP, IDT, Subred Sur y ATENEA, IDEP, Universidad Distrital Francisco José de Caldas, OFB, FUGA, Metro, IDU, UMV, IDPYBA, Subred Integrada de Servicios de Salud Sur Occidente y Capital Salud, CVP, EAAB, RENOBO, Catastro y Lotería de Bogotá y revisión y ajustes plan de trabajo ATENEA y DADEP. 
Sello En Igualdad: Evento de premiación de las entidades públicas (sello violeta: SDJ, sello plata: SDIS y sello bronce: SDG) y entrega de reconocimiento a 40 organizaciones. Se socializaron y enviaron los diagnósticos institucionales y la propuesta de plan de trabajo a 25 entidades en la I fase. Para la II fase se convocaron 35 entidades. Se implementaron instrumentos de revisión de lenguaje escrito y visual a 29 entidades. Visitas de observación a 30 entidades. Se elaboraron 15 diagnósticos institucionales. Para privados: aplicación de la herramienta de autodiagnóstico a 11 organizaciones privadas y socialización a 15 empresas. Se implementaron 26 talleres del portafolio a 2344 personas. Se realizó desayuno de trabajo con el sector privado en mayo y a la fecha hay 24 empresas e IES que firmaron el Pacto de Ciudad de Igualdad de Género. 
Sobre la implementación de 7 derechos de la PPMyEG en el periodo enero - noviembre 2023 se ha avanzado en: 48 conceptos técnicos, 7 documentos técnicos incidencia CCM. 6 conmemoraciones (8M, 28Mayo, 21Junio, 22Julio, 28Sep, semana por la paz), preparación conmemoración DDHH, avances en 7 productos de otras PP (Acción Comunal, DDHH, Educativa (2), Lectura, Espacio Público, Acuerdo Plazas Mercado), 71 sensibilizaciones. Se han desarrollado articulaciones con Agencia Atenea, GIZ, POT,Smartfilms, Museo Quinta Bolívar, Bibliored, Fuego Fatuo, SOFA, SDMovilidad y AVANTIA, procesos agendas locales y distrital CCM y mujeres habitantes calle, plan participación territorial POT y específicamente en cada derecho así: Paz: Reportes seguimiento Política Víctimas, Mesa Distrital Reincorporación, Consejo Paz, PAD y su proyección 2024. Participación: Propuestas fortalecimiento CCM. Trabajo: estudio género en transporte y cartilla proceso disciplinario. Salud: articulación temas de salud, IVE, derechos sexuales y reproductivos, salud mental, prevención maternidades tempranas, lactancia materna, VIH. Educación: Proyecto acción climática C40, avances Sello universidades y acompañamiento a 4 mesas prevención violencias IES. </t>
    </r>
    <r>
      <rPr>
        <b/>
        <sz val="11"/>
        <color rgb="FF000000"/>
        <rFont val="Times New Roman"/>
        <family val="1"/>
      </rPr>
      <t>Cultura</t>
    </r>
    <r>
      <rPr>
        <sz val="11"/>
        <color rgb="FF000000"/>
        <rFont val="Times New Roman"/>
        <family val="1"/>
      </rPr>
      <t xml:space="preserve">: implementación stand y conversatorio SOFA 2023. </t>
    </r>
    <r>
      <rPr>
        <b/>
        <sz val="11"/>
        <color rgb="FF000000"/>
        <rFont val="Times New Roman"/>
        <family val="1"/>
      </rPr>
      <t>Hábitat</t>
    </r>
    <r>
      <rPr>
        <sz val="11"/>
        <color rgb="FF000000"/>
        <rFont val="Times New Roman"/>
        <family val="1"/>
      </rPr>
      <t xml:space="preserve">: insumos Plan Maestro Servicios Cuidado y Sociales y Plan Movilidad, cartilla Estándar Calidad Espacial CIOM.  Revisión/retroalimentación acciones afirmativas en 25 planes de trabajo Sello y en diagnósticos fase 2 Sello. </t>
    </r>
  </si>
  <si>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</si>
  <si>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</si>
  <si>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</si>
  <si>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</si>
  <si>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</si>
  <si>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</si>
  <si>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</si>
  <si>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</si>
  <si>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Actividad cumplida, no requiere reporte</t>
  </si>
  <si>
    <t>Fue diagramado el documento Guía de Seguimiento a las Políticas Públicas Distritales con Enfoque de Género, se realizó socialización de la Guía de Seguimiento a las Políticas Públicas Distritales con Enfoque de Género al equipo de la Dirección de Derechos y Diseño de Política, así como en la décima sesión de la Unidad Técnica de Apoyo – UTA de la Comisión Intersectorial de Mujeres CIM del 19 de octubre de 2023. La guía en mención está dirigida a cualquier persona interesada en la incorporación del enfoque de género en el ciclo de la planeación y promueve el fortalecimiento de capacidades en el seguimiento con enfoque de género en las entidades y sectores de la Administración Distrital.</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</si>
  <si>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</si>
  <si>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</si>
  <si>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</si>
  <si>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</si>
  <si>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</si>
  <si>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</si>
  <si>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</si>
  <si>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No se cuenta con meta programada para el mes de noviembre</t>
  </si>
  <si>
    <t>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
En el segundo trimestre se avanzó en la actualización del capítulo de diagnóstico de cada derecho, incorporando información cualitativa y cuantitativa proveniente de fuentes primarias y secundarias oficiales. En el tercer trimestre se avanzó en la actualización de los 7 documentos técnicos por derecho, realizando revisón y ajustes de contenido y modificando el capítulo normativo de cada documento como un anexo para facilitar su consulta.</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</si>
  <si>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</si>
  <si>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</si>
  <si>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</si>
  <si>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</si>
  <si>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</si>
  <si>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Se realizaron los informes de asistencia técnica para la transversalización del enfoque de género de los 15 sectores de la Administración Distrital, de los meses de febrero a septiemnre de 2023.</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</si>
  <si>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</si>
  <si>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</si>
  <si>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</si>
  <si>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</si>
  <si>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</si>
  <si>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</si>
  <si>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 xml:space="preserve">Informe de gestión de la Comisión Intersectorial de Mujeres correspondiente al primer y segundo trimestre de 2023, realización de la primera y segunda sesión de la Comisión, presentación de avances de la PPMYEG y PPASP y sus instrumentos, balance de marcación TPIEG 2023 y lineamientos en los reportes de Políticas Públicas. </t>
  </si>
  <si>
    <t xml:space="preserve">Coordinar la Unidad Técnica de Apoyo (UTA) de la Comisión Intersectorial de Mujeres </t>
  </si>
  <si>
    <t>Número de Sesiones de la UTA realizadas</t>
  </si>
  <si>
    <t>Fórmula: Número  de sesiones de UTA realizadas</t>
  </si>
  <si>
    <t>1. Actas de la UTA 
2. Presentaciones UTA</t>
  </si>
  <si>
    <t>Se desarrolló la sesión 11 de la UTA de la CIM de manera asincrónica en la cual se realizó un trabajo interno articulado entre la referenta y/o enlaces de las entidades del sector y la contratista/profesional de la SDMujer que brinda asistencia técnica para transversalizar el enfoque de género, cuyo objetivo fue la revisión de la matriz donde se consolida el informe de balance de marcación en el Trazador Presupuestal de Igualdad y Equidad de Género -TPIEG, realizada entre 2021 y 2023. El acta está en proceso de aprobación.</t>
  </si>
  <si>
    <t>Se dio a conocer a los 15 sectores distritales la propuesta de plan de acción 2023 y cronograma de sesiones para CIM y UTA. Se han realizado 11 sesiones de UTA en las cuales los sectores han realizado la presentación de sus buenas prácticas. La SDMujer como secretaría técnica presentó balances de marcación TPIEG 2022, propuesta de los planes de acción CIM-UTA 2023, cronograma de entrega de reportes, socialización logros de transversalización de género, aprobación y entrega de reportes de los planes de trabajo del sello “En Igualdad” resultados de la marcación del TPIEG 2023 y lineamientos para los reportes de PP, revisión de la matriz donde se consolida el informe de balance de marcación en el TPIEG 2021 y 2023. Se cuenta con bullets y ppt de las sesiones, se tiene pendiente el acta de la última sesión ya que se encuentra en proceso de aprobación.</t>
  </si>
  <si>
    <t>ELABORÓ</t>
  </si>
  <si>
    <t xml:space="preserve">Firma: </t>
  </si>
  <si>
    <t>APROBÓ (Según aplique Gerenta de proyecto, Lider técnica y responsable de proceso)</t>
  </si>
  <si>
    <t>Firma:</t>
  </si>
  <si>
    <t>REVISÓ OFICINA ASESORA DE PLANEACIÓN</t>
  </si>
  <si>
    <t xml:space="preserve">VoBo. </t>
  </si>
  <si>
    <t>Nombre: LEIDY ALVAREZ,  HEIDY GUZMÁN</t>
  </si>
  <si>
    <t>Nombre: CLARA LÓPEZ GARCÍA</t>
  </si>
  <si>
    <t>Nombre: ANGIE PAOLA MESA</t>
  </si>
  <si>
    <t>Nombre:</t>
  </si>
  <si>
    <t>Nombre: SANDRA CATALINA CAMPOS ROMERO</t>
  </si>
  <si>
    <t xml:space="preserve">Cargo:  Profesional Universitaria / contratista financiera DDDP. </t>
  </si>
  <si>
    <t>Cargo: DIRECTORA DE DERECHOS Y DISEÑO DE POLÍTICA- LIDERESA TÉCNICA Y RESPONSABLE DEL PROCESO</t>
  </si>
  <si>
    <t xml:space="preserve">Cargo: SUBSECRETARIA DEL CUIDADO Y POLÍTICAS DE IGUALDAD- GERENTA </t>
  </si>
  <si>
    <t xml:space="preserve">Cargo: </t>
  </si>
  <si>
    <t>Cargo: Jefa Oficina Asesora de Planeación</t>
  </si>
  <si>
    <t>Sigla</t>
  </si>
  <si>
    <t>Definición</t>
  </si>
  <si>
    <t>ACDTIC</t>
  </si>
  <si>
    <t>Alta Consejería Distrital de Tecnologías de Información y Comunicaciones</t>
  </si>
  <si>
    <t>AMB</t>
  </si>
  <si>
    <t>Sector Ambiente</t>
  </si>
  <si>
    <t>ASCUN</t>
  </si>
  <si>
    <t>Asociación Colombiana de Universidades</t>
  </si>
  <si>
    <t>C-40</t>
  </si>
  <si>
    <t xml:space="preserve">Grupo de Liderazgo Climático </t>
  </si>
  <si>
    <t>CCM</t>
  </si>
  <si>
    <t>Consejo Consultivo de Mujeres</t>
  </si>
  <si>
    <t>CDSCCFB</t>
  </si>
  <si>
    <t>Comisión Distrital de Seguridad, Comodidad y Convivencia en el Fútbol de Bogotá</t>
  </si>
  <si>
    <t>CIDPO</t>
  </si>
  <si>
    <t>Comisión Intersectorial Diferencial Poblacional</t>
  </si>
  <si>
    <t>CIM</t>
  </si>
  <si>
    <t>Comisión Intersectorial de Mujeres</t>
  </si>
  <si>
    <t>CIOM</t>
  </si>
  <si>
    <t>Casas de Igualdad de Oportunidades para las Mujeres</t>
  </si>
  <si>
    <t>COLMYG</t>
  </si>
  <si>
    <t>Comités Operativos Locales de Mujer y Género</t>
  </si>
  <si>
    <t>CT</t>
  </si>
  <si>
    <t>Concepto Técnico</t>
  </si>
  <si>
    <t>CUL</t>
  </si>
  <si>
    <t>Sector Cultura, Recreación y Deporte</t>
  </si>
  <si>
    <t>DADEP</t>
  </si>
  <si>
    <t>Departamento Administrativo de la Defendoría del Espacio Público</t>
  </si>
  <si>
    <t>DASCD</t>
  </si>
  <si>
    <t>Departamento Administrativo del Servicio Civil Distrital</t>
  </si>
  <si>
    <t>DCLS</t>
  </si>
  <si>
    <t>Derecho a una cultura libre de sexismo</t>
  </si>
  <si>
    <t>DED</t>
  </si>
  <si>
    <t>Derecho a la educación con equidad</t>
  </si>
  <si>
    <t>DEE</t>
  </si>
  <si>
    <t>Sector Desarrollo Económico</t>
  </si>
  <si>
    <t>DDHH</t>
  </si>
  <si>
    <t>Derechos Humanos</t>
  </si>
  <si>
    <t>DEVAJ</t>
  </si>
  <si>
    <t>Dirección de Eliminación de las Violencias contra las Mujeres y Acceso a la Justicia</t>
  </si>
  <si>
    <t>DT</t>
  </si>
  <si>
    <t>Documeto Técnico</t>
  </si>
  <si>
    <t>EDU</t>
  </si>
  <si>
    <t>Sector Educación</t>
  </si>
  <si>
    <t>ESAP</t>
  </si>
  <si>
    <t>Escuela Superior de Administración Pública</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</si>
  <si>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</si>
  <si>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</si>
  <si>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</si>
  <si>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</si>
  <si>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</si>
  <si>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</si>
  <si>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</si>
  <si>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</si>
  <si>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</si>
  <si>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</si>
  <si>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</si>
  <si>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</si>
  <si>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</si>
  <si>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</si>
  <si>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</si>
  <si>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</si>
  <si>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</si>
  <si>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</si>
  <si>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IDPYBA</t>
  </si>
  <si>
    <t>Instituto Distrital de Protección y Bienestar Animal</t>
  </si>
  <si>
    <t>IDRD</t>
  </si>
  <si>
    <t>Instituto Distrital de Recreación y Deporte</t>
  </si>
  <si>
    <t>IDU</t>
  </si>
  <si>
    <t>Instituto de Desarrollo Urbano</t>
  </si>
  <si>
    <t>IES</t>
  </si>
  <si>
    <t>Institución de Educación Superior</t>
  </si>
  <si>
    <t>INT</t>
  </si>
  <si>
    <t>Sector Integración Social</t>
  </si>
  <si>
    <t>IVE</t>
  </si>
  <si>
    <t>Interrupción Voluntaria del Embarazo</t>
  </si>
  <si>
    <t>JEP</t>
  </si>
  <si>
    <t>Jurisdicción Especial para la Paz</t>
  </si>
  <si>
    <t>JUR</t>
  </si>
  <si>
    <t>Sector Gestión Jurídica</t>
  </si>
  <si>
    <t>MAS</t>
  </si>
  <si>
    <t xml:space="preserve">Mesa de Atención social </t>
  </si>
  <si>
    <t>MOV</t>
  </si>
  <si>
    <t>Sector Movilidad</t>
  </si>
  <si>
    <t>MUJ</t>
  </si>
  <si>
    <t>Sector Mujeres</t>
  </si>
  <si>
    <t>OFB</t>
  </si>
  <si>
    <t>Orquesta Filarmónica de Bogotá</t>
  </si>
  <si>
    <t>PAD</t>
  </si>
  <si>
    <t>Plan Distrital de Atención a Víctimas</t>
  </si>
  <si>
    <t>PC</t>
  </si>
  <si>
    <t>Derecho a la paz y convivencia con equidad de género</t>
  </si>
  <si>
    <t>PDET</t>
  </si>
  <si>
    <t>Programas de Desarrollo con Enfoque Territorial</t>
  </si>
  <si>
    <t>PES</t>
  </si>
  <si>
    <t>Plan Especial de Salvaguardia</t>
  </si>
  <si>
    <t>POT</t>
  </si>
  <si>
    <t>Plan de Ordenamiento Territorial</t>
  </si>
  <si>
    <t>PP</t>
  </si>
  <si>
    <t>Política Pública</t>
  </si>
  <si>
    <t>PPASP</t>
  </si>
  <si>
    <t>Política Pública de Actividades Sexuales Pagadas</t>
  </si>
  <si>
    <t>Política Pública de Mujeres y Equidad de Género</t>
  </si>
  <si>
    <t>PYR</t>
  </si>
  <si>
    <t>Derecho a la participación y representación con equidad</t>
  </si>
  <si>
    <t>RAC</t>
  </si>
  <si>
    <t>Red de Alianzas del Cuidado</t>
  </si>
  <si>
    <t>SAL</t>
  </si>
  <si>
    <t>Sector Salud</t>
  </si>
  <si>
    <t>SDIG</t>
  </si>
  <si>
    <t>Sello Distrital de Igualdad De Género</t>
  </si>
  <si>
    <t>SDP</t>
  </si>
  <si>
    <t>Sector Planeación</t>
  </si>
  <si>
    <t>SEG</t>
  </si>
  <si>
    <t>Sector Seguridad</t>
  </si>
  <si>
    <t>SOFA</t>
  </si>
  <si>
    <t>Salón del Ocio y la Fantasía</t>
  </si>
  <si>
    <t>SP</t>
  </si>
  <si>
    <t>Derecho a la salud plena</t>
  </si>
  <si>
    <t>TID</t>
  </si>
  <si>
    <t>Derecho al trabajo en condiciones de igualdad y dignidad</t>
  </si>
  <si>
    <t>UMV</t>
  </si>
  <si>
    <t>Unidad de Mantenimiento Vial</t>
  </si>
  <si>
    <t>UNAD</t>
  </si>
  <si>
    <t>Universidad Nacional Abierta y a Distancia</t>
  </si>
  <si>
    <t>UTA</t>
  </si>
  <si>
    <t>Unidad Técnicas de Apoyo</t>
  </si>
  <si>
    <t>VIH</t>
  </si>
  <si>
    <t>Virus de Inmunodeficiencia Humana</t>
  </si>
  <si>
    <t>ZESAI</t>
  </si>
  <si>
    <t>Zonas Especiales de Servicios de Alto Impacto</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</si>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</sst>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s>
  <fonts count="5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8"/>
      <color theme="0" tint="-0.34998626667073579"/>
      <name val="Calibri"/>
      <family val="2"/>
      <scheme val="minor"/>
    </font>
    <font>
      <b/>
      <sz val="12"/>
      <color theme="1"/>
      <name val="Times New Roman"/>
      <family val="1"/>
    </font>
    <font>
      <b/>
      <sz val="11"/>
      <color rgb="FFA6A6A6"/>
      <name val="Times New Roman"/>
      <family val="1"/>
    </font>
    <font>
      <b/>
      <sz val="11"/>
      <color theme="0" tint="-0.34998626667073579"/>
      <name val="Times New Roman"/>
      <family val="1"/>
    </font>
    <font>
      <b/>
      <u/>
      <sz val="11"/>
      <color rgb="FF000000"/>
      <name val="Times New Roman"/>
      <family val="1"/>
    </font>
    <font>
      <b/>
      <i/>
      <sz val="11"/>
      <color rgb="FF000000"/>
      <name val="Times New Roman"/>
      <family val="1"/>
    </font>
    <font>
      <sz val="10"/>
      <color rgb="FF000000"/>
      <name val="Tahoma"/>
      <family val="2"/>
    </font>
    <font>
      <b/>
      <sz val="10"/>
      <color rgb="FF000000"/>
      <name val="Tahoma"/>
      <family val="2"/>
    </font>
    <font>
      <u/>
      <sz val="11"/>
      <color rgb="FF000000"/>
      <name val="Times New Roman"/>
      <family val="1"/>
    </font>
    <font>
      <b/>
      <sz val="11"/>
      <color rgb="FF000000"/>
      <name val="Times New Roman"/>
      <family val="1"/>
    </font>
    <font>
      <sz val="11"/>
      <color rgb="FF000000"/>
      <name val="Times New Roman"/>
      <family val="1"/>
    </font>
    <font>
      <sz val="11"/>
      <color theme="1"/>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style="thin">
        <color indexed="64"/>
      </top>
      <bottom/>
      <diagonal/>
    </border>
    <border>
      <left style="thin">
        <color rgb="FF000000"/>
      </left>
      <right/>
      <top/>
      <bottom style="medium">
        <color rgb="FF000000"/>
      </bottom>
      <diagonal/>
    </border>
    <border>
      <left/>
      <right style="medium">
        <color rgb="FF000000"/>
      </right>
      <top/>
      <bottom/>
      <diagonal/>
    </border>
  </borders>
  <cellStyleXfs count="34">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9" fontId="20" fillId="0" borderId="0" applyFont="0" applyFill="0" applyBorder="0" applyAlignment="0" applyProtection="0"/>
    <xf numFmtId="168" fontId="20" fillId="0" borderId="0" applyFont="0" applyFill="0" applyBorder="0" applyAlignment="0" applyProtection="0"/>
    <xf numFmtId="41" fontId="20" fillId="0" borderId="0" applyFont="0" applyFill="0" applyBorder="0" applyAlignment="0" applyProtection="0"/>
    <xf numFmtId="169" fontId="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7" fontId="1" fillId="0" borderId="0" applyFont="0" applyFill="0" applyBorder="0" applyAlignment="0" applyProtection="0"/>
    <xf numFmtId="164"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77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1" xfId="28" applyNumberFormat="1" applyFont="1" applyBorder="1" applyAlignment="1">
      <alignment vertical="center"/>
    </xf>
    <xf numFmtId="9" fontId="32" fillId="0" borderId="1" xfId="28"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31"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2" xfId="10" applyNumberFormat="1" applyFont="1" applyBorder="1" applyAlignment="1">
      <alignment vertical="center"/>
    </xf>
    <xf numFmtId="173" fontId="20" fillId="0" borderId="20" xfId="10" applyNumberFormat="1"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9" fontId="32" fillId="0" borderId="0" xfId="28" applyFont="1" applyAlignment="1">
      <alignment vertical="center"/>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7" xfId="22" applyFont="1" applyFill="1" applyBorder="1" applyAlignment="1">
      <alignment vertical="center" wrapText="1"/>
    </xf>
    <xf numFmtId="0" fontId="12" fillId="19" borderId="78" xfId="22" applyFont="1" applyFill="1" applyBorder="1" applyAlignment="1">
      <alignment vertical="center" wrapText="1"/>
    </xf>
    <xf numFmtId="9" fontId="11" fillId="0" borderId="1" xfId="28" applyFont="1" applyBorder="1" applyAlignment="1">
      <alignment horizontal="center" vertical="center" wrapText="1"/>
    </xf>
    <xf numFmtId="168" fontId="32" fillId="0" borderId="1" xfId="11" applyFont="1" applyFill="1" applyBorder="1" applyAlignment="1">
      <alignment horizontal="center" vertical="center" wrapText="1"/>
    </xf>
    <xf numFmtId="0" fontId="32"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32" fillId="0" borderId="1" xfId="28" applyFont="1" applyFill="1" applyBorder="1" applyAlignment="1">
      <alignment horizontal="center" vertical="center"/>
    </xf>
    <xf numFmtId="0" fontId="11" fillId="0" borderId="10" xfId="0" applyFont="1" applyBorder="1" applyAlignment="1">
      <alignment horizontal="center" vertical="center" wrapText="1"/>
    </xf>
    <xf numFmtId="173" fontId="20" fillId="0" borderId="32" xfId="10" applyNumberFormat="1" applyFont="1" applyFill="1" applyBorder="1" applyAlignment="1">
      <alignment vertical="center"/>
    </xf>
    <xf numFmtId="173" fontId="20" fillId="0" borderId="4" xfId="10" applyNumberFormat="1" applyFont="1" applyFill="1" applyBorder="1" applyAlignment="1">
      <alignment vertical="center"/>
    </xf>
    <xf numFmtId="173" fontId="20" fillId="0" borderId="8" xfId="10" applyNumberFormat="1" applyFont="1" applyFill="1" applyBorder="1" applyAlignment="1">
      <alignment vertical="center"/>
    </xf>
    <xf numFmtId="173" fontId="20" fillId="0" borderId="1" xfId="10" applyNumberFormat="1" applyFont="1" applyFill="1" applyBorder="1" applyAlignment="1">
      <alignment vertical="center"/>
    </xf>
    <xf numFmtId="173" fontId="20" fillId="0" borderId="31" xfId="10" applyNumberFormat="1" applyFont="1" applyFill="1" applyBorder="1" applyAlignment="1">
      <alignment vertical="center"/>
    </xf>
    <xf numFmtId="173" fontId="20" fillId="0" borderId="19" xfId="10" applyNumberFormat="1" applyFont="1" applyFill="1" applyBorder="1" applyAlignment="1">
      <alignment vertical="center"/>
    </xf>
    <xf numFmtId="0" fontId="32" fillId="0" borderId="5" xfId="0" applyFont="1" applyBorder="1" applyAlignment="1">
      <alignment horizontal="center" vertical="center"/>
    </xf>
    <xf numFmtId="0" fontId="17" fillId="0" borderId="1" xfId="0" applyFont="1" applyBorder="1" applyAlignment="1">
      <alignment horizontal="center" vertical="center" wrapText="1"/>
    </xf>
    <xf numFmtId="0" fontId="32" fillId="0" borderId="5" xfId="0" applyFont="1" applyBorder="1" applyAlignment="1">
      <alignment horizontal="center" vertical="center" wrapText="1"/>
    </xf>
    <xf numFmtId="0" fontId="11" fillId="0" borderId="5" xfId="0" applyFont="1" applyBorder="1" applyAlignment="1">
      <alignment horizontal="center" vertical="center"/>
    </xf>
    <xf numFmtId="9" fontId="32" fillId="0" borderId="1" xfId="0" applyNumberFormat="1" applyFont="1" applyBorder="1" applyAlignment="1">
      <alignment vertical="center"/>
    </xf>
    <xf numFmtId="0" fontId="36" fillId="0" borderId="1" xfId="0" applyFont="1" applyBorder="1" applyAlignment="1">
      <alignment vertical="center" wrapText="1"/>
    </xf>
    <xf numFmtId="0" fontId="36" fillId="0" borderId="5" xfId="0" applyFont="1" applyBorder="1" applyAlignment="1">
      <alignment vertical="center"/>
    </xf>
    <xf numFmtId="9" fontId="32" fillId="0" borderId="1" xfId="28" applyFont="1" applyBorder="1" applyAlignment="1">
      <alignment vertical="center" wrapText="1"/>
    </xf>
    <xf numFmtId="0" fontId="32" fillId="0" borderId="0" xfId="0" applyFont="1" applyAlignment="1">
      <alignment vertical="center" wrapText="1"/>
    </xf>
    <xf numFmtId="9" fontId="35" fillId="0" borderId="10" xfId="22" applyNumberFormat="1" applyFont="1" applyBorder="1" applyAlignment="1">
      <alignment horizontal="center" vertical="center" wrapText="1"/>
    </xf>
    <xf numFmtId="0" fontId="35" fillId="0" borderId="4" xfId="22" applyFont="1" applyBorder="1" applyAlignment="1">
      <alignment horizontal="left" vertical="center" wrapText="1"/>
    </xf>
    <xf numFmtId="0" fontId="35" fillId="0" borderId="10" xfId="22" applyFont="1" applyBorder="1" applyAlignment="1">
      <alignment horizontal="center" vertical="center" wrapText="1"/>
    </xf>
    <xf numFmtId="0" fontId="35" fillId="9" borderId="19" xfId="22" applyFont="1" applyFill="1" applyBorder="1" applyAlignment="1">
      <alignment horizontal="left" vertical="center" wrapText="1"/>
    </xf>
    <xf numFmtId="0" fontId="35" fillId="20" borderId="1" xfId="22" applyFont="1" applyFill="1" applyBorder="1" applyAlignment="1">
      <alignment horizontal="center" vertical="center" wrapText="1"/>
    </xf>
    <xf numFmtId="0" fontId="35" fillId="9" borderId="1" xfId="22" applyFont="1" applyFill="1" applyBorder="1" applyAlignment="1">
      <alignment horizontal="left" vertical="center" wrapText="1"/>
    </xf>
    <xf numFmtId="9" fontId="36" fillId="9" borderId="1" xfId="28" applyFont="1" applyFill="1" applyBorder="1" applyAlignment="1" applyProtection="1">
      <alignment horizontal="center" vertical="center" wrapText="1"/>
      <protection locked="0"/>
    </xf>
    <xf numFmtId="0" fontId="35" fillId="0" borderId="1" xfId="22" applyFont="1" applyBorder="1" applyAlignment="1">
      <alignment horizontal="left" vertical="center" wrapText="1"/>
    </xf>
    <xf numFmtId="9" fontId="36" fillId="0" borderId="1" xfId="29" applyFont="1" applyFill="1" applyBorder="1" applyAlignment="1" applyProtection="1">
      <alignment horizontal="center" vertical="center" wrapText="1"/>
      <protection locked="0"/>
    </xf>
    <xf numFmtId="9" fontId="36" fillId="0" borderId="1" xfId="28" applyFont="1" applyBorder="1" applyAlignment="1">
      <alignment horizontal="center" vertical="center" wrapText="1"/>
    </xf>
    <xf numFmtId="0" fontId="39" fillId="0" borderId="0" xfId="0" applyFont="1" applyAlignment="1">
      <alignment vertical="center"/>
    </xf>
    <xf numFmtId="0" fontId="36" fillId="0" borderId="18" xfId="22" applyFont="1" applyBorder="1" applyAlignment="1">
      <alignment horizontal="left" vertical="center" wrapText="1"/>
    </xf>
    <xf numFmtId="168" fontId="35" fillId="0" borderId="10" xfId="11" applyFont="1" applyFill="1" applyBorder="1" applyAlignment="1" applyProtection="1">
      <alignment horizontal="center" vertical="center" wrapText="1"/>
    </xf>
    <xf numFmtId="173" fontId="20" fillId="19" borderId="1" xfId="10" applyNumberFormat="1" applyFont="1" applyFill="1" applyBorder="1" applyAlignment="1">
      <alignment vertical="center"/>
    </xf>
    <xf numFmtId="173" fontId="20" fillId="19" borderId="32" xfId="10" applyNumberFormat="1" applyFont="1" applyFill="1" applyBorder="1" applyAlignment="1">
      <alignment vertical="center"/>
    </xf>
    <xf numFmtId="173" fontId="20" fillId="19" borderId="4" xfId="10" applyNumberFormat="1" applyFont="1" applyFill="1" applyBorder="1" applyAlignment="1">
      <alignment vertical="center"/>
    </xf>
    <xf numFmtId="173" fontId="12" fillId="0" borderId="10" xfId="10" applyNumberFormat="1" applyFont="1" applyFill="1" applyBorder="1" applyAlignment="1" applyProtection="1">
      <alignment horizontal="center" vertical="center" wrapText="1"/>
    </xf>
    <xf numFmtId="9" fontId="11" fillId="19" borderId="1" xfId="28" applyFont="1" applyFill="1" applyBorder="1" applyAlignment="1" applyProtection="1">
      <alignment horizontal="center" vertical="center" wrapText="1"/>
      <protection locked="0"/>
    </xf>
    <xf numFmtId="9" fontId="12" fillId="0" borderId="1" xfId="22" applyNumberFormat="1" applyFont="1" applyBorder="1" applyAlignment="1">
      <alignment horizontal="center" vertical="center" wrapText="1"/>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8"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2" fillId="19" borderId="1" xfId="0" applyFont="1" applyFill="1" applyBorder="1" applyAlignment="1">
      <alignment vertical="center"/>
    </xf>
    <xf numFmtId="9" fontId="32" fillId="19" borderId="1" xfId="28" applyFont="1" applyFill="1" applyBorder="1" applyAlignment="1">
      <alignment vertical="center"/>
    </xf>
    <xf numFmtId="0" fontId="35" fillId="19" borderId="0" xfId="22" applyFont="1" applyFill="1" applyAlignment="1">
      <alignment vertical="center" wrapText="1"/>
    </xf>
    <xf numFmtId="0" fontId="35" fillId="0" borderId="0" xfId="22" applyFont="1" applyAlignment="1">
      <alignment horizontal="center" vertical="center" wrapText="1"/>
    </xf>
    <xf numFmtId="0" fontId="45" fillId="19" borderId="0" xfId="22" applyFont="1" applyFill="1" applyAlignment="1">
      <alignment horizontal="center" vertical="center" wrapText="1"/>
    </xf>
    <xf numFmtId="0" fontId="36" fillId="19" borderId="0" xfId="0" applyFont="1" applyFill="1" applyAlignment="1">
      <alignment vertical="center"/>
    </xf>
    <xf numFmtId="0" fontId="35" fillId="20" borderId="28" xfId="22" applyFont="1" applyFill="1" applyBorder="1" applyAlignment="1">
      <alignment horizontal="center" vertical="center" wrapText="1"/>
    </xf>
    <xf numFmtId="173" fontId="39" fillId="0" borderId="4" xfId="10" applyNumberFormat="1" applyFont="1" applyBorder="1" applyAlignment="1">
      <alignment vertical="center"/>
    </xf>
    <xf numFmtId="173" fontId="39" fillId="0" borderId="1" xfId="10" applyNumberFormat="1" applyFont="1" applyBorder="1" applyAlignment="1">
      <alignment vertical="center"/>
    </xf>
    <xf numFmtId="173" fontId="39" fillId="0" borderId="19" xfId="10" applyNumberFormat="1" applyFont="1" applyBorder="1" applyAlignment="1">
      <alignment vertical="center"/>
    </xf>
    <xf numFmtId="0" fontId="35" fillId="19" borderId="0" xfId="22" applyFont="1" applyFill="1" applyAlignment="1">
      <alignment horizontal="left" vertical="center" wrapText="1"/>
    </xf>
    <xf numFmtId="0" fontId="32" fillId="0" borderId="23" xfId="0" applyFont="1" applyBorder="1" applyAlignment="1">
      <alignment vertical="center" wrapText="1"/>
    </xf>
    <xf numFmtId="0" fontId="31" fillId="0" borderId="79" xfId="0" applyFont="1" applyBorder="1"/>
    <xf numFmtId="0" fontId="0" fillId="0" borderId="79" xfId="0" applyBorder="1"/>
    <xf numFmtId="0" fontId="17" fillId="0" borderId="1" xfId="0" applyFont="1" applyBorder="1" applyAlignment="1">
      <alignment vertical="center" wrapText="1"/>
    </xf>
    <xf numFmtId="0" fontId="0" fillId="0" borderId="82" xfId="0" applyBorder="1"/>
    <xf numFmtId="9" fontId="11" fillId="0" borderId="1" xfId="28" applyFont="1" applyFill="1" applyBorder="1" applyAlignment="1">
      <alignment horizontal="center" vertical="center" wrapText="1"/>
    </xf>
    <xf numFmtId="9" fontId="32" fillId="0" borderId="1" xfId="28" applyFont="1" applyBorder="1" applyAlignment="1">
      <alignment horizontal="center" vertical="center"/>
    </xf>
    <xf numFmtId="0" fontId="36" fillId="19" borderId="1" xfId="0" applyFont="1" applyFill="1" applyBorder="1" applyAlignment="1">
      <alignment vertical="center" wrapText="1"/>
    </xf>
    <xf numFmtId="0" fontId="32" fillId="0" borderId="1" xfId="28" applyNumberFormat="1" applyFont="1" applyFill="1" applyBorder="1" applyAlignment="1">
      <alignment vertical="center" wrapText="1"/>
    </xf>
    <xf numFmtId="9" fontId="35" fillId="0" borderId="1" xfId="22" applyNumberFormat="1" applyFont="1" applyBorder="1" applyAlignment="1">
      <alignment horizontal="center" vertical="center" wrapText="1"/>
    </xf>
    <xf numFmtId="173" fontId="20" fillId="0" borderId="1" xfId="10" quotePrefix="1" applyNumberFormat="1" applyFont="1" applyBorder="1" applyAlignment="1">
      <alignment vertical="center"/>
    </xf>
    <xf numFmtId="174" fontId="20" fillId="0" borderId="9" xfId="28" applyNumberFormat="1" applyFont="1" applyBorder="1" applyAlignment="1">
      <alignment vertical="center"/>
    </xf>
    <xf numFmtId="174" fontId="20" fillId="0" borderId="33" xfId="28" applyNumberFormat="1" applyFont="1" applyBorder="1" applyAlignment="1">
      <alignment vertical="center"/>
    </xf>
    <xf numFmtId="173" fontId="20" fillId="19" borderId="2" xfId="10" applyNumberFormat="1" applyFont="1" applyFill="1" applyBorder="1" applyAlignment="1">
      <alignment vertical="center"/>
    </xf>
    <xf numFmtId="173" fontId="20" fillId="19" borderId="19" xfId="10" applyNumberFormat="1" applyFont="1" applyFill="1" applyBorder="1" applyAlignment="1">
      <alignment vertical="center"/>
    </xf>
    <xf numFmtId="9" fontId="20" fillId="0" borderId="33" xfId="28" applyFont="1" applyFill="1" applyBorder="1" applyAlignment="1">
      <alignment vertical="center"/>
    </xf>
    <xf numFmtId="0" fontId="35" fillId="0" borderId="1" xfId="22" applyFont="1" applyBorder="1" applyAlignment="1">
      <alignment horizontal="center" vertical="center" wrapText="1"/>
    </xf>
    <xf numFmtId="173" fontId="35" fillId="0" borderId="1" xfId="10" applyNumberFormat="1" applyFont="1" applyFill="1" applyBorder="1" applyAlignment="1" applyProtection="1">
      <alignment horizontal="center" vertical="center" wrapText="1"/>
    </xf>
    <xf numFmtId="1" fontId="36" fillId="9" borderId="1" xfId="30" applyNumberFormat="1" applyFont="1" applyFill="1" applyBorder="1" applyAlignment="1" applyProtection="1">
      <alignment horizontal="center" vertical="center" wrapText="1"/>
    </xf>
    <xf numFmtId="1" fontId="36" fillId="9" borderId="1" xfId="30" applyNumberFormat="1" applyFont="1" applyFill="1" applyBorder="1" applyAlignment="1">
      <alignment horizontal="center" vertical="center" wrapText="1"/>
    </xf>
    <xf numFmtId="174" fontId="35" fillId="9" borderId="1" xfId="28" applyNumberFormat="1" applyFont="1" applyFill="1" applyBorder="1" applyAlignment="1" applyProtection="1">
      <alignment vertical="center" wrapText="1"/>
    </xf>
    <xf numFmtId="1" fontId="35" fillId="9" borderId="1" xfId="30" applyNumberFormat="1" applyFont="1" applyFill="1" applyBorder="1" applyAlignment="1" applyProtection="1">
      <alignment horizontal="right" vertical="center" wrapText="1"/>
    </xf>
    <xf numFmtId="9" fontId="35" fillId="0" borderId="1" xfId="28" applyFont="1" applyFill="1" applyBorder="1" applyAlignment="1" applyProtection="1">
      <alignment horizontal="center" vertical="center" wrapText="1"/>
    </xf>
    <xf numFmtId="9" fontId="35" fillId="9" borderId="1" xfId="30" applyFont="1" applyFill="1" applyBorder="1" applyAlignment="1" applyProtection="1">
      <alignment horizontal="center" vertical="center" wrapText="1"/>
    </xf>
    <xf numFmtId="9" fontId="35" fillId="9" borderId="1" xfId="28" applyFont="1" applyFill="1" applyBorder="1" applyAlignment="1" applyProtection="1">
      <alignment horizontal="center" vertical="center" wrapText="1"/>
    </xf>
    <xf numFmtId="174" fontId="35" fillId="9" borderId="1" xfId="28" applyNumberFormat="1" applyFont="1" applyFill="1" applyBorder="1" applyAlignment="1" applyProtection="1">
      <alignment horizontal="center" vertical="center" wrapText="1"/>
    </xf>
    <xf numFmtId="9" fontId="38" fillId="0" borderId="1" xfId="29" applyFont="1" applyFill="1" applyBorder="1" applyAlignment="1" applyProtection="1">
      <alignment horizontal="center" vertical="center" wrapText="1"/>
      <protection locked="0"/>
    </xf>
    <xf numFmtId="9" fontId="32" fillId="0" borderId="1" xfId="28" applyFont="1" applyFill="1" applyBorder="1" applyAlignment="1">
      <alignment vertical="center"/>
    </xf>
    <xf numFmtId="9" fontId="32" fillId="0" borderId="1" xfId="28" applyFont="1" applyFill="1" applyBorder="1" applyAlignment="1">
      <alignment vertical="top" wrapText="1"/>
    </xf>
    <xf numFmtId="9" fontId="20" fillId="19" borderId="33" xfId="28" applyFont="1" applyFill="1" applyBorder="1" applyAlignment="1">
      <alignment vertical="center"/>
    </xf>
    <xf numFmtId="0" fontId="36" fillId="0" borderId="5" xfId="0" applyFont="1" applyBorder="1" applyAlignment="1">
      <alignment vertical="center" wrapText="1"/>
    </xf>
    <xf numFmtId="0" fontId="12" fillId="9" borderId="10" xfId="22" applyFont="1" applyFill="1" applyBorder="1" applyAlignment="1">
      <alignment horizontal="left" vertical="center" wrapText="1"/>
    </xf>
    <xf numFmtId="0" fontId="11" fillId="9" borderId="10" xfId="30" applyNumberFormat="1" applyFont="1" applyFill="1" applyBorder="1" applyAlignment="1" applyProtection="1">
      <alignment horizontal="center" vertical="center" wrapText="1"/>
    </xf>
    <xf numFmtId="0" fontId="11" fillId="9" borderId="10" xfId="28" applyNumberFormat="1" applyFont="1" applyFill="1" applyBorder="1" applyAlignment="1" applyProtection="1">
      <alignment horizontal="center" vertical="center" wrapText="1"/>
    </xf>
    <xf numFmtId="174" fontId="12" fillId="9" borderId="10" xfId="28" applyNumberFormat="1" applyFont="1" applyFill="1" applyBorder="1" applyAlignment="1" applyProtection="1">
      <alignment vertical="center" wrapText="1"/>
    </xf>
    <xf numFmtId="173" fontId="12" fillId="9" borderId="10" xfId="10" applyNumberFormat="1" applyFont="1" applyFill="1" applyBorder="1" applyAlignment="1" applyProtection="1">
      <alignment vertical="center" wrapText="1"/>
    </xf>
    <xf numFmtId="9" fontId="11" fillId="19" borderId="1" xfId="29" applyFont="1" applyFill="1" applyBorder="1" applyAlignment="1" applyProtection="1">
      <alignment horizontal="center" vertical="center" wrapText="1"/>
      <protection locked="0"/>
    </xf>
    <xf numFmtId="9" fontId="12" fillId="0" borderId="19" xfId="22" applyNumberFormat="1" applyFont="1" applyBorder="1" applyAlignment="1">
      <alignment horizontal="center" vertical="center" wrapText="1"/>
    </xf>
    <xf numFmtId="0" fontId="35" fillId="9" borderId="10" xfId="22" applyFont="1" applyFill="1" applyBorder="1" applyAlignment="1">
      <alignment horizontal="left" vertical="center" wrapText="1"/>
    </xf>
    <xf numFmtId="9" fontId="36" fillId="9" borderId="10" xfId="30" applyFont="1" applyFill="1" applyBorder="1" applyAlignment="1" applyProtection="1">
      <alignment horizontal="center" vertical="center" wrapText="1"/>
    </xf>
    <xf numFmtId="9" fontId="36" fillId="9" borderId="10" xfId="28" applyFont="1" applyFill="1" applyBorder="1" applyAlignment="1" applyProtection="1">
      <alignment vertical="center" wrapText="1"/>
    </xf>
    <xf numFmtId="9" fontId="36" fillId="9" borderId="10" xfId="28" applyFont="1" applyFill="1" applyBorder="1" applyAlignment="1">
      <alignment vertical="center" wrapText="1"/>
    </xf>
    <xf numFmtId="174" fontId="35" fillId="9" borderId="10" xfId="28" applyNumberFormat="1" applyFont="1" applyFill="1" applyBorder="1" applyAlignment="1" applyProtection="1">
      <alignment vertical="center" wrapText="1"/>
    </xf>
    <xf numFmtId="9" fontId="35" fillId="0" borderId="10" xfId="28" applyFont="1" applyFill="1" applyBorder="1" applyAlignment="1" applyProtection="1">
      <alignment horizontal="center" vertical="center" wrapText="1"/>
    </xf>
    <xf numFmtId="9" fontId="36" fillId="9" borderId="19" xfId="28" applyFont="1" applyFill="1" applyBorder="1" applyAlignment="1" applyProtection="1">
      <alignment horizontal="center" vertical="center" wrapText="1"/>
      <protection locked="0"/>
    </xf>
    <xf numFmtId="9" fontId="35" fillId="0" borderId="19" xfId="22" applyNumberFormat="1" applyFont="1" applyBorder="1" applyAlignment="1">
      <alignment horizontal="center" vertical="center" wrapText="1"/>
    </xf>
    <xf numFmtId="0" fontId="39" fillId="0" borderId="79" xfId="0" applyFont="1" applyBorder="1"/>
    <xf numFmtId="0" fontId="0" fillId="0" borderId="79" xfId="0" applyBorder="1" applyAlignment="1">
      <alignment vertical="center"/>
    </xf>
    <xf numFmtId="0" fontId="36" fillId="25" borderId="1" xfId="0" applyFont="1" applyFill="1" applyBorder="1" applyAlignment="1">
      <alignment vertical="center" wrapText="1"/>
    </xf>
    <xf numFmtId="0" fontId="0" fillId="0" borderId="82" xfId="0" applyBorder="1" applyAlignment="1">
      <alignment vertical="center"/>
    </xf>
    <xf numFmtId="0" fontId="36" fillId="0" borderId="1" xfId="0" applyFont="1" applyBorder="1" applyAlignment="1">
      <alignment horizontal="left" vertical="top" wrapText="1"/>
    </xf>
    <xf numFmtId="0" fontId="32" fillId="0" borderId="79" xfId="0" applyFont="1" applyBorder="1" applyAlignment="1">
      <alignment horizontal="center" vertical="center"/>
    </xf>
    <xf numFmtId="0" fontId="11" fillId="0" borderId="79" xfId="0" applyFont="1" applyBorder="1" applyAlignment="1">
      <alignment horizontal="center" vertical="center"/>
    </xf>
    <xf numFmtId="0" fontId="50" fillId="0" borderId="0" xfId="0" applyFont="1" applyAlignment="1">
      <alignment vertical="top" wrapText="1"/>
    </xf>
    <xf numFmtId="0" fontId="11" fillId="0" borderId="57"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6"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31" fillId="0" borderId="65"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31" fillId="0" borderId="61" xfId="0" applyFont="1" applyBorder="1" applyAlignment="1">
      <alignment horizontal="center" vertical="center" wrapText="1"/>
    </xf>
    <xf numFmtId="0" fontId="31" fillId="0" borderId="48" xfId="0" applyFont="1" applyBorder="1" applyAlignment="1">
      <alignment horizontal="center" vertical="center" wrapText="1"/>
    </xf>
    <xf numFmtId="0" fontId="19" fillId="0" borderId="52"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64"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0" fontId="12" fillId="20" borderId="5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14" fontId="37" fillId="0" borderId="57"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16" xfId="0" applyFont="1" applyBorder="1" applyAlignment="1">
      <alignment horizontal="center" vertical="center"/>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0" fontId="12" fillId="20" borderId="53" xfId="22" applyFont="1" applyFill="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20" borderId="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15" xfId="22" applyFont="1" applyFill="1" applyBorder="1" applyAlignment="1">
      <alignment horizontal="left"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1" fontId="12" fillId="0" borderId="53" xfId="28" applyNumberFormat="1" applyFont="1" applyFill="1" applyBorder="1" applyAlignment="1" applyProtection="1">
      <alignment horizontal="center" vertical="center" wrapText="1"/>
    </xf>
    <xf numFmtId="1" fontId="12" fillId="0" borderId="55" xfId="28" applyNumberFormat="1" applyFont="1" applyFill="1" applyBorder="1" applyAlignment="1" applyProtection="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9" fontId="49" fillId="0" borderId="36" xfId="30" applyFont="1" applyFill="1" applyBorder="1" applyAlignment="1" applyProtection="1">
      <alignment horizontal="left" vertical="center" wrapText="1"/>
    </xf>
    <xf numFmtId="9" fontId="34" fillId="0" borderId="22" xfId="30" applyFont="1" applyFill="1" applyBorder="1" applyAlignment="1" applyProtection="1">
      <alignment horizontal="left" vertical="center" wrapText="1"/>
    </xf>
    <xf numFmtId="9" fontId="34" fillId="0" borderId="37" xfId="30" applyFont="1" applyFill="1" applyBorder="1" applyAlignment="1" applyProtection="1">
      <alignment horizontal="left" vertical="center" wrapText="1"/>
    </xf>
    <xf numFmtId="9" fontId="34" fillId="0" borderId="38" xfId="30" applyFont="1" applyFill="1" applyBorder="1" applyAlignment="1" applyProtection="1">
      <alignment horizontal="left" vertical="center" wrapText="1"/>
    </xf>
    <xf numFmtId="9" fontId="34" fillId="0" borderId="0" xfId="30" applyFont="1" applyFill="1" applyBorder="1" applyAlignment="1" applyProtection="1">
      <alignment horizontal="left" vertical="center" wrapText="1"/>
    </xf>
    <xf numFmtId="9" fontId="34" fillId="0" borderId="14" xfId="30" applyFont="1" applyFill="1" applyBorder="1" applyAlignment="1" applyProtection="1">
      <alignment horizontal="left" vertical="center" wrapText="1"/>
    </xf>
    <xf numFmtId="0" fontId="12" fillId="20" borderId="45"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39"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51" fillId="19" borderId="36" xfId="30" applyFont="1" applyFill="1" applyBorder="1" applyAlignment="1">
      <alignment horizontal="left" vertical="top" wrapText="1"/>
    </xf>
    <xf numFmtId="9" fontId="32" fillId="19" borderId="22" xfId="30" applyFont="1" applyFill="1" applyBorder="1" applyAlignment="1" applyProtection="1">
      <alignment horizontal="left" vertical="top" wrapText="1"/>
    </xf>
    <xf numFmtId="9" fontId="32" fillId="19" borderId="23" xfId="30" applyFont="1" applyFill="1" applyBorder="1" applyAlignment="1" applyProtection="1">
      <alignment horizontal="left" vertical="top" wrapText="1"/>
    </xf>
    <xf numFmtId="9" fontId="32" fillId="19" borderId="38" xfId="30" applyFont="1" applyFill="1" applyBorder="1" applyAlignment="1" applyProtection="1">
      <alignment horizontal="left" vertical="top" wrapText="1"/>
    </xf>
    <xf numFmtId="9" fontId="32" fillId="19" borderId="0" xfId="30" applyFont="1" applyFill="1" applyBorder="1" applyAlignment="1" applyProtection="1">
      <alignment horizontal="left" vertical="top" wrapText="1"/>
    </xf>
    <xf numFmtId="9" fontId="32" fillId="19" borderId="24" xfId="30" applyFont="1" applyFill="1" applyBorder="1" applyAlignment="1" applyProtection="1">
      <alignment horizontal="left" vertical="top" wrapText="1"/>
    </xf>
    <xf numFmtId="9" fontId="11" fillId="0" borderId="36"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38"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2" fontId="11" fillId="0" borderId="8" xfId="22" applyNumberFormat="1" applyFont="1" applyBorder="1" applyAlignment="1">
      <alignment vertical="center" wrapText="1"/>
    </xf>
    <xf numFmtId="0" fontId="27" fillId="0" borderId="8" xfId="0" applyFont="1" applyBorder="1" applyAlignment="1">
      <alignment vertical="center" wrapText="1"/>
    </xf>
    <xf numFmtId="2" fontId="11" fillId="0" borderId="1" xfId="22" applyNumberFormat="1" applyFont="1" applyBorder="1" applyAlignment="1">
      <alignment horizontal="center" vertical="center" wrapText="1"/>
    </xf>
    <xf numFmtId="2" fontId="11" fillId="0" borderId="8" xfId="22" applyNumberFormat="1" applyFont="1" applyBorder="1" applyAlignment="1">
      <alignment horizontal="left" vertical="center" wrapText="1"/>
    </xf>
    <xf numFmtId="0" fontId="27" fillId="0" borderId="31" xfId="0" applyFont="1" applyBorder="1" applyAlignment="1">
      <alignment vertical="center" wrapText="1"/>
    </xf>
    <xf numFmtId="2" fontId="11" fillId="0" borderId="19" xfId="22" applyNumberFormat="1" applyFont="1" applyBorder="1" applyAlignment="1">
      <alignment horizontal="center" vertical="center" wrapText="1"/>
    </xf>
    <xf numFmtId="9" fontId="49" fillId="0" borderId="1" xfId="22" applyNumberFormat="1" applyFont="1" applyBorder="1" applyAlignment="1">
      <alignment horizontal="left" vertical="top" wrapText="1"/>
    </xf>
    <xf numFmtId="9" fontId="35" fillId="0" borderId="1" xfId="22" applyNumberFormat="1" applyFont="1" applyBorder="1" applyAlignment="1">
      <alignment horizontal="left" vertical="top" wrapText="1"/>
    </xf>
    <xf numFmtId="9" fontId="35" fillId="0" borderId="9" xfId="22" applyNumberFormat="1" applyFont="1" applyBorder="1" applyAlignment="1">
      <alignment horizontal="left" vertical="top" wrapText="1"/>
    </xf>
    <xf numFmtId="9" fontId="11" fillId="0" borderId="1" xfId="22" applyNumberFormat="1" applyFont="1" applyBorder="1" applyAlignment="1">
      <alignment horizontal="left" vertical="top" wrapText="1"/>
    </xf>
    <xf numFmtId="9" fontId="11" fillId="0" borderId="9" xfId="22" applyNumberFormat="1" applyFont="1" applyBorder="1" applyAlignment="1">
      <alignment horizontal="left" vertical="top" wrapText="1"/>
    </xf>
    <xf numFmtId="9" fontId="36" fillId="0" borderId="1" xfId="22" applyNumberFormat="1" applyFont="1" applyBorder="1" applyAlignment="1">
      <alignment horizontal="left" vertical="top" wrapText="1"/>
    </xf>
    <xf numFmtId="9" fontId="36" fillId="0" borderId="9" xfId="22" applyNumberFormat="1" applyFont="1" applyBorder="1" applyAlignment="1">
      <alignment horizontal="left" vertical="top" wrapText="1"/>
    </xf>
    <xf numFmtId="9" fontId="51" fillId="0" borderId="1" xfId="22" applyNumberFormat="1" applyFont="1" applyBorder="1" applyAlignment="1">
      <alignment horizontal="left" vertical="top" wrapText="1"/>
    </xf>
    <xf numFmtId="9" fontId="32" fillId="0" borderId="1" xfId="22" applyNumberFormat="1" applyFont="1" applyBorder="1" applyAlignment="1">
      <alignment horizontal="left" vertical="top" wrapText="1"/>
    </xf>
    <xf numFmtId="9" fontId="32" fillId="0" borderId="9" xfId="22" applyNumberFormat="1" applyFont="1" applyBorder="1" applyAlignment="1">
      <alignment horizontal="left" vertical="top" wrapText="1"/>
    </xf>
    <xf numFmtId="9" fontId="50" fillId="0" borderId="1" xfId="22" applyNumberFormat="1" applyFont="1" applyBorder="1" applyAlignment="1">
      <alignment horizontal="left" vertical="top" wrapText="1"/>
    </xf>
    <xf numFmtId="9" fontId="49" fillId="0" borderId="19" xfId="22" applyNumberFormat="1" applyFont="1" applyBorder="1" applyAlignment="1">
      <alignment horizontal="left" vertical="top" wrapText="1"/>
    </xf>
    <xf numFmtId="9" fontId="34" fillId="0" borderId="19" xfId="22" applyNumberFormat="1" applyFont="1" applyBorder="1" applyAlignment="1">
      <alignment horizontal="left" vertical="top" wrapText="1"/>
    </xf>
    <xf numFmtId="9" fontId="34" fillId="0" borderId="33" xfId="22" applyNumberFormat="1" applyFont="1" applyBorder="1" applyAlignment="1">
      <alignment horizontal="left" vertical="top" wrapText="1"/>
    </xf>
    <xf numFmtId="9" fontId="36" fillId="0" borderId="1" xfId="22" applyNumberFormat="1" applyFont="1" applyBorder="1" applyAlignment="1">
      <alignment vertical="top" wrapText="1"/>
    </xf>
    <xf numFmtId="9" fontId="36" fillId="0" borderId="9" xfId="22" applyNumberFormat="1" applyFont="1" applyBorder="1" applyAlignment="1">
      <alignment vertical="top" wrapText="1"/>
    </xf>
    <xf numFmtId="9" fontId="49" fillId="0" borderId="1" xfId="22" applyNumberFormat="1" applyFont="1" applyBorder="1" applyAlignment="1">
      <alignment vertical="top" wrapText="1"/>
    </xf>
    <xf numFmtId="9" fontId="11" fillId="0" borderId="1" xfId="22" applyNumberFormat="1" applyFont="1" applyBorder="1" applyAlignment="1">
      <alignment vertical="top" wrapText="1"/>
    </xf>
    <xf numFmtId="9" fontId="11" fillId="0" borderId="9" xfId="22" applyNumberFormat="1" applyFont="1" applyBorder="1" applyAlignment="1">
      <alignment vertical="top" wrapText="1"/>
    </xf>
    <xf numFmtId="9" fontId="49" fillId="0" borderId="1" xfId="22" applyNumberFormat="1" applyFont="1" applyBorder="1" applyAlignment="1">
      <alignment horizontal="left" wrapText="1"/>
    </xf>
    <xf numFmtId="9" fontId="36" fillId="0" borderId="1" xfId="22" applyNumberFormat="1" applyFont="1" applyBorder="1" applyAlignment="1">
      <alignment horizontal="left" wrapText="1"/>
    </xf>
    <xf numFmtId="9" fontId="36" fillId="0" borderId="9" xfId="22" applyNumberFormat="1" applyFont="1" applyBorder="1" applyAlignment="1">
      <alignment horizontal="left" wrapText="1"/>
    </xf>
    <xf numFmtId="2" fontId="36" fillId="0" borderId="1" xfId="22" applyNumberFormat="1" applyFont="1" applyBorder="1" applyAlignment="1">
      <alignment vertical="center" wrapText="1"/>
    </xf>
    <xf numFmtId="0" fontId="39" fillId="0" borderId="1" xfId="0" applyFont="1" applyBorder="1" applyAlignment="1">
      <alignment vertical="center" wrapText="1"/>
    </xf>
    <xf numFmtId="2" fontId="36" fillId="0" borderId="1" xfId="22" applyNumberFormat="1" applyFont="1" applyBorder="1" applyAlignment="1">
      <alignment horizontal="center" vertical="center" wrapText="1"/>
    </xf>
    <xf numFmtId="0" fontId="35" fillId="20" borderId="1" xfId="22" applyFont="1" applyFill="1" applyBorder="1" applyAlignment="1">
      <alignment horizontal="center" vertical="center" wrapText="1"/>
    </xf>
    <xf numFmtId="9" fontId="50" fillId="0" borderId="2" xfId="22" applyNumberFormat="1" applyFont="1" applyBorder="1" applyAlignment="1">
      <alignment horizontal="left" vertical="top" wrapText="1"/>
    </xf>
    <xf numFmtId="9" fontId="32" fillId="0" borderId="49" xfId="22" applyNumberFormat="1" applyFont="1" applyBorder="1" applyAlignment="1">
      <alignment horizontal="left" vertical="top" wrapText="1"/>
    </xf>
    <xf numFmtId="9" fontId="32" fillId="0" borderId="5" xfId="22" applyNumberFormat="1" applyFont="1" applyBorder="1" applyAlignment="1">
      <alignment horizontal="left" vertical="top" wrapText="1"/>
    </xf>
    <xf numFmtId="9" fontId="35" fillId="0" borderId="1" xfId="22" applyNumberFormat="1" applyFont="1" applyBorder="1" applyAlignment="1">
      <alignment horizontal="center" vertical="center" wrapText="1"/>
    </xf>
    <xf numFmtId="0" fontId="35" fillId="0" borderId="1" xfId="22" applyFont="1" applyBorder="1" applyAlignment="1">
      <alignment horizontal="center" vertical="center" wrapText="1"/>
    </xf>
    <xf numFmtId="9" fontId="36" fillId="0" borderId="36" xfId="30" applyFont="1" applyFill="1" applyBorder="1" applyAlignment="1" applyProtection="1">
      <alignment horizontal="center" vertical="center" wrapText="1"/>
    </xf>
    <xf numFmtId="9" fontId="36" fillId="0" borderId="22" xfId="30" applyFont="1" applyFill="1" applyBorder="1" applyAlignment="1" applyProtection="1">
      <alignment horizontal="center" vertical="center" wrapText="1"/>
    </xf>
    <xf numFmtId="9" fontId="36" fillId="0" borderId="23" xfId="30" applyFont="1" applyFill="1" applyBorder="1" applyAlignment="1" applyProtection="1">
      <alignment horizontal="center" vertical="center" wrapText="1"/>
    </xf>
    <xf numFmtId="9" fontId="36" fillId="0" borderId="20" xfId="30" applyFont="1" applyFill="1" applyBorder="1" applyAlignment="1" applyProtection="1">
      <alignment horizontal="center" vertical="center" wrapText="1"/>
    </xf>
    <xf numFmtId="9" fontId="36" fillId="0" borderId="3" xfId="30" applyFont="1" applyFill="1" applyBorder="1" applyAlignment="1" applyProtection="1">
      <alignment horizontal="center" vertical="center" wrapText="1"/>
    </xf>
    <xf numFmtId="9" fontId="36" fillId="0" borderId="25" xfId="30" applyFont="1" applyFill="1" applyBorder="1" applyAlignment="1" applyProtection="1">
      <alignment horizontal="center" vertical="center" wrapText="1"/>
    </xf>
    <xf numFmtId="9" fontId="36" fillId="0" borderId="36" xfId="30" applyFont="1" applyBorder="1" applyAlignment="1">
      <alignment vertical="top" wrapText="1"/>
    </xf>
    <xf numFmtId="9" fontId="36" fillId="0" borderId="22" xfId="30" applyFont="1" applyBorder="1" applyAlignment="1">
      <alignment vertical="top" wrapText="1"/>
    </xf>
    <xf numFmtId="9" fontId="36" fillId="0" borderId="23" xfId="30" applyFont="1" applyBorder="1" applyAlignment="1">
      <alignment vertical="top" wrapText="1"/>
    </xf>
    <xf numFmtId="9" fontId="36" fillId="0" borderId="20" xfId="30" applyFont="1" applyBorder="1" applyAlignment="1">
      <alignment vertical="top" wrapText="1"/>
    </xf>
    <xf numFmtId="9" fontId="36" fillId="0" borderId="3" xfId="30" applyFont="1" applyBorder="1" applyAlignment="1">
      <alignment vertical="top" wrapText="1"/>
    </xf>
    <xf numFmtId="9" fontId="36" fillId="0" borderId="25" xfId="30" applyFont="1" applyBorder="1" applyAlignment="1">
      <alignment vertical="top" wrapText="1"/>
    </xf>
    <xf numFmtId="0" fontId="35" fillId="20" borderId="2" xfId="22" applyFont="1" applyFill="1" applyBorder="1" applyAlignment="1">
      <alignment horizontal="center" vertical="center" wrapText="1"/>
    </xf>
    <xf numFmtId="0" fontId="35" fillId="20" borderId="49" xfId="22" applyFont="1" applyFill="1" applyBorder="1" applyAlignment="1">
      <alignment horizontal="center" vertical="center" wrapText="1"/>
    </xf>
    <xf numFmtId="0" fontId="35" fillId="20" borderId="5" xfId="22" applyFont="1" applyFill="1" applyBorder="1" applyAlignment="1">
      <alignment horizontal="center" vertical="center" wrapText="1"/>
    </xf>
    <xf numFmtId="9" fontId="36" fillId="0" borderId="49" xfId="22" applyNumberFormat="1" applyFont="1" applyBorder="1" applyAlignment="1">
      <alignment horizontal="left" vertical="top" wrapText="1"/>
    </xf>
    <xf numFmtId="9" fontId="36" fillId="0" borderId="5" xfId="22" applyNumberFormat="1" applyFont="1" applyBorder="1" applyAlignment="1">
      <alignment horizontal="left" vertical="top" wrapText="1"/>
    </xf>
    <xf numFmtId="9" fontId="12" fillId="0" borderId="53" xfId="28" applyFont="1" applyFill="1" applyBorder="1" applyAlignment="1" applyProtection="1">
      <alignment horizontal="center" vertical="center" wrapText="1"/>
    </xf>
    <xf numFmtId="9" fontId="12" fillId="0" borderId="55" xfId="28" applyFont="1" applyFill="1" applyBorder="1" applyAlignment="1" applyProtection="1">
      <alignment horizontal="center" vertical="center" wrapText="1"/>
    </xf>
    <xf numFmtId="3" fontId="35" fillId="0" borderId="36" xfId="22" applyNumberFormat="1" applyFont="1" applyBorder="1" applyAlignment="1">
      <alignment horizontal="center" vertical="center" wrapText="1"/>
    </xf>
    <xf numFmtId="3" fontId="35" fillId="0" borderId="23" xfId="22" applyNumberFormat="1" applyFont="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0" fontId="35" fillId="0" borderId="43"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51" xfId="22" applyFont="1" applyBorder="1" applyAlignment="1">
      <alignment horizontal="center" vertical="center" wrapText="1"/>
    </xf>
    <xf numFmtId="0" fontId="35" fillId="20" borderId="8" xfId="22" applyFont="1" applyFill="1" applyBorder="1" applyAlignment="1">
      <alignment horizontal="center" vertical="center" wrapText="1"/>
    </xf>
    <xf numFmtId="0" fontId="36" fillId="20" borderId="1" xfId="22" applyFont="1" applyFill="1" applyBorder="1" applyAlignment="1">
      <alignment horizontal="center" vertical="center" wrapText="1"/>
    </xf>
    <xf numFmtId="0" fontId="44" fillId="20" borderId="1" xfId="22" applyFont="1" applyFill="1" applyBorder="1" applyAlignment="1">
      <alignment horizontal="center" vertical="center" wrapText="1"/>
    </xf>
    <xf numFmtId="0" fontId="44" fillId="20" borderId="9" xfId="22" applyFont="1" applyFill="1" applyBorder="1" applyAlignment="1">
      <alignment horizontal="center" vertical="center" wrapText="1"/>
    </xf>
    <xf numFmtId="0" fontId="35" fillId="20" borderId="20" xfId="22" applyFont="1" applyFill="1" applyBorder="1" applyAlignment="1">
      <alignment horizontal="center" vertical="center" wrapText="1"/>
    </xf>
    <xf numFmtId="0" fontId="35" fillId="20" borderId="3" xfId="22" applyFont="1" applyFill="1" applyBorder="1" applyAlignment="1">
      <alignment horizontal="center" vertical="center" wrapText="1"/>
    </xf>
    <xf numFmtId="0" fontId="35" fillId="20" borderId="25" xfId="22" applyFont="1" applyFill="1" applyBorder="1" applyAlignment="1">
      <alignment horizontal="center" vertical="center" wrapText="1"/>
    </xf>
    <xf numFmtId="0" fontId="35" fillId="20" borderId="7" xfId="22" applyFont="1" applyFill="1" applyBorder="1" applyAlignment="1">
      <alignment horizontal="center" vertical="center" wrapText="1"/>
    </xf>
    <xf numFmtId="0" fontId="36" fillId="0" borderId="36" xfId="0" applyFont="1" applyBorder="1" applyAlignment="1">
      <alignment horizontal="left" vertical="center" wrapText="1"/>
    </xf>
    <xf numFmtId="0" fontId="36" fillId="0" borderId="22" xfId="0" applyFont="1" applyBorder="1" applyAlignment="1">
      <alignment horizontal="left" vertical="center" wrapText="1"/>
    </xf>
    <xf numFmtId="0" fontId="36" fillId="0" borderId="80" xfId="0" applyFont="1" applyBorder="1" applyAlignment="1">
      <alignment horizontal="left" vertical="center" wrapText="1"/>
    </xf>
    <xf numFmtId="0" fontId="36" fillId="0" borderId="84" xfId="0" applyFont="1" applyBorder="1" applyAlignment="1">
      <alignment horizontal="left" vertical="center" wrapText="1"/>
    </xf>
    <xf numFmtId="0" fontId="36" fillId="0" borderId="85" xfId="0" applyFont="1" applyBorder="1" applyAlignment="1">
      <alignment horizontal="left" vertical="center" wrapText="1"/>
    </xf>
    <xf numFmtId="0" fontId="36" fillId="0" borderId="87" xfId="0" applyFont="1" applyBorder="1" applyAlignment="1">
      <alignment horizontal="left" vertical="center" wrapText="1"/>
    </xf>
    <xf numFmtId="0" fontId="35" fillId="20" borderId="43" xfId="22" applyFont="1" applyFill="1" applyBorder="1" applyAlignment="1">
      <alignment horizontal="center" vertical="center" wrapText="1"/>
    </xf>
    <xf numFmtId="0" fontId="35" fillId="20" borderId="44" xfId="22" applyFont="1" applyFill="1" applyBorder="1" applyAlignment="1">
      <alignment horizontal="center" vertical="center" wrapText="1"/>
    </xf>
    <xf numFmtId="0" fontId="35" fillId="20" borderId="4" xfId="22" applyFont="1" applyFill="1" applyBorder="1" applyAlignment="1">
      <alignment horizontal="center" vertical="center" wrapText="1"/>
    </xf>
    <xf numFmtId="0" fontId="35" fillId="20" borderId="45" xfId="22" applyFont="1" applyFill="1" applyBorder="1" applyAlignment="1">
      <alignment horizontal="center" vertical="center" wrapText="1"/>
    </xf>
    <xf numFmtId="0" fontId="35" fillId="20" borderId="46" xfId="22" applyFont="1" applyFill="1" applyBorder="1" applyAlignment="1">
      <alignment horizontal="center" vertical="center" wrapText="1"/>
    </xf>
    <xf numFmtId="0" fontId="35" fillId="20" borderId="47" xfId="22" applyFont="1" applyFill="1" applyBorder="1" applyAlignment="1">
      <alignment horizontal="center" vertical="center" wrapText="1"/>
    </xf>
    <xf numFmtId="0" fontId="35" fillId="20" borderId="48" xfId="22" applyFont="1" applyFill="1" applyBorder="1" applyAlignment="1">
      <alignment horizontal="center" vertical="center" wrapText="1"/>
    </xf>
    <xf numFmtId="0" fontId="35" fillId="20" borderId="26" xfId="22" applyFont="1" applyFill="1" applyBorder="1" applyAlignment="1">
      <alignment horizontal="center" vertical="center" wrapText="1"/>
    </xf>
    <xf numFmtId="0" fontId="35" fillId="0" borderId="18" xfId="22" applyFont="1" applyBorder="1" applyAlignment="1">
      <alignment horizontal="center" vertical="center" wrapText="1"/>
    </xf>
    <xf numFmtId="0" fontId="35" fillId="0" borderId="39" xfId="22" applyFont="1" applyBorder="1" applyAlignment="1">
      <alignment horizontal="center" vertical="center" wrapText="1"/>
    </xf>
    <xf numFmtId="9" fontId="35" fillId="0" borderId="10" xfId="22" applyNumberFormat="1" applyFont="1" applyBorder="1" applyAlignment="1">
      <alignment horizontal="center" vertical="center" wrapText="1"/>
    </xf>
    <xf numFmtId="0" fontId="35" fillId="0" borderId="35" xfId="22" applyFont="1" applyBorder="1" applyAlignment="1">
      <alignment horizontal="center" vertical="center" wrapText="1"/>
    </xf>
    <xf numFmtId="0" fontId="50" fillId="25" borderId="36" xfId="0" applyFont="1" applyFill="1" applyBorder="1" applyAlignment="1">
      <alignment vertical="center" wrapText="1"/>
    </xf>
    <xf numFmtId="0" fontId="36" fillId="25" borderId="22" xfId="0" applyFont="1" applyFill="1" applyBorder="1" applyAlignment="1">
      <alignment vertical="center" wrapText="1"/>
    </xf>
    <xf numFmtId="0" fontId="36" fillId="25" borderId="81" xfId="0" applyFont="1" applyFill="1" applyBorder="1" applyAlignment="1">
      <alignment vertical="center" wrapText="1"/>
    </xf>
    <xf numFmtId="0" fontId="36" fillId="25" borderId="84" xfId="0" applyFont="1" applyFill="1" applyBorder="1" applyAlignment="1">
      <alignment vertical="center" wrapText="1"/>
    </xf>
    <xf numFmtId="0" fontId="36" fillId="25" borderId="85" xfId="0" applyFont="1" applyFill="1" applyBorder="1" applyAlignment="1">
      <alignment vertical="center" wrapText="1"/>
    </xf>
    <xf numFmtId="0" fontId="36" fillId="25" borderId="86" xfId="0" applyFont="1" applyFill="1" applyBorder="1" applyAlignment="1">
      <alignment vertical="center" wrapText="1"/>
    </xf>
    <xf numFmtId="0" fontId="50" fillId="25" borderId="88" xfId="0" applyFont="1" applyFill="1" applyBorder="1" applyAlignment="1">
      <alignment vertical="top" wrapText="1"/>
    </xf>
    <xf numFmtId="0" fontId="36" fillId="25" borderId="22" xfId="0" applyFont="1" applyFill="1" applyBorder="1" applyAlignment="1">
      <alignment vertical="top" wrapText="1"/>
    </xf>
    <xf numFmtId="0" fontId="36" fillId="25" borderId="81" xfId="0" applyFont="1" applyFill="1" applyBorder="1" applyAlignment="1">
      <alignment vertical="top" wrapText="1"/>
    </xf>
    <xf numFmtId="0" fontId="36" fillId="25" borderId="89" xfId="0" applyFont="1" applyFill="1" applyBorder="1" applyAlignment="1">
      <alignment vertical="top" wrapText="1"/>
    </xf>
    <xf numFmtId="0" fontId="36" fillId="25" borderId="85" xfId="0" applyFont="1" applyFill="1" applyBorder="1" applyAlignment="1">
      <alignment vertical="top" wrapText="1"/>
    </xf>
    <xf numFmtId="0" fontId="36" fillId="25" borderId="86" xfId="0" applyFont="1" applyFill="1" applyBorder="1" applyAlignment="1">
      <alignment vertical="top" wrapText="1"/>
    </xf>
    <xf numFmtId="0" fontId="36" fillId="0" borderId="81" xfId="0" applyFont="1" applyBorder="1" applyAlignment="1">
      <alignment horizontal="left" vertical="center" wrapText="1"/>
    </xf>
    <xf numFmtId="0" fontId="36" fillId="0" borderId="38" xfId="0" applyFont="1" applyBorder="1" applyAlignment="1">
      <alignment horizontal="left" vertical="center" wrapText="1"/>
    </xf>
    <xf numFmtId="0" fontId="36" fillId="0" borderId="0" xfId="0" applyFont="1" applyAlignment="1">
      <alignment horizontal="left" vertical="center" wrapText="1"/>
    </xf>
    <xf numFmtId="0" fontId="36" fillId="0" borderId="83" xfId="0" applyFont="1" applyBorder="1" applyAlignment="1">
      <alignment horizontal="left" vertical="center" wrapText="1"/>
    </xf>
    <xf numFmtId="0" fontId="49" fillId="0" borderId="2" xfId="0" applyFont="1" applyBorder="1" applyAlignment="1">
      <alignment vertical="center" wrapText="1"/>
    </xf>
    <xf numFmtId="0" fontId="35" fillId="0" borderId="49" xfId="0" applyFont="1" applyBorder="1" applyAlignment="1">
      <alignment vertical="center" wrapText="1"/>
    </xf>
    <xf numFmtId="0" fontId="35" fillId="0" borderId="5" xfId="0" applyFont="1" applyBorder="1" applyAlignment="1">
      <alignment vertical="center" wrapText="1"/>
    </xf>
    <xf numFmtId="0" fontId="35" fillId="25" borderId="38" xfId="0" applyFont="1" applyFill="1" applyBorder="1" applyAlignment="1">
      <alignment vertical="center" wrapText="1"/>
    </xf>
    <xf numFmtId="0" fontId="35" fillId="25" borderId="0" xfId="0" applyFont="1" applyFill="1" applyAlignment="1">
      <alignment vertical="center" wrapText="1"/>
    </xf>
    <xf numFmtId="0" fontId="35" fillId="25" borderId="90" xfId="0" applyFont="1" applyFill="1" applyBorder="1" applyAlignment="1">
      <alignment vertical="center" wrapText="1"/>
    </xf>
    <xf numFmtId="2" fontId="36" fillId="0" borderId="8" xfId="22" applyNumberFormat="1" applyFont="1" applyBorder="1" applyAlignment="1">
      <alignment vertical="center" wrapText="1"/>
    </xf>
    <xf numFmtId="0" fontId="39" fillId="0" borderId="31" xfId="0" applyFont="1" applyBorder="1" applyAlignment="1">
      <alignment vertical="center" wrapText="1"/>
    </xf>
    <xf numFmtId="2" fontId="36" fillId="0" borderId="19" xfId="22" applyNumberFormat="1" applyFont="1" applyBorder="1" applyAlignment="1">
      <alignment horizontal="center" vertical="center" wrapText="1"/>
    </xf>
    <xf numFmtId="0" fontId="49" fillId="0" borderId="2" xfId="0" applyFont="1" applyBorder="1" applyAlignment="1">
      <alignment vertical="top" wrapText="1"/>
    </xf>
    <xf numFmtId="0" fontId="35" fillId="0" borderId="49" xfId="0" applyFont="1" applyBorder="1" applyAlignment="1">
      <alignment vertical="top" wrapText="1"/>
    </xf>
    <xf numFmtId="0" fontId="35" fillId="0" borderId="5" xfId="0" applyFont="1" applyBorder="1" applyAlignment="1">
      <alignment vertical="top" wrapText="1"/>
    </xf>
    <xf numFmtId="0" fontId="49" fillId="0" borderId="36" xfId="0" applyFont="1" applyBorder="1" applyAlignment="1">
      <alignment vertical="center" wrapText="1"/>
    </xf>
    <xf numFmtId="0" fontId="35" fillId="0" borderId="22" xfId="0" applyFont="1" applyBorder="1" applyAlignment="1">
      <alignment vertical="center" wrapText="1"/>
    </xf>
    <xf numFmtId="0" fontId="35" fillId="0" borderId="80" xfId="0" applyFont="1" applyBorder="1" applyAlignment="1">
      <alignment vertical="center" wrapText="1"/>
    </xf>
    <xf numFmtId="0" fontId="35" fillId="0" borderId="2" xfId="0" applyFont="1" applyBorder="1" applyAlignment="1">
      <alignment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7" fillId="0" borderId="57" xfId="0" applyFont="1" applyBorder="1" applyAlignment="1">
      <alignment horizontal="center" vertical="center"/>
    </xf>
    <xf numFmtId="0" fontId="12" fillId="20" borderId="57"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2" fillId="19" borderId="0" xfId="22" applyFont="1" applyFill="1" applyAlignment="1">
      <alignment horizontal="center" vertical="center" wrapText="1"/>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34" fillId="0" borderId="64"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50" xfId="30"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41" xfId="22" applyNumberFormat="1"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172" fontId="12" fillId="19" borderId="62" xfId="17" applyNumberFormat="1" applyFont="1" applyFill="1" applyBorder="1" applyAlignment="1" applyProtection="1">
      <alignment horizontal="center"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0" borderId="40" xfId="22" applyFont="1" applyBorder="1" applyAlignment="1">
      <alignment horizontal="center" vertical="center" wrapText="1"/>
    </xf>
    <xf numFmtId="0" fontId="12" fillId="0" borderId="10" xfId="22" applyFont="1" applyBorder="1" applyAlignment="1">
      <alignment horizontal="center" vertical="center" wrapText="1"/>
    </xf>
    <xf numFmtId="0" fontId="12" fillId="0" borderId="41"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32" xfId="22" applyNumberFormat="1" applyFont="1" applyBorder="1" applyAlignment="1">
      <alignment vertical="center" wrapText="1"/>
    </xf>
    <xf numFmtId="0" fontId="35" fillId="19" borderId="1" xfId="0" applyFont="1" applyFill="1" applyBorder="1" applyAlignment="1">
      <alignment vertical="top" wrapText="1"/>
    </xf>
    <xf numFmtId="0" fontId="49" fillId="19" borderId="1" xfId="0" applyFont="1" applyFill="1" applyBorder="1" applyAlignment="1">
      <alignment horizontal="left" vertical="top" wrapText="1"/>
    </xf>
    <xf numFmtId="0" fontId="11" fillId="19" borderId="1" xfId="0" applyFont="1" applyFill="1" applyBorder="1" applyAlignment="1">
      <alignment horizontal="left" vertical="top" wrapText="1"/>
    </xf>
    <xf numFmtId="0" fontId="35" fillId="19" borderId="1" xfId="0" applyFont="1" applyFill="1" applyBorder="1" applyAlignment="1">
      <alignment horizontal="left" vertical="top" wrapText="1"/>
    </xf>
    <xf numFmtId="0" fontId="36" fillId="19" borderId="1" xfId="0" applyFont="1" applyFill="1" applyBorder="1" applyAlignment="1">
      <alignment horizontal="left" vertical="top" wrapText="1"/>
    </xf>
    <xf numFmtId="0" fontId="35" fillId="19" borderId="1" xfId="0" applyFont="1" applyFill="1" applyBorder="1" applyAlignment="1">
      <alignment vertical="center" wrapText="1"/>
    </xf>
    <xf numFmtId="0" fontId="12" fillId="19" borderId="1" xfId="0" applyFont="1" applyFill="1" applyBorder="1" applyAlignment="1">
      <alignment horizontal="left" vertical="top" wrapText="1"/>
    </xf>
    <xf numFmtId="2" fontId="36" fillId="0" borderId="32" xfId="22" applyNumberFormat="1" applyFont="1" applyBorder="1" applyAlignment="1">
      <alignment vertical="center" wrapText="1"/>
    </xf>
    <xf numFmtId="0" fontId="49" fillId="19" borderId="1" xfId="0" applyFont="1" applyFill="1" applyBorder="1" applyAlignment="1">
      <alignment vertical="top" wrapText="1"/>
    </xf>
    <xf numFmtId="0" fontId="34" fillId="19" borderId="1" xfId="0" applyFont="1" applyFill="1" applyBorder="1" applyAlignment="1">
      <alignment vertical="top" wrapText="1"/>
    </xf>
    <xf numFmtId="9" fontId="36" fillId="0" borderId="1" xfId="30" applyFont="1" applyFill="1" applyBorder="1" applyAlignment="1" applyProtection="1">
      <alignment horizontal="center" vertical="center" wrapText="1"/>
    </xf>
    <xf numFmtId="9" fontId="36" fillId="0" borderId="36" xfId="30" applyFont="1" applyBorder="1" applyAlignment="1">
      <alignment horizontal="center" vertical="center" wrapText="1"/>
    </xf>
    <xf numFmtId="9" fontId="36" fillId="0" borderId="22" xfId="30" applyFont="1" applyBorder="1" applyAlignment="1">
      <alignment horizontal="center" vertical="center" wrapText="1"/>
    </xf>
    <xf numFmtId="9" fontId="36" fillId="0" borderId="23" xfId="30" applyFont="1" applyBorder="1" applyAlignment="1">
      <alignment horizontal="center" vertical="center" wrapText="1"/>
    </xf>
    <xf numFmtId="9" fontId="36" fillId="0" borderId="20" xfId="30" applyFont="1" applyBorder="1" applyAlignment="1">
      <alignment horizontal="center" vertical="center" wrapText="1"/>
    </xf>
    <xf numFmtId="9" fontId="36" fillId="0" borderId="3" xfId="30" applyFont="1" applyBorder="1" applyAlignment="1">
      <alignment horizontal="center" vertical="center" wrapText="1"/>
    </xf>
    <xf numFmtId="9" fontId="36" fillId="0" borderId="25" xfId="30" applyFont="1" applyBorder="1" applyAlignment="1">
      <alignment horizontal="center" vertical="center" wrapText="1"/>
    </xf>
    <xf numFmtId="14" fontId="42" fillId="0" borderId="58" xfId="0" applyNumberFormat="1" applyFont="1" applyBorder="1" applyAlignment="1">
      <alignment horizontal="center" vertical="center"/>
    </xf>
    <xf numFmtId="0" fontId="34" fillId="9" borderId="2" xfId="0" applyFont="1" applyFill="1" applyBorder="1" applyAlignment="1">
      <alignment horizontal="left" vertical="center"/>
    </xf>
    <xf numFmtId="0" fontId="34" fillId="9" borderId="49"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9"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9" borderId="1" xfId="0" applyFont="1" applyFill="1" applyBorder="1" applyAlignment="1">
      <alignment horizontal="center" vertical="center"/>
    </xf>
    <xf numFmtId="0" fontId="34" fillId="0" borderId="1" xfId="0" applyFont="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14" fontId="43" fillId="19" borderId="1" xfId="0" applyNumberFormat="1" applyFont="1" applyFill="1" applyBorder="1" applyAlignment="1">
      <alignment horizontal="center" vertical="center"/>
    </xf>
    <xf numFmtId="0" fontId="43" fillId="19" borderId="1" xfId="0" applyFont="1" applyFill="1" applyBorder="1" applyAlignment="1">
      <alignment horizontal="center" vertical="center"/>
    </xf>
    <xf numFmtId="0" fontId="34" fillId="9" borderId="2" xfId="0" applyFont="1" applyFill="1" applyBorder="1" applyAlignment="1">
      <alignment horizontal="center" vertical="center"/>
    </xf>
    <xf numFmtId="0" fontId="34" fillId="9" borderId="49" xfId="0" applyFont="1" applyFill="1" applyBorder="1" applyAlignment="1">
      <alignment horizontal="center" vertical="center"/>
    </xf>
    <xf numFmtId="0" fontId="34" fillId="9" borderId="5" xfId="0" applyFont="1" applyFill="1" applyBorder="1" applyAlignment="1">
      <alignment horizontal="center" vertical="center"/>
    </xf>
    <xf numFmtId="0" fontId="32" fillId="0" borderId="2" xfId="0" applyFont="1" applyBorder="1" applyAlignment="1">
      <alignment horizontal="left" vertical="center"/>
    </xf>
    <xf numFmtId="0" fontId="32" fillId="0" borderId="49" xfId="0" applyFont="1" applyBorder="1" applyAlignment="1">
      <alignment horizontal="left" vertical="center"/>
    </xf>
    <xf numFmtId="0" fontId="32" fillId="0" borderId="5" xfId="0" applyFont="1" applyBorder="1" applyAlignment="1">
      <alignment horizontal="left" vertical="center"/>
    </xf>
    <xf numFmtId="0" fontId="32" fillId="0" borderId="2" xfId="0" applyFont="1" applyBorder="1" applyAlignment="1">
      <alignment horizontal="center" vertical="center"/>
    </xf>
    <xf numFmtId="0" fontId="34" fillId="9" borderId="2" xfId="0" applyFont="1" applyFill="1" applyBorder="1" applyAlignment="1">
      <alignment horizontal="center" vertical="center" wrapText="1"/>
    </xf>
    <xf numFmtId="0" fontId="34" fillId="9" borderId="49"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12" fillId="19" borderId="1" xfId="22" applyFont="1" applyFill="1" applyBorder="1" applyAlignment="1">
      <alignment horizontal="left" vertical="center" wrapText="1"/>
    </xf>
    <xf numFmtId="0" fontId="12" fillId="23" borderId="1" xfId="22"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12" fillId="0" borderId="1" xfId="0" applyFont="1" applyBorder="1" applyAlignment="1">
      <alignment vertical="center" wrapText="1"/>
    </xf>
    <xf numFmtId="0" fontId="34" fillId="0" borderId="1" xfId="0" applyFont="1" applyBorder="1" applyAlignment="1">
      <alignment horizontal="center" vertical="center"/>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49"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2" applyFont="1" applyFill="1" applyBorder="1" applyAlignment="1">
      <alignment horizontal="left" vertical="center"/>
    </xf>
    <xf numFmtId="41" fontId="32" fillId="0" borderId="38" xfId="12" applyFont="1" applyFill="1" applyBorder="1" applyAlignment="1">
      <alignment horizontal="left" vertical="center"/>
    </xf>
    <xf numFmtId="41" fontId="32" fillId="0" borderId="20" xfId="12"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xf numFmtId="9" fontId="36" fillId="0" borderId="1" xfId="28" applyFont="1" applyFill="1" applyBorder="1" applyAlignment="1">
      <alignment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simple" dx="17" sel="0" val="0" widthMin="70"/>
</file>

<file path=xl/ctrlProps/ctrlProp2.xml><?xml version="1.0" encoding="utf-8"?>
<formControlPr xmlns="http://schemas.microsoft.com/office/spreadsheetml/2009/9/main" objectType="Drop" dropStyle="simple" dx="17" sel="0" val="0" widthMin="4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00000000-0008-0000-0000-0000033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00000000-0008-0000-0300-00006D3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00000000-0008-0000-04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0</xdr:colOff>
          <xdr:row>12</xdr:row>
          <xdr:rowOff>0</xdr:rowOff>
        </xdr:from>
        <xdr:to>
          <xdr:col>51</xdr:col>
          <xdr:colOff>0</xdr:colOff>
          <xdr:row>13</xdr:row>
          <xdr:rowOff>0</xdr:rowOff>
        </xdr:to>
        <xdr:sp macro="" textlink="">
          <xdr:nvSpPr>
            <xdr:cNvPr id="75811" name=" 35" hidden="1">
              <a:extLst>
                <a:ext uri="{63B3BB69-23CF-44E3-9099-C40C66FF867C}">
                  <a14:compatExt spid="_x0000_s75811"/>
                </a:ext>
                <a:ext uri="{FF2B5EF4-FFF2-40B4-BE49-F238E27FC236}">
                  <a16:creationId xmlns:a16="http://schemas.microsoft.com/office/drawing/2014/main" id="{00000000-0008-0000-0500-000023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2</xdr:row>
          <xdr:rowOff>0</xdr:rowOff>
        </xdr:from>
        <xdr:to>
          <xdr:col>51</xdr:col>
          <xdr:colOff>0</xdr:colOff>
          <xdr:row>3</xdr:row>
          <xdr:rowOff>0</xdr:rowOff>
        </xdr:to>
        <xdr:sp macro="" textlink="">
          <xdr:nvSpPr>
            <xdr:cNvPr id="75812" name=" 36" hidden="1">
              <a:extLst>
                <a:ext uri="{63B3BB69-23CF-44E3-9099-C40C66FF867C}">
                  <a14:compatExt spid="_x0000_s75812"/>
                </a:ext>
                <a:ext uri="{FF2B5EF4-FFF2-40B4-BE49-F238E27FC236}">
                  <a16:creationId xmlns:a16="http://schemas.microsoft.com/office/drawing/2014/main" id="{00000000-0008-0000-0500-000024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abSelected="1" topLeftCell="A4" zoomScale="70" zoomScaleNormal="70" workbookViewId="0">
      <selection activeCell="M34" sqref="M34"/>
    </sheetView>
  </sheetViews>
  <sheetFormatPr baseColWidth="10" defaultColWidth="10.85546875" defaultRowHeight="15" x14ac:dyDescent="0.25"/>
  <cols>
    <col min="1" max="1" width="38.42578125" style="50" customWidth="1"/>
    <col min="2" max="2" width="21.42578125" style="50" customWidth="1"/>
    <col min="3" max="3" width="19.85546875" style="50" customWidth="1"/>
    <col min="4" max="4" width="20.7109375" style="50" customWidth="1"/>
    <col min="5" max="5" width="21.28515625" style="50" customWidth="1"/>
    <col min="6" max="6" width="20.7109375" style="50" customWidth="1"/>
    <col min="7" max="7" width="20.42578125" style="50" customWidth="1"/>
    <col min="8" max="8" width="21.140625" style="50" customWidth="1"/>
    <col min="9" max="9" width="22.140625" style="50" customWidth="1"/>
    <col min="10" max="10" width="22.85546875" style="50" customWidth="1"/>
    <col min="11" max="11" width="21.28515625" style="50" customWidth="1"/>
    <col min="12" max="12" width="22.28515625" style="50" customWidth="1"/>
    <col min="13" max="14" width="20.7109375" style="50" customWidth="1"/>
    <col min="15" max="15" width="16.140625" style="50" customWidth="1"/>
    <col min="16" max="21" width="18.140625" style="50" customWidth="1"/>
    <col min="22" max="22" width="19.42578125" style="50" customWidth="1"/>
    <col min="23" max="27" width="18.140625" style="50" customWidth="1"/>
    <col min="28" max="28" width="22.7109375" style="50" customWidth="1"/>
    <col min="29" max="29" width="18.28515625" style="50" customWidth="1"/>
    <col min="30" max="30" width="15.285156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5" t="s">
        <v>1</v>
      </c>
      <c r="AC1" s="336"/>
      <c r="AD1" s="337"/>
    </row>
    <row r="2" spans="1:30"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8" t="s">
        <v>3</v>
      </c>
      <c r="AC2" s="339"/>
      <c r="AD2" s="340"/>
    </row>
    <row r="3" spans="1:30" ht="24" customHeight="1" x14ac:dyDescent="0.25">
      <c r="A3" s="322"/>
      <c r="B3" s="341" t="s">
        <v>4</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5</v>
      </c>
      <c r="AC3" s="339"/>
      <c r="AD3" s="340"/>
    </row>
    <row r="4" spans="1:30" ht="21.95" customHeight="1" thickBot="1" x14ac:dyDescent="0.3">
      <c r="A4" s="323"/>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6</v>
      </c>
      <c r="AC4" s="348"/>
      <c r="AD4" s="349"/>
    </row>
    <row r="5" spans="1:30" ht="9" customHeight="1" thickBot="1" x14ac:dyDescent="0.3">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1" t="s">
        <v>7</v>
      </c>
      <c r="B7" s="362"/>
      <c r="C7" s="350" t="s">
        <v>8</v>
      </c>
      <c r="D7" s="361" t="s">
        <v>9</v>
      </c>
      <c r="E7" s="367"/>
      <c r="F7" s="367"/>
      <c r="G7" s="367"/>
      <c r="H7" s="362"/>
      <c r="I7" s="355">
        <v>45260</v>
      </c>
      <c r="J7" s="356"/>
      <c r="K7" s="361" t="s">
        <v>10</v>
      </c>
      <c r="L7" s="362"/>
      <c r="M7" s="333" t="s">
        <v>11</v>
      </c>
      <c r="N7" s="334"/>
      <c r="O7" s="327"/>
      <c r="P7" s="328"/>
      <c r="Q7" s="54"/>
      <c r="R7" s="54"/>
      <c r="S7" s="54"/>
      <c r="T7" s="54"/>
      <c r="U7" s="54"/>
      <c r="V7" s="54"/>
      <c r="W7" s="54"/>
      <c r="X7" s="54"/>
      <c r="Y7" s="54"/>
      <c r="Z7" s="55"/>
      <c r="AA7" s="54"/>
      <c r="AB7" s="54"/>
      <c r="AC7" s="60"/>
      <c r="AD7" s="61"/>
    </row>
    <row r="8" spans="1:30" x14ac:dyDescent="0.25">
      <c r="A8" s="363"/>
      <c r="B8" s="364"/>
      <c r="C8" s="351"/>
      <c r="D8" s="363"/>
      <c r="E8" s="368"/>
      <c r="F8" s="368"/>
      <c r="G8" s="368"/>
      <c r="H8" s="364"/>
      <c r="I8" s="357"/>
      <c r="J8" s="358"/>
      <c r="K8" s="363"/>
      <c r="L8" s="364"/>
      <c r="M8" s="329" t="s">
        <v>12</v>
      </c>
      <c r="N8" s="330"/>
      <c r="O8" s="331"/>
      <c r="P8" s="332"/>
      <c r="Q8" s="54"/>
      <c r="R8" s="54"/>
      <c r="S8" s="54"/>
      <c r="T8" s="54"/>
      <c r="U8" s="54"/>
      <c r="V8" s="54"/>
      <c r="W8" s="54"/>
      <c r="X8" s="54"/>
      <c r="Y8" s="54"/>
      <c r="Z8" s="55"/>
      <c r="AA8" s="54"/>
      <c r="AB8" s="54"/>
      <c r="AC8" s="60"/>
      <c r="AD8" s="61"/>
    </row>
    <row r="9" spans="1:30" ht="15.75" thickBot="1" x14ac:dyDescent="0.3">
      <c r="A9" s="365"/>
      <c r="B9" s="366"/>
      <c r="C9" s="352"/>
      <c r="D9" s="365"/>
      <c r="E9" s="369"/>
      <c r="F9" s="369"/>
      <c r="G9" s="369"/>
      <c r="H9" s="366"/>
      <c r="I9" s="359"/>
      <c r="J9" s="360"/>
      <c r="K9" s="365"/>
      <c r="L9" s="366"/>
      <c r="M9" s="383" t="s">
        <v>13</v>
      </c>
      <c r="N9" s="384"/>
      <c r="O9" s="385" t="s">
        <v>14</v>
      </c>
      <c r="P9" s="386"/>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361" t="s">
        <v>15</v>
      </c>
      <c r="B11" s="362"/>
      <c r="C11" s="393" t="s">
        <v>16</v>
      </c>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5"/>
    </row>
    <row r="12" spans="1:30" ht="15" customHeight="1" x14ac:dyDescent="0.25">
      <c r="A12" s="363"/>
      <c r="B12" s="364"/>
      <c r="C12" s="396"/>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8"/>
    </row>
    <row r="13" spans="1:30" ht="15" customHeight="1" thickBot="1" x14ac:dyDescent="0.3">
      <c r="A13" s="365"/>
      <c r="B13" s="366"/>
      <c r="C13" s="399"/>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2" t="s">
        <v>17</v>
      </c>
      <c r="B15" s="403"/>
      <c r="C15" s="404" t="s">
        <v>18</v>
      </c>
      <c r="D15" s="405"/>
      <c r="E15" s="405"/>
      <c r="F15" s="405"/>
      <c r="G15" s="405"/>
      <c r="H15" s="405"/>
      <c r="I15" s="405"/>
      <c r="J15" s="405"/>
      <c r="K15" s="406"/>
      <c r="L15" s="370" t="s">
        <v>19</v>
      </c>
      <c r="M15" s="353"/>
      <c r="N15" s="353"/>
      <c r="O15" s="353"/>
      <c r="P15" s="353"/>
      <c r="Q15" s="354"/>
      <c r="R15" s="407" t="s">
        <v>20</v>
      </c>
      <c r="S15" s="408"/>
      <c r="T15" s="408"/>
      <c r="U15" s="408"/>
      <c r="V15" s="408"/>
      <c r="W15" s="408"/>
      <c r="X15" s="409"/>
      <c r="Y15" s="370" t="s">
        <v>21</v>
      </c>
      <c r="Z15" s="354"/>
      <c r="AA15" s="387" t="s">
        <v>22</v>
      </c>
      <c r="AB15" s="388"/>
      <c r="AC15" s="388"/>
      <c r="AD15" s="389"/>
    </row>
    <row r="16" spans="1:30" ht="9" customHeight="1" thickBot="1" x14ac:dyDescent="0.3">
      <c r="A16" s="59"/>
      <c r="B16" s="54"/>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73"/>
      <c r="AD16" s="74"/>
    </row>
    <row r="17" spans="1:41" s="76" customFormat="1" ht="37.5" customHeight="1" thickBot="1" x14ac:dyDescent="0.3">
      <c r="A17" s="402" t="s">
        <v>23</v>
      </c>
      <c r="B17" s="403"/>
      <c r="C17" s="410" t="s">
        <v>24</v>
      </c>
      <c r="D17" s="411"/>
      <c r="E17" s="411"/>
      <c r="F17" s="411"/>
      <c r="G17" s="411"/>
      <c r="H17" s="411"/>
      <c r="I17" s="411"/>
      <c r="J17" s="411"/>
      <c r="K17" s="411"/>
      <c r="L17" s="411"/>
      <c r="M17" s="411"/>
      <c r="N17" s="411"/>
      <c r="O17" s="411"/>
      <c r="P17" s="411"/>
      <c r="Q17" s="412"/>
      <c r="R17" s="370" t="s">
        <v>25</v>
      </c>
      <c r="S17" s="353"/>
      <c r="T17" s="353"/>
      <c r="U17" s="353"/>
      <c r="V17" s="354"/>
      <c r="W17" s="413">
        <v>15</v>
      </c>
      <c r="X17" s="414"/>
      <c r="Y17" s="353" t="s">
        <v>26</v>
      </c>
      <c r="Z17" s="353"/>
      <c r="AA17" s="353"/>
      <c r="AB17" s="354"/>
      <c r="AC17" s="391">
        <v>0.45</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70" t="s">
        <v>27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4"/>
      <c r="AE19" s="83"/>
      <c r="AF19" s="83"/>
    </row>
    <row r="20" spans="1:41" ht="32.25" customHeight="1" thickBot="1" x14ac:dyDescent="0.3">
      <c r="A20" s="82"/>
      <c r="B20" s="60"/>
      <c r="C20" s="428" t="s">
        <v>28</v>
      </c>
      <c r="D20" s="429"/>
      <c r="E20" s="429"/>
      <c r="F20" s="429"/>
      <c r="G20" s="429"/>
      <c r="H20" s="429"/>
      <c r="I20" s="429"/>
      <c r="J20" s="429"/>
      <c r="K20" s="429"/>
      <c r="L20" s="429"/>
      <c r="M20" s="429"/>
      <c r="N20" s="429"/>
      <c r="O20" s="429"/>
      <c r="P20" s="430"/>
      <c r="Q20" s="431" t="s">
        <v>29</v>
      </c>
      <c r="R20" s="432"/>
      <c r="S20" s="432"/>
      <c r="T20" s="432"/>
      <c r="U20" s="432"/>
      <c r="V20" s="432"/>
      <c r="W20" s="432"/>
      <c r="X20" s="432"/>
      <c r="Y20" s="432"/>
      <c r="Z20" s="432"/>
      <c r="AA20" s="432"/>
      <c r="AB20" s="432"/>
      <c r="AC20" s="432"/>
      <c r="AD20" s="433"/>
      <c r="AE20" s="83"/>
      <c r="AF20" s="83"/>
    </row>
    <row r="21" spans="1:41" ht="32.25" customHeight="1" thickBot="1" x14ac:dyDescent="0.3">
      <c r="A21" s="59"/>
      <c r="B21" s="54"/>
      <c r="C21" s="160" t="s">
        <v>30</v>
      </c>
      <c r="D21" s="161" t="s">
        <v>31</v>
      </c>
      <c r="E21" s="161" t="s">
        <v>32</v>
      </c>
      <c r="F21" s="161" t="s">
        <v>33</v>
      </c>
      <c r="G21" s="161" t="s">
        <v>34</v>
      </c>
      <c r="H21" s="161" t="s">
        <v>35</v>
      </c>
      <c r="I21" s="161" t="s">
        <v>36</v>
      </c>
      <c r="J21" s="161" t="s">
        <v>37</v>
      </c>
      <c r="K21" s="161" t="s">
        <v>38</v>
      </c>
      <c r="L21" s="161" t="s">
        <v>39</v>
      </c>
      <c r="M21" s="161" t="s">
        <v>8</v>
      </c>
      <c r="N21" s="161" t="s">
        <v>40</v>
      </c>
      <c r="O21" s="161" t="s">
        <v>41</v>
      </c>
      <c r="P21" s="162" t="s">
        <v>42</v>
      </c>
      <c r="Q21" s="160" t="s">
        <v>30</v>
      </c>
      <c r="R21" s="161" t="s">
        <v>31</v>
      </c>
      <c r="S21" s="161" t="s">
        <v>32</v>
      </c>
      <c r="T21" s="161" t="s">
        <v>33</v>
      </c>
      <c r="U21" s="161" t="s">
        <v>34</v>
      </c>
      <c r="V21" s="161" t="s">
        <v>35</v>
      </c>
      <c r="W21" s="161" t="s">
        <v>36</v>
      </c>
      <c r="X21" s="161" t="s">
        <v>37</v>
      </c>
      <c r="Y21" s="161" t="s">
        <v>38</v>
      </c>
      <c r="Z21" s="161" t="s">
        <v>39</v>
      </c>
      <c r="AA21" s="161" t="s">
        <v>8</v>
      </c>
      <c r="AB21" s="161" t="s">
        <v>40</v>
      </c>
      <c r="AC21" s="161" t="s">
        <v>41</v>
      </c>
      <c r="AD21" s="162" t="s">
        <v>42</v>
      </c>
      <c r="AE21" s="3"/>
      <c r="AF21" s="3"/>
    </row>
    <row r="22" spans="1:41" ht="32.25" customHeight="1" x14ac:dyDescent="0.25">
      <c r="A22" s="434" t="s">
        <v>43</v>
      </c>
      <c r="B22" s="435"/>
      <c r="C22" s="215">
        <v>22878899</v>
      </c>
      <c r="D22" s="216"/>
      <c r="E22" s="180"/>
      <c r="F22" s="180"/>
      <c r="G22" s="180"/>
      <c r="H22" s="180"/>
      <c r="I22" s="180"/>
      <c r="J22" s="180"/>
      <c r="K22" s="180"/>
      <c r="L22" s="180"/>
      <c r="M22" s="180"/>
      <c r="N22" s="180"/>
      <c r="O22" s="180">
        <f>SUM(C22:N22)</f>
        <v>22878899</v>
      </c>
      <c r="P22" s="183"/>
      <c r="Q22" s="215">
        <v>1334419471</v>
      </c>
      <c r="R22" s="216">
        <v>75240000</v>
      </c>
      <c r="S22" s="216"/>
      <c r="T22" s="180"/>
      <c r="U22" s="180">
        <v>8351665</v>
      </c>
      <c r="V22" s="180"/>
      <c r="W22" s="180">
        <v>-5065171</v>
      </c>
      <c r="X22" s="180"/>
      <c r="Y22" s="180">
        <v>94739209</v>
      </c>
      <c r="Z22" s="180"/>
      <c r="AA22" s="180"/>
      <c r="AB22" s="180"/>
      <c r="AC22" s="180">
        <f>SUM(Q22:AB22)</f>
        <v>1507685174</v>
      </c>
      <c r="AD22" s="186"/>
      <c r="AE22" s="3"/>
      <c r="AF22" s="3"/>
    </row>
    <row r="23" spans="1:41" ht="32.25" customHeight="1" x14ac:dyDescent="0.25">
      <c r="A23" s="375" t="s">
        <v>44</v>
      </c>
      <c r="B23" s="419"/>
      <c r="C23" s="217"/>
      <c r="D23" s="218"/>
      <c r="E23" s="176"/>
      <c r="F23" s="176"/>
      <c r="G23" s="176"/>
      <c r="H23" s="176"/>
      <c r="I23" s="176"/>
      <c r="J23" s="176"/>
      <c r="K23" s="176"/>
      <c r="L23" s="176"/>
      <c r="M23" s="176"/>
      <c r="N23" s="176"/>
      <c r="O23" s="176">
        <f>SUM(C23:N23)</f>
        <v>0</v>
      </c>
      <c r="P23" s="194" t="str">
        <f>IFERROR(O23/(SUMIF(C23:N23,"&gt;0",C22:N22))," ")</f>
        <v xml:space="preserve"> </v>
      </c>
      <c r="Q23" s="217">
        <v>990509470</v>
      </c>
      <c r="R23" s="218">
        <v>419150001</v>
      </c>
      <c r="S23" s="218">
        <f>-15291731</f>
        <v>-15291731</v>
      </c>
      <c r="T23" s="176">
        <v>-27041001</v>
      </c>
      <c r="U23" s="176">
        <v>17633639</v>
      </c>
      <c r="V23" s="176"/>
      <c r="W23" s="176">
        <v>24000000</v>
      </c>
      <c r="X23" s="176"/>
      <c r="Y23" s="180">
        <v>95000000</v>
      </c>
      <c r="Z23" s="176"/>
      <c r="AA23" s="176">
        <v>3645000</v>
      </c>
      <c r="AB23" s="176"/>
      <c r="AC23" s="243">
        <f>SUM(Q23:AB23)</f>
        <v>1507605378</v>
      </c>
      <c r="AD23" s="278">
        <f>IFERROR(AC23/(SUMIF(Q23:AB23,"&gt;0",Q22:AB22))," ")</f>
        <v>0.99994707383121084</v>
      </c>
      <c r="AE23" s="3"/>
      <c r="AF23" s="3"/>
    </row>
    <row r="24" spans="1:41" ht="32.25" customHeight="1" x14ac:dyDescent="0.25">
      <c r="A24" s="375" t="s">
        <v>45</v>
      </c>
      <c r="B24" s="419"/>
      <c r="C24" s="177">
        <v>5133518</v>
      </c>
      <c r="D24" s="218">
        <f>4100000+1000000+1083214</f>
        <v>6183214</v>
      </c>
      <c r="E24" s="176"/>
      <c r="F24" s="176">
        <f>1562167+10000000</f>
        <v>11562167</v>
      </c>
      <c r="G24" s="176"/>
      <c r="H24" s="243">
        <v>-1562167</v>
      </c>
      <c r="I24" s="176"/>
      <c r="J24" s="176"/>
      <c r="K24" s="176"/>
      <c r="L24" s="176"/>
      <c r="M24" s="176"/>
      <c r="N24" s="176"/>
      <c r="O24" s="243">
        <f>SUM(C24:N24)</f>
        <v>21316732</v>
      </c>
      <c r="P24" s="280"/>
      <c r="Q24" s="217"/>
      <c r="R24" s="218">
        <v>45552771</v>
      </c>
      <c r="S24" s="218">
        <f>117169700+6840000</f>
        <v>124009700</v>
      </c>
      <c r="T24" s="218">
        <f t="shared" ref="T24:X24" si="0">117169700+6840000</f>
        <v>124009700</v>
      </c>
      <c r="U24" s="218">
        <f t="shared" si="0"/>
        <v>124009700</v>
      </c>
      <c r="V24" s="218">
        <f>117169700+6840000+8351665</f>
        <v>132361365</v>
      </c>
      <c r="W24" s="218">
        <f>117169700+6840000-5065171</f>
        <v>118944529</v>
      </c>
      <c r="X24" s="218">
        <f t="shared" si="0"/>
        <v>124009700</v>
      </c>
      <c r="Y24" s="218">
        <v>182268909</v>
      </c>
      <c r="Z24" s="218">
        <v>133129700</v>
      </c>
      <c r="AA24" s="218">
        <v>133129700</v>
      </c>
      <c r="AB24" s="176">
        <f>133129700+133129700</f>
        <v>266259400</v>
      </c>
      <c r="AC24" s="243">
        <f>SUM(Q24:AB24)</f>
        <v>1507685174</v>
      </c>
      <c r="AD24" s="184"/>
      <c r="AE24" s="3"/>
      <c r="AF24" s="3"/>
    </row>
    <row r="25" spans="1:41" ht="32.25" customHeight="1" thickBot="1" x14ac:dyDescent="0.3">
      <c r="A25" s="422" t="s">
        <v>46</v>
      </c>
      <c r="B25" s="423"/>
      <c r="C25" s="219">
        <v>5078090</v>
      </c>
      <c r="D25" s="220">
        <v>5100000</v>
      </c>
      <c r="E25" s="179">
        <v>1083214</v>
      </c>
      <c r="F25" s="179">
        <v>10055428</v>
      </c>
      <c r="G25" s="179"/>
      <c r="H25" s="179"/>
      <c r="I25" s="179"/>
      <c r="J25" s="179"/>
      <c r="K25" s="179"/>
      <c r="L25" s="179"/>
      <c r="M25" s="179"/>
      <c r="N25" s="179"/>
      <c r="O25" s="281">
        <f>SUM(C25:N25)</f>
        <v>21316732</v>
      </c>
      <c r="P25" s="296">
        <f>+O25/O24</f>
        <v>1</v>
      </c>
      <c r="Q25" s="219"/>
      <c r="R25" s="220">
        <v>17691205</v>
      </c>
      <c r="S25" s="220">
        <v>109538534</v>
      </c>
      <c r="T25" s="179">
        <v>124009700</v>
      </c>
      <c r="U25" s="179">
        <v>124009700</v>
      </c>
      <c r="V25" s="179">
        <v>124009700</v>
      </c>
      <c r="W25" s="179">
        <v>140750672</v>
      </c>
      <c r="X25" s="179">
        <v>117314700</v>
      </c>
      <c r="Y25" s="179">
        <v>175834700</v>
      </c>
      <c r="Z25" s="179">
        <v>126589200</v>
      </c>
      <c r="AA25" s="179">
        <v>132975200</v>
      </c>
      <c r="AB25" s="179"/>
      <c r="AC25" s="179">
        <f>SUM(Q25:AB25)</f>
        <v>1192723311</v>
      </c>
      <c r="AD25" s="279">
        <f>IFERROR(AC25/(SUMIF(Q25:AB25,"&gt;0",Q24:AB24))," ")</f>
        <v>0.96076892874305664</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424" t="s">
        <v>47</v>
      </c>
      <c r="B27" s="425"/>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7"/>
    </row>
    <row r="28" spans="1:41" ht="15" customHeight="1" x14ac:dyDescent="0.25">
      <c r="A28" s="415" t="s">
        <v>48</v>
      </c>
      <c r="B28" s="417" t="s">
        <v>49</v>
      </c>
      <c r="C28" s="418"/>
      <c r="D28" s="419" t="s">
        <v>50</v>
      </c>
      <c r="E28" s="420"/>
      <c r="F28" s="420"/>
      <c r="G28" s="420"/>
      <c r="H28" s="420"/>
      <c r="I28" s="420"/>
      <c r="J28" s="420"/>
      <c r="K28" s="420"/>
      <c r="L28" s="420"/>
      <c r="M28" s="420"/>
      <c r="N28" s="420"/>
      <c r="O28" s="421"/>
      <c r="P28" s="376" t="s">
        <v>41</v>
      </c>
      <c r="Q28" s="376" t="s">
        <v>51</v>
      </c>
      <c r="R28" s="376"/>
      <c r="S28" s="376"/>
      <c r="T28" s="376"/>
      <c r="U28" s="376"/>
      <c r="V28" s="376"/>
      <c r="W28" s="376"/>
      <c r="X28" s="376"/>
      <c r="Y28" s="376"/>
      <c r="Z28" s="376"/>
      <c r="AA28" s="376"/>
      <c r="AB28" s="376"/>
      <c r="AC28" s="376"/>
      <c r="AD28" s="378"/>
    </row>
    <row r="29" spans="1:41" ht="27" customHeight="1" x14ac:dyDescent="0.25">
      <c r="A29" s="416"/>
      <c r="B29" s="379"/>
      <c r="C29" s="381"/>
      <c r="D29" s="88" t="s">
        <v>30</v>
      </c>
      <c r="E29" s="88" t="s">
        <v>31</v>
      </c>
      <c r="F29" s="88" t="s">
        <v>32</v>
      </c>
      <c r="G29" s="88" t="s">
        <v>33</v>
      </c>
      <c r="H29" s="88" t="s">
        <v>34</v>
      </c>
      <c r="I29" s="88" t="s">
        <v>35</v>
      </c>
      <c r="J29" s="88" t="s">
        <v>36</v>
      </c>
      <c r="K29" s="88" t="s">
        <v>37</v>
      </c>
      <c r="L29" s="88" t="s">
        <v>38</v>
      </c>
      <c r="M29" s="88" t="s">
        <v>39</v>
      </c>
      <c r="N29" s="88" t="s">
        <v>8</v>
      </c>
      <c r="O29" s="88" t="s">
        <v>40</v>
      </c>
      <c r="P29" s="421"/>
      <c r="Q29" s="376"/>
      <c r="R29" s="376"/>
      <c r="S29" s="376"/>
      <c r="T29" s="376"/>
      <c r="U29" s="376"/>
      <c r="V29" s="376"/>
      <c r="W29" s="376"/>
      <c r="X29" s="376"/>
      <c r="Y29" s="376"/>
      <c r="Z29" s="376"/>
      <c r="AA29" s="376"/>
      <c r="AB29" s="376"/>
      <c r="AC29" s="376"/>
      <c r="AD29" s="378"/>
    </row>
    <row r="30" spans="1:41" ht="99" customHeight="1" thickBot="1" x14ac:dyDescent="0.3">
      <c r="A30" s="85" t="str">
        <f>C17</f>
        <v>1 - Acompañar técnicamente a 15 sectores de la Administración Distrital en la inclusión del enfoque de género en las políticas, planes,  programas y proyectos así como en su cultura organizacional e institucional</v>
      </c>
      <c r="B30" s="371" t="s">
        <v>52</v>
      </c>
      <c r="C30" s="372"/>
      <c r="D30" s="89"/>
      <c r="E30" s="89"/>
      <c r="F30" s="89"/>
      <c r="G30" s="89"/>
      <c r="H30" s="89"/>
      <c r="I30" s="89"/>
      <c r="J30" s="89"/>
      <c r="K30" s="89"/>
      <c r="L30" s="89"/>
      <c r="M30" s="89"/>
      <c r="N30" s="89"/>
      <c r="O30" s="89"/>
      <c r="P30" s="86">
        <f>SUM(D30:O30)</f>
        <v>0</v>
      </c>
      <c r="Q30" s="373"/>
      <c r="R30" s="373"/>
      <c r="S30" s="373"/>
      <c r="T30" s="373"/>
      <c r="U30" s="373"/>
      <c r="V30" s="373"/>
      <c r="W30" s="373"/>
      <c r="X30" s="373"/>
      <c r="Y30" s="373"/>
      <c r="Z30" s="373"/>
      <c r="AA30" s="373"/>
      <c r="AB30" s="373"/>
      <c r="AC30" s="373"/>
      <c r="AD30" s="374"/>
    </row>
    <row r="31" spans="1:41" ht="45" customHeight="1" x14ac:dyDescent="0.25">
      <c r="A31" s="341" t="s">
        <v>53</v>
      </c>
      <c r="B31" s="342"/>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3"/>
    </row>
    <row r="32" spans="1:41" ht="23.25" customHeight="1" x14ac:dyDescent="0.25">
      <c r="A32" s="375" t="s">
        <v>54</v>
      </c>
      <c r="B32" s="376" t="s">
        <v>55</v>
      </c>
      <c r="C32" s="376" t="s">
        <v>49</v>
      </c>
      <c r="D32" s="376" t="s">
        <v>56</v>
      </c>
      <c r="E32" s="376"/>
      <c r="F32" s="376"/>
      <c r="G32" s="376"/>
      <c r="H32" s="376"/>
      <c r="I32" s="376"/>
      <c r="J32" s="376"/>
      <c r="K32" s="376"/>
      <c r="L32" s="376"/>
      <c r="M32" s="376"/>
      <c r="N32" s="376"/>
      <c r="O32" s="376"/>
      <c r="P32" s="376"/>
      <c r="Q32" s="376" t="s">
        <v>57</v>
      </c>
      <c r="R32" s="376"/>
      <c r="S32" s="376"/>
      <c r="T32" s="376"/>
      <c r="U32" s="376"/>
      <c r="V32" s="376"/>
      <c r="W32" s="376"/>
      <c r="X32" s="376"/>
      <c r="Y32" s="376"/>
      <c r="Z32" s="376"/>
      <c r="AA32" s="376"/>
      <c r="AB32" s="376"/>
      <c r="AC32" s="376"/>
      <c r="AD32" s="378"/>
      <c r="AG32" s="87"/>
      <c r="AH32" s="87"/>
      <c r="AI32" s="87"/>
      <c r="AJ32" s="87"/>
      <c r="AK32" s="87"/>
      <c r="AL32" s="87"/>
      <c r="AM32" s="87"/>
      <c r="AN32" s="87"/>
      <c r="AO32" s="87"/>
    </row>
    <row r="33" spans="1:41" ht="27" customHeight="1" x14ac:dyDescent="0.25">
      <c r="A33" s="375"/>
      <c r="B33" s="376"/>
      <c r="C33" s="377"/>
      <c r="D33" s="88" t="s">
        <v>30</v>
      </c>
      <c r="E33" s="88" t="s">
        <v>31</v>
      </c>
      <c r="F33" s="88" t="s">
        <v>32</v>
      </c>
      <c r="G33" s="88" t="s">
        <v>33</v>
      </c>
      <c r="H33" s="88" t="s">
        <v>34</v>
      </c>
      <c r="I33" s="88" t="s">
        <v>35</v>
      </c>
      <c r="J33" s="88" t="s">
        <v>36</v>
      </c>
      <c r="K33" s="88" t="s">
        <v>37</v>
      </c>
      <c r="L33" s="88" t="s">
        <v>38</v>
      </c>
      <c r="M33" s="88" t="s">
        <v>39</v>
      </c>
      <c r="N33" s="88" t="s">
        <v>8</v>
      </c>
      <c r="O33" s="88" t="s">
        <v>40</v>
      </c>
      <c r="P33" s="88" t="s">
        <v>41</v>
      </c>
      <c r="Q33" s="376" t="s">
        <v>58</v>
      </c>
      <c r="R33" s="376"/>
      <c r="S33" s="376"/>
      <c r="T33" s="376" t="s">
        <v>59</v>
      </c>
      <c r="U33" s="376"/>
      <c r="V33" s="376"/>
      <c r="W33" s="379" t="s">
        <v>60</v>
      </c>
      <c r="X33" s="380"/>
      <c r="Y33" s="380"/>
      <c r="Z33" s="381"/>
      <c r="AA33" s="379" t="s">
        <v>61</v>
      </c>
      <c r="AB33" s="380"/>
      <c r="AC33" s="380"/>
      <c r="AD33" s="382"/>
      <c r="AG33" s="87"/>
      <c r="AH33" s="87"/>
      <c r="AI33" s="87"/>
      <c r="AJ33" s="87"/>
      <c r="AK33" s="87"/>
      <c r="AL33" s="87"/>
      <c r="AM33" s="87"/>
      <c r="AN33" s="87"/>
      <c r="AO33" s="87"/>
    </row>
    <row r="34" spans="1:41" ht="395.25" customHeight="1" x14ac:dyDescent="0.25">
      <c r="A34" s="444" t="str">
        <f>A30</f>
        <v>1 - Acompañar técnicamente a 15 sectores de la Administración Distrital en la inclusión del enfoque de género en las políticas, planes,  programas y proyectos así como en su cultura organizacional e institucional</v>
      </c>
      <c r="B34" s="446">
        <v>0.45</v>
      </c>
      <c r="C34" s="90" t="s">
        <v>62</v>
      </c>
      <c r="D34" s="89">
        <v>15</v>
      </c>
      <c r="E34" s="89">
        <v>15</v>
      </c>
      <c r="F34" s="89">
        <v>15</v>
      </c>
      <c r="G34" s="89">
        <v>15</v>
      </c>
      <c r="H34" s="89">
        <v>15</v>
      </c>
      <c r="I34" s="89">
        <v>15</v>
      </c>
      <c r="J34" s="89">
        <v>15</v>
      </c>
      <c r="K34" s="89">
        <v>15</v>
      </c>
      <c r="L34" s="89">
        <v>15</v>
      </c>
      <c r="M34" s="89">
        <v>15</v>
      </c>
      <c r="N34" s="89">
        <v>15</v>
      </c>
      <c r="O34" s="89">
        <v>15</v>
      </c>
      <c r="P34" s="246">
        <v>15</v>
      </c>
      <c r="Q34" s="448" t="s">
        <v>63</v>
      </c>
      <c r="R34" s="449"/>
      <c r="S34" s="450"/>
      <c r="T34" s="448" t="s">
        <v>64</v>
      </c>
      <c r="U34" s="449"/>
      <c r="V34" s="450"/>
      <c r="W34" s="454"/>
      <c r="X34" s="455"/>
      <c r="Y34" s="455"/>
      <c r="Z34" s="456"/>
      <c r="AA34" s="436" t="s">
        <v>65</v>
      </c>
      <c r="AB34" s="437"/>
      <c r="AC34" s="437"/>
      <c r="AD34" s="438"/>
      <c r="AG34" s="87"/>
      <c r="AH34" s="87"/>
      <c r="AI34" s="87"/>
      <c r="AJ34" s="87"/>
      <c r="AK34" s="87"/>
      <c r="AL34" s="87"/>
      <c r="AM34" s="87"/>
      <c r="AN34" s="87"/>
      <c r="AO34" s="87"/>
    </row>
    <row r="35" spans="1:41" ht="395.25" customHeight="1" thickBot="1" x14ac:dyDescent="0.3">
      <c r="A35" s="445"/>
      <c r="B35" s="447"/>
      <c r="C35" s="298" t="s">
        <v>66</v>
      </c>
      <c r="D35" s="299">
        <v>15</v>
      </c>
      <c r="E35" s="299">
        <v>15</v>
      </c>
      <c r="F35" s="299">
        <v>15</v>
      </c>
      <c r="G35" s="299">
        <v>15</v>
      </c>
      <c r="H35" s="299">
        <v>15</v>
      </c>
      <c r="I35" s="300">
        <v>15</v>
      </c>
      <c r="J35" s="300">
        <v>15</v>
      </c>
      <c r="K35" s="300">
        <v>15</v>
      </c>
      <c r="L35" s="300">
        <v>15</v>
      </c>
      <c r="M35" s="300">
        <v>15</v>
      </c>
      <c r="N35" s="300">
        <v>15</v>
      </c>
      <c r="O35" s="301"/>
      <c r="P35" s="302">
        <v>15</v>
      </c>
      <c r="Q35" s="451"/>
      <c r="R35" s="452"/>
      <c r="S35" s="453"/>
      <c r="T35" s="451"/>
      <c r="U35" s="452"/>
      <c r="V35" s="453"/>
      <c r="W35" s="457"/>
      <c r="X35" s="458"/>
      <c r="Y35" s="458"/>
      <c r="Z35" s="459"/>
      <c r="AA35" s="439"/>
      <c r="AB35" s="440"/>
      <c r="AC35" s="440"/>
      <c r="AD35" s="441"/>
      <c r="AE35" s="49"/>
      <c r="AG35" s="87"/>
      <c r="AH35" s="87"/>
      <c r="AI35" s="87"/>
      <c r="AJ35" s="87"/>
      <c r="AK35" s="87"/>
      <c r="AL35" s="87"/>
      <c r="AM35" s="87"/>
      <c r="AN35" s="87"/>
      <c r="AO35" s="87"/>
    </row>
    <row r="36" spans="1:41" ht="26.25" customHeight="1" x14ac:dyDescent="0.25">
      <c r="A36" s="434" t="s">
        <v>67</v>
      </c>
      <c r="B36" s="442" t="s">
        <v>68</v>
      </c>
      <c r="C36" s="442" t="s">
        <v>69</v>
      </c>
      <c r="D36" s="442"/>
      <c r="E36" s="442"/>
      <c r="F36" s="442"/>
      <c r="G36" s="442"/>
      <c r="H36" s="442"/>
      <c r="I36" s="442"/>
      <c r="J36" s="442"/>
      <c r="K36" s="442"/>
      <c r="L36" s="442"/>
      <c r="M36" s="442"/>
      <c r="N36" s="442"/>
      <c r="O36" s="442"/>
      <c r="P36" s="442"/>
      <c r="Q36" s="442" t="s">
        <v>70</v>
      </c>
      <c r="R36" s="442"/>
      <c r="S36" s="442"/>
      <c r="T36" s="442"/>
      <c r="U36" s="442"/>
      <c r="V36" s="442"/>
      <c r="W36" s="442"/>
      <c r="X36" s="442"/>
      <c r="Y36" s="442"/>
      <c r="Z36" s="442"/>
      <c r="AA36" s="442"/>
      <c r="AB36" s="442"/>
      <c r="AC36" s="442"/>
      <c r="AD36" s="443"/>
      <c r="AG36" s="87"/>
      <c r="AH36" s="87"/>
      <c r="AI36" s="87"/>
      <c r="AJ36" s="87"/>
      <c r="AK36" s="87"/>
      <c r="AL36" s="87"/>
      <c r="AM36" s="87"/>
      <c r="AN36" s="87"/>
      <c r="AO36" s="87"/>
    </row>
    <row r="37" spans="1:41" ht="26.25" customHeight="1" x14ac:dyDescent="0.25">
      <c r="A37" s="375"/>
      <c r="B37" s="376"/>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376" t="s">
        <v>85</v>
      </c>
      <c r="R37" s="376"/>
      <c r="S37" s="376"/>
      <c r="T37" s="376"/>
      <c r="U37" s="376"/>
      <c r="V37" s="376"/>
      <c r="W37" s="376"/>
      <c r="X37" s="376"/>
      <c r="Y37" s="376"/>
      <c r="Z37" s="376"/>
      <c r="AA37" s="376"/>
      <c r="AB37" s="376"/>
      <c r="AC37" s="376"/>
      <c r="AD37" s="378"/>
      <c r="AG37" s="94"/>
      <c r="AH37" s="94"/>
      <c r="AI37" s="94"/>
      <c r="AJ37" s="94"/>
      <c r="AK37" s="94"/>
      <c r="AL37" s="94"/>
      <c r="AM37" s="94"/>
      <c r="AN37" s="94"/>
      <c r="AO37" s="94"/>
    </row>
    <row r="38" spans="1:41" ht="112.5" customHeight="1" x14ac:dyDescent="0.25">
      <c r="A38" s="460" t="s">
        <v>86</v>
      </c>
      <c r="B38" s="462">
        <v>3</v>
      </c>
      <c r="C38" s="102" t="s">
        <v>62</v>
      </c>
      <c r="D38" s="103">
        <v>0.05</v>
      </c>
      <c r="E38" s="303">
        <v>0.05</v>
      </c>
      <c r="F38" s="103">
        <v>0.05</v>
      </c>
      <c r="G38" s="103">
        <v>0.1</v>
      </c>
      <c r="H38" s="103">
        <v>0.1</v>
      </c>
      <c r="I38" s="103">
        <v>0.1</v>
      </c>
      <c r="J38" s="103">
        <v>0.1</v>
      </c>
      <c r="K38" s="103">
        <v>0.1</v>
      </c>
      <c r="L38" s="103">
        <v>0.1</v>
      </c>
      <c r="M38" s="103">
        <v>0.1</v>
      </c>
      <c r="N38" s="103">
        <v>0.1</v>
      </c>
      <c r="O38" s="103">
        <v>0.05</v>
      </c>
      <c r="P38" s="248">
        <f>SUM(D38:O38)</f>
        <v>0.99999999999999989</v>
      </c>
      <c r="Q38" s="466" t="s">
        <v>87</v>
      </c>
      <c r="R38" s="474"/>
      <c r="S38" s="474"/>
      <c r="T38" s="474"/>
      <c r="U38" s="474"/>
      <c r="V38" s="474"/>
      <c r="W38" s="474"/>
      <c r="X38" s="474"/>
      <c r="Y38" s="474"/>
      <c r="Z38" s="474"/>
      <c r="AA38" s="474"/>
      <c r="AB38" s="474"/>
      <c r="AC38" s="474"/>
      <c r="AD38" s="475"/>
      <c r="AE38" s="97"/>
      <c r="AG38" s="98"/>
      <c r="AH38" s="98"/>
      <c r="AI38" s="98"/>
      <c r="AJ38" s="98"/>
      <c r="AK38" s="98"/>
      <c r="AL38" s="98"/>
      <c r="AM38" s="98"/>
      <c r="AN38" s="98"/>
      <c r="AO38" s="98"/>
    </row>
    <row r="39" spans="1:41" ht="74.25" customHeight="1" x14ac:dyDescent="0.25">
      <c r="A39" s="460"/>
      <c r="B39" s="462"/>
      <c r="C39" s="99" t="s">
        <v>66</v>
      </c>
      <c r="D39" s="100">
        <v>0.05</v>
      </c>
      <c r="E39" s="100">
        <v>0.05</v>
      </c>
      <c r="F39" s="100">
        <v>0.05</v>
      </c>
      <c r="G39" s="100">
        <v>0.1</v>
      </c>
      <c r="H39" s="100">
        <v>0.1</v>
      </c>
      <c r="I39" s="100">
        <v>0.1</v>
      </c>
      <c r="J39" s="100">
        <v>0.1</v>
      </c>
      <c r="K39" s="100">
        <v>0.1</v>
      </c>
      <c r="L39" s="100">
        <v>0.1</v>
      </c>
      <c r="M39" s="100">
        <v>0.1</v>
      </c>
      <c r="N39" s="100">
        <v>0.1</v>
      </c>
      <c r="O39" s="100"/>
      <c r="P39" s="248">
        <f t="shared" ref="P39:P55" si="1">SUM(D39:O39)</f>
        <v>0.94999999999999984</v>
      </c>
      <c r="Q39" s="466" t="s">
        <v>88</v>
      </c>
      <c r="R39" s="471"/>
      <c r="S39" s="471"/>
      <c r="T39" s="471"/>
      <c r="U39" s="471"/>
      <c r="V39" s="471"/>
      <c r="W39" s="471"/>
      <c r="X39" s="471"/>
      <c r="Y39" s="471"/>
      <c r="Z39" s="471"/>
      <c r="AA39" s="471"/>
      <c r="AB39" s="471"/>
      <c r="AC39" s="471"/>
      <c r="AD39" s="472"/>
      <c r="AE39" s="97"/>
    </row>
    <row r="40" spans="1:41" ht="132.75" customHeight="1" x14ac:dyDescent="0.25">
      <c r="A40" s="460" t="s">
        <v>89</v>
      </c>
      <c r="B40" s="462">
        <v>2</v>
      </c>
      <c r="C40" s="102" t="s">
        <v>62</v>
      </c>
      <c r="D40" s="247">
        <v>0</v>
      </c>
      <c r="E40" s="247">
        <v>0.1</v>
      </c>
      <c r="F40" s="247">
        <v>0.09</v>
      </c>
      <c r="G40" s="247">
        <v>0.09</v>
      </c>
      <c r="H40" s="247">
        <v>0.09</v>
      </c>
      <c r="I40" s="247">
        <v>0.09</v>
      </c>
      <c r="J40" s="247">
        <v>0.09</v>
      </c>
      <c r="K40" s="247">
        <v>0.09</v>
      </c>
      <c r="L40" s="247">
        <v>0.09</v>
      </c>
      <c r="M40" s="247">
        <v>0.09</v>
      </c>
      <c r="N40" s="247">
        <v>0.09</v>
      </c>
      <c r="O40" s="247">
        <v>0.09</v>
      </c>
      <c r="P40" s="248">
        <f>SUM(D40:O40)</f>
        <v>0.99999999999999978</v>
      </c>
      <c r="Q40" s="485" t="s">
        <v>90</v>
      </c>
      <c r="R40" s="486"/>
      <c r="S40" s="486"/>
      <c r="T40" s="486"/>
      <c r="U40" s="486"/>
      <c r="V40" s="486"/>
      <c r="W40" s="486"/>
      <c r="X40" s="486"/>
      <c r="Y40" s="486"/>
      <c r="Z40" s="486"/>
      <c r="AA40" s="486"/>
      <c r="AB40" s="486"/>
      <c r="AC40" s="486"/>
      <c r="AD40" s="487"/>
      <c r="AE40" s="97"/>
    </row>
    <row r="41" spans="1:41" ht="74.25" customHeight="1" x14ac:dyDescent="0.25">
      <c r="A41" s="460"/>
      <c r="B41" s="462"/>
      <c r="C41" s="99" t="s">
        <v>66</v>
      </c>
      <c r="D41" s="100">
        <v>0</v>
      </c>
      <c r="E41" s="100">
        <v>0.1</v>
      </c>
      <c r="F41" s="100">
        <v>0.09</v>
      </c>
      <c r="G41" s="100">
        <v>0.09</v>
      </c>
      <c r="H41" s="100">
        <v>0.09</v>
      </c>
      <c r="I41" s="100">
        <v>0.09</v>
      </c>
      <c r="J41" s="100">
        <v>0.09</v>
      </c>
      <c r="K41" s="100">
        <v>0.09</v>
      </c>
      <c r="L41" s="100">
        <v>0.09</v>
      </c>
      <c r="M41" s="100">
        <v>0.09</v>
      </c>
      <c r="N41" s="100">
        <v>0.09</v>
      </c>
      <c r="O41" s="100"/>
      <c r="P41" s="248">
        <f t="shared" si="1"/>
        <v>0.90999999999999981</v>
      </c>
      <c r="Q41" s="466" t="s">
        <v>91</v>
      </c>
      <c r="R41" s="467"/>
      <c r="S41" s="467"/>
      <c r="T41" s="467"/>
      <c r="U41" s="467"/>
      <c r="V41" s="467"/>
      <c r="W41" s="467"/>
      <c r="X41" s="467"/>
      <c r="Y41" s="467"/>
      <c r="Z41" s="467"/>
      <c r="AA41" s="467"/>
      <c r="AB41" s="467"/>
      <c r="AC41" s="467"/>
      <c r="AD41" s="468"/>
      <c r="AE41" s="97"/>
    </row>
    <row r="42" spans="1:41" ht="126.75" customHeight="1" x14ac:dyDescent="0.25">
      <c r="A42" s="463" t="s">
        <v>92</v>
      </c>
      <c r="B42" s="462">
        <v>7</v>
      </c>
      <c r="C42" s="102" t="s">
        <v>62</v>
      </c>
      <c r="D42" s="103">
        <v>0</v>
      </c>
      <c r="E42" s="103">
        <v>0.05</v>
      </c>
      <c r="F42" s="103">
        <v>0.1</v>
      </c>
      <c r="G42" s="103">
        <v>0.1</v>
      </c>
      <c r="H42" s="103">
        <v>0.1</v>
      </c>
      <c r="I42" s="103">
        <v>0.1</v>
      </c>
      <c r="J42" s="103">
        <v>0.1</v>
      </c>
      <c r="K42" s="103">
        <v>0.1</v>
      </c>
      <c r="L42" s="103">
        <v>0.1</v>
      </c>
      <c r="M42" s="103">
        <v>0.1</v>
      </c>
      <c r="N42" s="103">
        <v>0.1</v>
      </c>
      <c r="O42" s="103">
        <v>0.05</v>
      </c>
      <c r="P42" s="248">
        <f t="shared" si="1"/>
        <v>0.99999999999999989</v>
      </c>
      <c r="Q42" s="476" t="s">
        <v>93</v>
      </c>
      <c r="R42" s="471"/>
      <c r="S42" s="471"/>
      <c r="T42" s="471"/>
      <c r="U42" s="471"/>
      <c r="V42" s="471"/>
      <c r="W42" s="471"/>
      <c r="X42" s="471"/>
      <c r="Y42" s="471"/>
      <c r="Z42" s="471"/>
      <c r="AA42" s="471"/>
      <c r="AB42" s="471"/>
      <c r="AC42" s="471"/>
      <c r="AD42" s="472"/>
      <c r="AE42" s="97"/>
    </row>
    <row r="43" spans="1:41" ht="74.25" customHeight="1" x14ac:dyDescent="0.25">
      <c r="A43" s="463"/>
      <c r="B43" s="462"/>
      <c r="C43" s="99" t="s">
        <v>66</v>
      </c>
      <c r="D43" s="100">
        <v>0</v>
      </c>
      <c r="E43" s="100">
        <v>0.05</v>
      </c>
      <c r="F43" s="100">
        <v>0.1</v>
      </c>
      <c r="G43" s="100">
        <v>0.1</v>
      </c>
      <c r="H43" s="100">
        <v>0.1</v>
      </c>
      <c r="I43" s="100">
        <v>0.1</v>
      </c>
      <c r="J43" s="100">
        <v>0.1</v>
      </c>
      <c r="K43" s="100">
        <v>0.1</v>
      </c>
      <c r="L43" s="100">
        <v>0.1</v>
      </c>
      <c r="M43" s="100">
        <v>0.1</v>
      </c>
      <c r="N43" s="100">
        <v>0.1</v>
      </c>
      <c r="O43" s="100"/>
      <c r="P43" s="248">
        <f t="shared" si="1"/>
        <v>0.94999999999999984</v>
      </c>
      <c r="Q43" s="466" t="s">
        <v>94</v>
      </c>
      <c r="R43" s="471"/>
      <c r="S43" s="471"/>
      <c r="T43" s="471"/>
      <c r="U43" s="471"/>
      <c r="V43" s="471"/>
      <c r="W43" s="471"/>
      <c r="X43" s="471"/>
      <c r="Y43" s="471"/>
      <c r="Z43" s="471"/>
      <c r="AA43" s="471"/>
      <c r="AB43" s="471"/>
      <c r="AC43" s="471"/>
      <c r="AD43" s="472"/>
      <c r="AE43" s="97"/>
    </row>
    <row r="44" spans="1:41" ht="124.5" customHeight="1" x14ac:dyDescent="0.25">
      <c r="A44" s="460" t="s">
        <v>95</v>
      </c>
      <c r="B44" s="462">
        <v>7</v>
      </c>
      <c r="C44" s="102" t="s">
        <v>62</v>
      </c>
      <c r="D44" s="103">
        <v>0</v>
      </c>
      <c r="E44" s="103">
        <v>0.06</v>
      </c>
      <c r="F44" s="103">
        <v>0.09</v>
      </c>
      <c r="G44" s="103">
        <v>0.1</v>
      </c>
      <c r="H44" s="103">
        <v>0.09</v>
      </c>
      <c r="I44" s="103">
        <v>0.09</v>
      </c>
      <c r="J44" s="103">
        <v>0.1</v>
      </c>
      <c r="K44" s="103">
        <v>0.09</v>
      </c>
      <c r="L44" s="103">
        <v>0.09</v>
      </c>
      <c r="M44" s="103">
        <v>0.09</v>
      </c>
      <c r="N44" s="103">
        <v>0.1</v>
      </c>
      <c r="O44" s="103">
        <v>0.1</v>
      </c>
      <c r="P44" s="248">
        <f t="shared" si="1"/>
        <v>0.99999999999999978</v>
      </c>
      <c r="Q44" s="466" t="s">
        <v>96</v>
      </c>
      <c r="R44" s="471"/>
      <c r="S44" s="471"/>
      <c r="T44" s="471"/>
      <c r="U44" s="471"/>
      <c r="V44" s="471"/>
      <c r="W44" s="471"/>
      <c r="X44" s="471"/>
      <c r="Y44" s="471"/>
      <c r="Z44" s="471"/>
      <c r="AA44" s="471"/>
      <c r="AB44" s="471"/>
      <c r="AC44" s="471"/>
      <c r="AD44" s="472"/>
      <c r="AE44" s="97"/>
    </row>
    <row r="45" spans="1:41" ht="124.5" customHeight="1" x14ac:dyDescent="0.25">
      <c r="A45" s="461"/>
      <c r="B45" s="462"/>
      <c r="C45" s="99" t="s">
        <v>66</v>
      </c>
      <c r="D45" s="100">
        <v>0</v>
      </c>
      <c r="E45" s="100">
        <v>0.06</v>
      </c>
      <c r="F45" s="100">
        <v>0.09</v>
      </c>
      <c r="G45" s="100">
        <v>0.1</v>
      </c>
      <c r="H45" s="100">
        <v>0.09</v>
      </c>
      <c r="I45" s="100">
        <v>0.09</v>
      </c>
      <c r="J45" s="100">
        <v>0.1</v>
      </c>
      <c r="K45" s="100">
        <v>0.09</v>
      </c>
      <c r="L45" s="100">
        <v>0.09</v>
      </c>
      <c r="M45" s="100">
        <v>0.09</v>
      </c>
      <c r="N45" s="100">
        <v>0.1</v>
      </c>
      <c r="O45" s="100"/>
      <c r="P45" s="248">
        <f t="shared" si="1"/>
        <v>0.8999999999999998</v>
      </c>
      <c r="Q45" s="466" t="s">
        <v>97</v>
      </c>
      <c r="R45" s="469"/>
      <c r="S45" s="469"/>
      <c r="T45" s="469"/>
      <c r="U45" s="469"/>
      <c r="V45" s="469"/>
      <c r="W45" s="469"/>
      <c r="X45" s="469"/>
      <c r="Y45" s="469"/>
      <c r="Z45" s="469"/>
      <c r="AA45" s="469"/>
      <c r="AB45" s="469"/>
      <c r="AC45" s="469"/>
      <c r="AD45" s="470"/>
      <c r="AE45" s="97"/>
    </row>
    <row r="46" spans="1:41" ht="74.25" customHeight="1" x14ac:dyDescent="0.25">
      <c r="A46" s="460" t="s">
        <v>98</v>
      </c>
      <c r="B46" s="462">
        <v>4</v>
      </c>
      <c r="C46" s="102" t="s">
        <v>62</v>
      </c>
      <c r="D46" s="103">
        <v>0</v>
      </c>
      <c r="E46" s="103">
        <v>0</v>
      </c>
      <c r="F46" s="103">
        <v>0.25</v>
      </c>
      <c r="G46" s="103">
        <v>0</v>
      </c>
      <c r="H46" s="103">
        <v>0</v>
      </c>
      <c r="I46" s="103">
        <v>0.25</v>
      </c>
      <c r="J46" s="103">
        <v>0</v>
      </c>
      <c r="K46" s="103">
        <v>0</v>
      </c>
      <c r="L46" s="103">
        <v>0.25</v>
      </c>
      <c r="M46" s="103">
        <v>0</v>
      </c>
      <c r="N46" s="103">
        <v>0</v>
      </c>
      <c r="O46" s="103">
        <v>0.25</v>
      </c>
      <c r="P46" s="248">
        <f t="shared" si="1"/>
        <v>1</v>
      </c>
      <c r="Q46" s="480" t="s">
        <v>99</v>
      </c>
      <c r="R46" s="480"/>
      <c r="S46" s="480"/>
      <c r="T46" s="480"/>
      <c r="U46" s="480"/>
      <c r="V46" s="480"/>
      <c r="W46" s="480"/>
      <c r="X46" s="480"/>
      <c r="Y46" s="480"/>
      <c r="Z46" s="480"/>
      <c r="AA46" s="480"/>
      <c r="AB46" s="480"/>
      <c r="AC46" s="480"/>
      <c r="AD46" s="481"/>
      <c r="AE46" s="97"/>
    </row>
    <row r="47" spans="1:41" ht="74.25" customHeight="1" x14ac:dyDescent="0.25">
      <c r="A47" s="461"/>
      <c r="B47" s="462"/>
      <c r="C47" s="99" t="s">
        <v>66</v>
      </c>
      <c r="D47" s="100">
        <v>0</v>
      </c>
      <c r="E47" s="100">
        <v>0</v>
      </c>
      <c r="F47" s="100">
        <v>0.25</v>
      </c>
      <c r="G47" s="100">
        <v>0</v>
      </c>
      <c r="H47" s="100">
        <v>0</v>
      </c>
      <c r="I47" s="100">
        <v>0.25</v>
      </c>
      <c r="J47" s="100">
        <v>0</v>
      </c>
      <c r="K47" s="100">
        <v>0</v>
      </c>
      <c r="L47" s="100">
        <v>0.25</v>
      </c>
      <c r="M47" s="100">
        <v>0</v>
      </c>
      <c r="N47" s="100">
        <v>0</v>
      </c>
      <c r="O47" s="100"/>
      <c r="P47" s="248">
        <f t="shared" si="1"/>
        <v>0.75</v>
      </c>
      <c r="Q47" s="482" t="s">
        <v>100</v>
      </c>
      <c r="R47" s="483"/>
      <c r="S47" s="483"/>
      <c r="T47" s="483"/>
      <c r="U47" s="483"/>
      <c r="V47" s="483"/>
      <c r="W47" s="483"/>
      <c r="X47" s="483"/>
      <c r="Y47" s="483"/>
      <c r="Z47" s="483"/>
      <c r="AA47" s="483"/>
      <c r="AB47" s="483"/>
      <c r="AC47" s="483"/>
      <c r="AD47" s="484"/>
      <c r="AE47" s="97"/>
    </row>
    <row r="48" spans="1:41" ht="94.5" customHeight="1" x14ac:dyDescent="0.25">
      <c r="A48" s="460" t="s">
        <v>101</v>
      </c>
      <c r="B48" s="462">
        <v>3</v>
      </c>
      <c r="C48" s="102" t="s">
        <v>62</v>
      </c>
      <c r="D48" s="103">
        <v>0</v>
      </c>
      <c r="E48" s="103">
        <v>0.05</v>
      </c>
      <c r="F48" s="103">
        <v>0.1</v>
      </c>
      <c r="G48" s="103">
        <v>0.1</v>
      </c>
      <c r="H48" s="103">
        <v>0.1</v>
      </c>
      <c r="I48" s="103">
        <v>0.1</v>
      </c>
      <c r="J48" s="103">
        <v>0.1</v>
      </c>
      <c r="K48" s="103">
        <v>0.1</v>
      </c>
      <c r="L48" s="103">
        <v>0.1</v>
      </c>
      <c r="M48" s="103">
        <v>0.1</v>
      </c>
      <c r="N48" s="103">
        <v>0.1</v>
      </c>
      <c r="O48" s="103">
        <v>0.05</v>
      </c>
      <c r="P48" s="248">
        <f t="shared" si="1"/>
        <v>0.99999999999999989</v>
      </c>
      <c r="Q48" s="466" t="s">
        <v>102</v>
      </c>
      <c r="R48" s="467"/>
      <c r="S48" s="467"/>
      <c r="T48" s="467"/>
      <c r="U48" s="467"/>
      <c r="V48" s="467"/>
      <c r="W48" s="467"/>
      <c r="X48" s="467"/>
      <c r="Y48" s="467"/>
      <c r="Z48" s="467"/>
      <c r="AA48" s="467"/>
      <c r="AB48" s="467"/>
      <c r="AC48" s="467"/>
      <c r="AD48" s="468"/>
      <c r="AE48" s="97"/>
    </row>
    <row r="49" spans="1:31" ht="74.25" customHeight="1" x14ac:dyDescent="0.25">
      <c r="A49" s="461"/>
      <c r="B49" s="462"/>
      <c r="C49" s="99" t="s">
        <v>66</v>
      </c>
      <c r="D49" s="100">
        <v>0</v>
      </c>
      <c r="E49" s="100">
        <v>0.05</v>
      </c>
      <c r="F49" s="100">
        <v>0.1</v>
      </c>
      <c r="G49" s="100">
        <v>0.1</v>
      </c>
      <c r="H49" s="100">
        <v>0.1</v>
      </c>
      <c r="I49" s="100">
        <v>0.1</v>
      </c>
      <c r="J49" s="100">
        <v>0.1</v>
      </c>
      <c r="K49" s="100">
        <v>0.1</v>
      </c>
      <c r="L49" s="100">
        <v>0.1</v>
      </c>
      <c r="M49" s="100">
        <v>0.1</v>
      </c>
      <c r="N49" s="100">
        <v>0.1</v>
      </c>
      <c r="O49" s="100"/>
      <c r="P49" s="248">
        <f t="shared" si="1"/>
        <v>0.94999999999999984</v>
      </c>
      <c r="Q49" s="466" t="s">
        <v>103</v>
      </c>
      <c r="R49" s="469"/>
      <c r="S49" s="469"/>
      <c r="T49" s="469"/>
      <c r="U49" s="469"/>
      <c r="V49" s="469"/>
      <c r="W49" s="469"/>
      <c r="X49" s="469"/>
      <c r="Y49" s="469"/>
      <c r="Z49" s="469"/>
      <c r="AA49" s="469"/>
      <c r="AB49" s="469"/>
      <c r="AC49" s="469"/>
      <c r="AD49" s="470"/>
      <c r="AE49" s="97"/>
    </row>
    <row r="50" spans="1:31" ht="96.75" customHeight="1" x14ac:dyDescent="0.25">
      <c r="A50" s="460" t="s">
        <v>104</v>
      </c>
      <c r="B50" s="462">
        <v>5</v>
      </c>
      <c r="C50" s="102" t="s">
        <v>62</v>
      </c>
      <c r="D50" s="206">
        <v>0</v>
      </c>
      <c r="E50" s="206">
        <v>0</v>
      </c>
      <c r="F50" s="206">
        <v>0.25</v>
      </c>
      <c r="G50" s="206">
        <v>0</v>
      </c>
      <c r="H50" s="206">
        <v>0</v>
      </c>
      <c r="I50" s="206">
        <v>0</v>
      </c>
      <c r="J50" s="206">
        <v>0.25</v>
      </c>
      <c r="K50" s="206">
        <v>0</v>
      </c>
      <c r="L50" s="206">
        <v>0</v>
      </c>
      <c r="M50" s="206">
        <v>0.25</v>
      </c>
      <c r="N50" s="206">
        <v>0</v>
      </c>
      <c r="O50" s="206">
        <v>0.25</v>
      </c>
      <c r="P50" s="248">
        <f t="shared" si="1"/>
        <v>1</v>
      </c>
      <c r="Q50" s="467" t="s">
        <v>105</v>
      </c>
      <c r="R50" s="471"/>
      <c r="S50" s="471"/>
      <c r="T50" s="471"/>
      <c r="U50" s="471"/>
      <c r="V50" s="471"/>
      <c r="W50" s="471"/>
      <c r="X50" s="471"/>
      <c r="Y50" s="471"/>
      <c r="Z50" s="471"/>
      <c r="AA50" s="471"/>
      <c r="AB50" s="471"/>
      <c r="AC50" s="471"/>
      <c r="AD50" s="472"/>
      <c r="AE50" s="97"/>
    </row>
    <row r="51" spans="1:31" ht="74.25" customHeight="1" x14ac:dyDescent="0.25">
      <c r="A51" s="461"/>
      <c r="B51" s="462"/>
      <c r="C51" s="99" t="s">
        <v>66</v>
      </c>
      <c r="D51" s="100">
        <v>0</v>
      </c>
      <c r="E51" s="100">
        <v>0</v>
      </c>
      <c r="F51" s="100">
        <v>0.25</v>
      </c>
      <c r="G51" s="100">
        <v>0</v>
      </c>
      <c r="H51" s="100">
        <v>0</v>
      </c>
      <c r="I51" s="100">
        <v>0</v>
      </c>
      <c r="J51" s="100">
        <v>0.25</v>
      </c>
      <c r="K51" s="100">
        <v>0</v>
      </c>
      <c r="L51" s="100">
        <v>0</v>
      </c>
      <c r="M51" s="100">
        <v>0.25</v>
      </c>
      <c r="N51" s="100">
        <v>0</v>
      </c>
      <c r="O51" s="100"/>
      <c r="P51" s="248">
        <f t="shared" si="1"/>
        <v>0.75</v>
      </c>
      <c r="Q51" s="466" t="s">
        <v>100</v>
      </c>
      <c r="R51" s="469"/>
      <c r="S51" s="469"/>
      <c r="T51" s="469"/>
      <c r="U51" s="469"/>
      <c r="V51" s="469"/>
      <c r="W51" s="469"/>
      <c r="X51" s="469"/>
      <c r="Y51" s="469"/>
      <c r="Z51" s="469"/>
      <c r="AA51" s="469"/>
      <c r="AB51" s="469"/>
      <c r="AC51" s="469"/>
      <c r="AD51" s="470"/>
      <c r="AE51" s="97"/>
    </row>
    <row r="52" spans="1:31" ht="126.75" customHeight="1" x14ac:dyDescent="0.25">
      <c r="A52" s="460" t="s">
        <v>106</v>
      </c>
      <c r="B52" s="462">
        <v>7</v>
      </c>
      <c r="C52" s="102" t="s">
        <v>62</v>
      </c>
      <c r="D52" s="103">
        <v>0.04</v>
      </c>
      <c r="E52" s="103">
        <v>0.08</v>
      </c>
      <c r="F52" s="103">
        <v>0.14000000000000001</v>
      </c>
      <c r="G52" s="103">
        <v>0.08</v>
      </c>
      <c r="H52" s="103">
        <v>0.08</v>
      </c>
      <c r="I52" s="103">
        <v>0.08</v>
      </c>
      <c r="J52" s="103">
        <v>0.08</v>
      </c>
      <c r="K52" s="103">
        <v>0.08</v>
      </c>
      <c r="L52" s="103">
        <v>0.08</v>
      </c>
      <c r="M52" s="103">
        <v>0.08</v>
      </c>
      <c r="N52" s="103">
        <v>0.14000000000000001</v>
      </c>
      <c r="O52" s="103">
        <v>0.04</v>
      </c>
      <c r="P52" s="248">
        <f>SUM(D52:O52)</f>
        <v>0.99999999999999989</v>
      </c>
      <c r="Q52" s="473" t="s">
        <v>107</v>
      </c>
      <c r="R52" s="474"/>
      <c r="S52" s="474"/>
      <c r="T52" s="474"/>
      <c r="U52" s="474"/>
      <c r="V52" s="474"/>
      <c r="W52" s="474"/>
      <c r="X52" s="474"/>
      <c r="Y52" s="474"/>
      <c r="Z52" s="474"/>
      <c r="AA52" s="474"/>
      <c r="AB52" s="474"/>
      <c r="AC52" s="474"/>
      <c r="AD52" s="475"/>
    </row>
    <row r="53" spans="1:31" ht="74.25" customHeight="1" x14ac:dyDescent="0.25">
      <c r="A53" s="461"/>
      <c r="B53" s="462"/>
      <c r="C53" s="99" t="s">
        <v>66</v>
      </c>
      <c r="D53" s="100">
        <v>0.04</v>
      </c>
      <c r="E53" s="100">
        <v>0.08</v>
      </c>
      <c r="F53" s="100">
        <v>0.14000000000000001</v>
      </c>
      <c r="G53" s="100">
        <v>0.08</v>
      </c>
      <c r="H53" s="100">
        <v>0.08</v>
      </c>
      <c r="I53" s="100">
        <v>0.08</v>
      </c>
      <c r="J53" s="100">
        <v>0.08</v>
      </c>
      <c r="K53" s="100">
        <v>0.08</v>
      </c>
      <c r="L53" s="100">
        <v>0.08</v>
      </c>
      <c r="M53" s="100">
        <v>0.08</v>
      </c>
      <c r="N53" s="100">
        <v>0.14000000000000001</v>
      </c>
      <c r="O53" s="100"/>
      <c r="P53" s="248">
        <f>SUM(D53:O53)</f>
        <v>0.95999999999999985</v>
      </c>
      <c r="Q53" s="476" t="s">
        <v>108</v>
      </c>
      <c r="R53" s="474"/>
      <c r="S53" s="474"/>
      <c r="T53" s="474"/>
      <c r="U53" s="474"/>
      <c r="V53" s="474"/>
      <c r="W53" s="474"/>
      <c r="X53" s="474"/>
      <c r="Y53" s="474"/>
      <c r="Z53" s="474"/>
      <c r="AA53" s="474"/>
      <c r="AB53" s="474"/>
      <c r="AC53" s="474"/>
      <c r="AD53" s="475"/>
    </row>
    <row r="54" spans="1:31" ht="118.5" customHeight="1" x14ac:dyDescent="0.25">
      <c r="A54" s="460" t="s">
        <v>109</v>
      </c>
      <c r="B54" s="462">
        <v>7</v>
      </c>
      <c r="C54" s="102" t="s">
        <v>62</v>
      </c>
      <c r="D54" s="103">
        <v>0.03</v>
      </c>
      <c r="E54" s="103">
        <v>0.08</v>
      </c>
      <c r="F54" s="103">
        <v>0.14000000000000001</v>
      </c>
      <c r="G54" s="103">
        <v>0.08</v>
      </c>
      <c r="H54" s="103">
        <v>0.08</v>
      </c>
      <c r="I54" s="103">
        <v>0.08</v>
      </c>
      <c r="J54" s="103">
        <v>0.08</v>
      </c>
      <c r="K54" s="103">
        <v>0.08</v>
      </c>
      <c r="L54" s="103">
        <v>0.08</v>
      </c>
      <c r="M54" s="103">
        <v>0.08</v>
      </c>
      <c r="N54" s="103">
        <v>0.14000000000000001</v>
      </c>
      <c r="O54" s="103">
        <v>0.05</v>
      </c>
      <c r="P54" s="248">
        <f t="shared" si="1"/>
        <v>1</v>
      </c>
      <c r="Q54" s="473" t="s">
        <v>110</v>
      </c>
      <c r="R54" s="474"/>
      <c r="S54" s="474"/>
      <c r="T54" s="474"/>
      <c r="U54" s="474"/>
      <c r="V54" s="474"/>
      <c r="W54" s="474"/>
      <c r="X54" s="474"/>
      <c r="Y54" s="474"/>
      <c r="Z54" s="474"/>
      <c r="AA54" s="474"/>
      <c r="AB54" s="474"/>
      <c r="AC54" s="474"/>
      <c r="AD54" s="475"/>
    </row>
    <row r="55" spans="1:31" ht="74.25" customHeight="1" thickBot="1" x14ac:dyDescent="0.3">
      <c r="A55" s="464"/>
      <c r="B55" s="465"/>
      <c r="C55" s="91" t="s">
        <v>66</v>
      </c>
      <c r="D55" s="105">
        <v>0.03</v>
      </c>
      <c r="E55" s="105">
        <v>0.08</v>
      </c>
      <c r="F55" s="105">
        <v>0.14000000000000001</v>
      </c>
      <c r="G55" s="105">
        <v>0.08</v>
      </c>
      <c r="H55" s="105">
        <v>0.08</v>
      </c>
      <c r="I55" s="105">
        <v>0.08</v>
      </c>
      <c r="J55" s="105">
        <v>0.08</v>
      </c>
      <c r="K55" s="105">
        <v>0.08</v>
      </c>
      <c r="L55" s="105">
        <v>0.08</v>
      </c>
      <c r="M55" s="105">
        <v>0.08</v>
      </c>
      <c r="N55" s="105">
        <v>0.14000000000000001</v>
      </c>
      <c r="O55" s="105"/>
      <c r="P55" s="304">
        <f t="shared" si="1"/>
        <v>0.95</v>
      </c>
      <c r="Q55" s="477" t="s">
        <v>111</v>
      </c>
      <c r="R55" s="478"/>
      <c r="S55" s="478"/>
      <c r="T55" s="478"/>
      <c r="U55" s="478"/>
      <c r="V55" s="478"/>
      <c r="W55" s="478"/>
      <c r="X55" s="478"/>
      <c r="Y55" s="478"/>
      <c r="Z55" s="478"/>
      <c r="AA55" s="478"/>
      <c r="AB55" s="478"/>
      <c r="AC55" s="478"/>
      <c r="AD55" s="479"/>
    </row>
    <row r="56" spans="1:31" x14ac:dyDescent="0.25">
      <c r="A56" s="240" t="s">
        <v>112</v>
      </c>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row>
  </sheetData>
  <mergeCells count="106">
    <mergeCell ref="Q43:AD43"/>
    <mergeCell ref="Q44:AD44"/>
    <mergeCell ref="Q45:AD45"/>
    <mergeCell ref="Q46:AD46"/>
    <mergeCell ref="Q47:AD47"/>
    <mergeCell ref="Q38:AD38"/>
    <mergeCell ref="Q39:AD39"/>
    <mergeCell ref="Q40:AD40"/>
    <mergeCell ref="Q41:AD41"/>
    <mergeCell ref="Q42:AD42"/>
    <mergeCell ref="A50:A51"/>
    <mergeCell ref="B50:B51"/>
    <mergeCell ref="A54:A55"/>
    <mergeCell ref="B54:B55"/>
    <mergeCell ref="A52:A53"/>
    <mergeCell ref="B52:B53"/>
    <mergeCell ref="Q48:AD48"/>
    <mergeCell ref="Q49:AD49"/>
    <mergeCell ref="Q50:AD50"/>
    <mergeCell ref="Q51:AD51"/>
    <mergeCell ref="Q52:AD52"/>
    <mergeCell ref="Q53:AD53"/>
    <mergeCell ref="Q54:AD54"/>
    <mergeCell ref="Q55:AD55"/>
    <mergeCell ref="A46:A47"/>
    <mergeCell ref="B46:B47"/>
    <mergeCell ref="A48:A49"/>
    <mergeCell ref="A38:A39"/>
    <mergeCell ref="B38:B39"/>
    <mergeCell ref="A40:A41"/>
    <mergeCell ref="B40:B41"/>
    <mergeCell ref="A42:A43"/>
    <mergeCell ref="B42:B43"/>
    <mergeCell ref="A44:A45"/>
    <mergeCell ref="B44:B45"/>
    <mergeCell ref="B48:B49"/>
    <mergeCell ref="AA34:AD35"/>
    <mergeCell ref="A36:A37"/>
    <mergeCell ref="B36:B37"/>
    <mergeCell ref="C36:P36"/>
    <mergeCell ref="Q36:AD36"/>
    <mergeCell ref="Q37:AD37"/>
    <mergeCell ref="A34:A35"/>
    <mergeCell ref="B34:B35"/>
    <mergeCell ref="Q34:S35"/>
    <mergeCell ref="T34:V35"/>
    <mergeCell ref="W34:Z35"/>
    <mergeCell ref="A28:A29"/>
    <mergeCell ref="B28:C29"/>
    <mergeCell ref="D28:O28"/>
    <mergeCell ref="P28:P29"/>
    <mergeCell ref="Q28:AD29"/>
    <mergeCell ref="A24:B24"/>
    <mergeCell ref="A25:B25"/>
    <mergeCell ref="A27:AD27"/>
    <mergeCell ref="A19:AD19"/>
    <mergeCell ref="C20:P20"/>
    <mergeCell ref="Q20:AD20"/>
    <mergeCell ref="A22:B22"/>
    <mergeCell ref="A23:B23"/>
    <mergeCell ref="A15:B15"/>
    <mergeCell ref="C15:K15"/>
    <mergeCell ref="L15:Q15"/>
    <mergeCell ref="R15:X15"/>
    <mergeCell ref="A17:B17"/>
    <mergeCell ref="C17:Q17"/>
    <mergeCell ref="A7:B9"/>
    <mergeCell ref="R17:V17"/>
    <mergeCell ref="W17:X17"/>
    <mergeCell ref="Y17:AB17"/>
    <mergeCell ref="I7:J9"/>
    <mergeCell ref="K7:L9"/>
    <mergeCell ref="D7:H9"/>
    <mergeCell ref="Y15:Z15"/>
    <mergeCell ref="B30:C30"/>
    <mergeCell ref="Q30:AD30"/>
    <mergeCell ref="A31:AD31"/>
    <mergeCell ref="A32:A33"/>
    <mergeCell ref="B32:B33"/>
    <mergeCell ref="C32:C33"/>
    <mergeCell ref="D32:P32"/>
    <mergeCell ref="Q32:AD32"/>
    <mergeCell ref="Q33:S33"/>
    <mergeCell ref="T33:V33"/>
    <mergeCell ref="W33:Z33"/>
    <mergeCell ref="AA33:AD33"/>
    <mergeCell ref="M9:N9"/>
    <mergeCell ref="O9:P9"/>
    <mergeCell ref="AA15:AD15"/>
    <mergeCell ref="C16:AB16"/>
    <mergeCell ref="AC17:AD17"/>
    <mergeCell ref="A11:B13"/>
    <mergeCell ref="C11:AD13"/>
    <mergeCell ref="A1:A4"/>
    <mergeCell ref="B1:AA1"/>
    <mergeCell ref="O7:P7"/>
    <mergeCell ref="M8:N8"/>
    <mergeCell ref="O8:P8"/>
    <mergeCell ref="M7:N7"/>
    <mergeCell ref="AB1:AD1"/>
    <mergeCell ref="B2:AA2"/>
    <mergeCell ref="AB2:AD2"/>
    <mergeCell ref="B3:AA4"/>
    <mergeCell ref="AB3:AD3"/>
    <mergeCell ref="AB4:AD4"/>
    <mergeCell ref="C7:C9"/>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54:Q55 W34 Q38:Q40 Q42:Q52" xr:uid="{00000000-0002-0000-0000-000002000000}">
      <formula1>2000</formula1>
    </dataValidation>
  </dataValidations>
  <pageMargins left="0.25" right="0.25" top="0.75" bottom="0.75" header="0.3" footer="0.3"/>
  <pageSetup scale="2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topLeftCell="B9" zoomScale="91" workbookViewId="0">
      <selection activeCell="B1" sqref="B1"/>
    </sheetView>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516</v>
      </c>
      <c r="B1" s="122" t="s">
        <v>517</v>
      </c>
      <c r="C1" s="122" t="s">
        <v>518</v>
      </c>
      <c r="D1" s="122" t="s">
        <v>519</v>
      </c>
      <c r="E1" s="122" t="s">
        <v>490</v>
      </c>
      <c r="F1" s="122" t="s">
        <v>520</v>
      </c>
      <c r="G1" s="122" t="s">
        <v>521</v>
      </c>
      <c r="H1" s="122" t="s">
        <v>415</v>
      </c>
      <c r="I1" s="122" t="s">
        <v>481</v>
      </c>
    </row>
    <row r="2" spans="1:9" s="123" customFormat="1" x14ac:dyDescent="0.25">
      <c r="A2" s="124" t="s">
        <v>522</v>
      </c>
      <c r="B2" s="117" t="s">
        <v>523</v>
      </c>
      <c r="C2" s="124" t="s">
        <v>524</v>
      </c>
      <c r="D2" s="125" t="s">
        <v>525</v>
      </c>
      <c r="E2" s="118" t="s">
        <v>526</v>
      </c>
      <c r="F2" s="126" t="s">
        <v>527</v>
      </c>
      <c r="G2" s="127" t="s">
        <v>528</v>
      </c>
      <c r="H2" s="127" t="s">
        <v>529</v>
      </c>
      <c r="I2" s="126" t="s">
        <v>530</v>
      </c>
    </row>
    <row r="3" spans="1:9" x14ac:dyDescent="0.25">
      <c r="A3" s="124" t="s">
        <v>531</v>
      </c>
      <c r="B3" s="117" t="s">
        <v>532</v>
      </c>
      <c r="C3" s="124" t="s">
        <v>533</v>
      </c>
      <c r="D3" s="128" t="s">
        <v>534</v>
      </c>
      <c r="E3" s="118" t="s">
        <v>535</v>
      </c>
      <c r="F3" s="126" t="s">
        <v>536</v>
      </c>
      <c r="G3" s="127" t="s">
        <v>537</v>
      </c>
      <c r="H3" s="127" t="s">
        <v>424</v>
      </c>
      <c r="I3" s="126" t="s">
        <v>538</v>
      </c>
    </row>
    <row r="4" spans="1:9" x14ac:dyDescent="0.25">
      <c r="A4" s="124" t="s">
        <v>539</v>
      </c>
      <c r="B4" s="117" t="s">
        <v>540</v>
      </c>
      <c r="C4" s="124" t="s">
        <v>541</v>
      </c>
      <c r="D4" s="128" t="s">
        <v>542</v>
      </c>
      <c r="E4" s="118" t="s">
        <v>543</v>
      </c>
      <c r="F4" s="126" t="s">
        <v>544</v>
      </c>
      <c r="G4" s="127" t="s">
        <v>545</v>
      </c>
      <c r="H4" s="127" t="s">
        <v>419</v>
      </c>
      <c r="I4" s="126" t="s">
        <v>546</v>
      </c>
    </row>
    <row r="5" spans="1:9" x14ac:dyDescent="0.25">
      <c r="A5" s="124" t="s">
        <v>547</v>
      </c>
      <c r="B5" s="117" t="s">
        <v>548</v>
      </c>
      <c r="C5" s="124" t="s">
        <v>549</v>
      </c>
      <c r="D5" s="128" t="s">
        <v>550</v>
      </c>
      <c r="E5" s="118" t="s">
        <v>551</v>
      </c>
      <c r="F5" s="126" t="s">
        <v>552</v>
      </c>
      <c r="G5" s="127" t="s">
        <v>553</v>
      </c>
      <c r="H5" s="127" t="s">
        <v>420</v>
      </c>
      <c r="I5" s="126" t="s">
        <v>554</v>
      </c>
    </row>
    <row r="6" spans="1:9" ht="30" x14ac:dyDescent="0.25">
      <c r="A6" s="124" t="s">
        <v>555</v>
      </c>
      <c r="B6" s="117" t="s">
        <v>556</v>
      </c>
      <c r="C6" s="124" t="s">
        <v>557</v>
      </c>
      <c r="D6" s="128" t="s">
        <v>558</v>
      </c>
      <c r="E6" s="118" t="s">
        <v>559</v>
      </c>
      <c r="G6" s="127" t="s">
        <v>560</v>
      </c>
      <c r="H6" s="127" t="s">
        <v>421</v>
      </c>
      <c r="I6" s="126" t="s">
        <v>561</v>
      </c>
    </row>
    <row r="7" spans="1:9" ht="30" x14ac:dyDescent="0.25">
      <c r="B7" s="117" t="s">
        <v>562</v>
      </c>
      <c r="C7" s="124" t="s">
        <v>563</v>
      </c>
      <c r="D7" s="128" t="s">
        <v>564</v>
      </c>
      <c r="E7" s="126" t="s">
        <v>565</v>
      </c>
      <c r="G7" s="118" t="s">
        <v>430</v>
      </c>
      <c r="H7" s="127" t="s">
        <v>422</v>
      </c>
      <c r="I7" s="126" t="s">
        <v>566</v>
      </c>
    </row>
    <row r="8" spans="1:9" ht="30" x14ac:dyDescent="0.25">
      <c r="A8" s="129"/>
      <c r="B8" s="117" t="s">
        <v>567</v>
      </c>
      <c r="C8" s="124" t="s">
        <v>568</v>
      </c>
      <c r="D8" s="128" t="s">
        <v>569</v>
      </c>
      <c r="E8" s="126" t="s">
        <v>570</v>
      </c>
      <c r="I8" s="126" t="s">
        <v>571</v>
      </c>
    </row>
    <row r="9" spans="1:9" ht="32.25" customHeight="1" x14ac:dyDescent="0.25">
      <c r="A9" s="129"/>
      <c r="B9" s="117" t="s">
        <v>572</v>
      </c>
      <c r="C9" s="124" t="s">
        <v>573</v>
      </c>
      <c r="D9" s="128" t="s">
        <v>574</v>
      </c>
      <c r="E9" s="126" t="s">
        <v>575</v>
      </c>
      <c r="I9" s="126" t="s">
        <v>576</v>
      </c>
    </row>
    <row r="10" spans="1:9" x14ac:dyDescent="0.25">
      <c r="A10" s="129"/>
      <c r="B10" s="117" t="s">
        <v>577</v>
      </c>
      <c r="C10" s="124" t="s">
        <v>578</v>
      </c>
      <c r="D10" s="128" t="s">
        <v>579</v>
      </c>
      <c r="E10" s="126" t="s">
        <v>580</v>
      </c>
      <c r="I10" s="126" t="s">
        <v>581</v>
      </c>
    </row>
    <row r="11" spans="1:9" x14ac:dyDescent="0.25">
      <c r="A11" s="129"/>
      <c r="B11" s="117" t="s">
        <v>582</v>
      </c>
      <c r="C11" s="124" t="s">
        <v>583</v>
      </c>
      <c r="D11" s="128" t="s">
        <v>584</v>
      </c>
      <c r="E11" s="126" t="s">
        <v>585</v>
      </c>
      <c r="I11" s="126" t="s">
        <v>586</v>
      </c>
    </row>
    <row r="12" spans="1:9" ht="30" x14ac:dyDescent="0.25">
      <c r="A12" s="129"/>
      <c r="B12" s="117" t="s">
        <v>587</v>
      </c>
      <c r="C12" s="124" t="s">
        <v>588</v>
      </c>
      <c r="D12" s="128" t="s">
        <v>589</v>
      </c>
      <c r="E12" s="126" t="s">
        <v>590</v>
      </c>
      <c r="I12" s="126" t="s">
        <v>591</v>
      </c>
    </row>
    <row r="13" spans="1:9" x14ac:dyDescent="0.25">
      <c r="A13" s="129"/>
      <c r="B13" s="222" t="s">
        <v>592</v>
      </c>
      <c r="D13" s="128" t="s">
        <v>593</v>
      </c>
      <c r="E13" s="126" t="s">
        <v>594</v>
      </c>
      <c r="I13" s="126" t="s">
        <v>595</v>
      </c>
    </row>
    <row r="14" spans="1:9" x14ac:dyDescent="0.25">
      <c r="A14" s="129"/>
      <c r="B14" s="117" t="s">
        <v>596</v>
      </c>
      <c r="C14" s="129"/>
      <c r="D14" s="128" t="s">
        <v>597</v>
      </c>
      <c r="E14" s="126" t="s">
        <v>598</v>
      </c>
    </row>
    <row r="15" spans="1:9" x14ac:dyDescent="0.25">
      <c r="A15" s="129"/>
      <c r="B15" s="117" t="s">
        <v>599</v>
      </c>
      <c r="C15" s="129"/>
      <c r="D15" s="128" t="s">
        <v>600</v>
      </c>
      <c r="E15" s="126" t="s">
        <v>601</v>
      </c>
    </row>
    <row r="16" spans="1:9" x14ac:dyDescent="0.25">
      <c r="A16" s="129"/>
      <c r="B16" s="117" t="s">
        <v>602</v>
      </c>
      <c r="C16" s="129"/>
      <c r="D16" s="128" t="s">
        <v>603</v>
      </c>
      <c r="E16" s="130"/>
    </row>
    <row r="17" spans="1:5" x14ac:dyDescent="0.25">
      <c r="A17" s="129"/>
      <c r="B17" s="117" t="s">
        <v>604</v>
      </c>
      <c r="C17" s="129"/>
      <c r="D17" s="128" t="s">
        <v>605</v>
      </c>
      <c r="E17" s="130"/>
    </row>
    <row r="18" spans="1:5" x14ac:dyDescent="0.25">
      <c r="A18" s="129"/>
      <c r="B18" s="117" t="s">
        <v>606</v>
      </c>
      <c r="C18" s="129"/>
      <c r="D18" s="128" t="s">
        <v>607</v>
      </c>
      <c r="E18" s="130"/>
    </row>
    <row r="19" spans="1:5" x14ac:dyDescent="0.25">
      <c r="A19" s="129"/>
      <c r="B19" s="117" t="s">
        <v>608</v>
      </c>
      <c r="C19" s="129"/>
      <c r="D19" s="128" t="s">
        <v>609</v>
      </c>
      <c r="E19" s="130"/>
    </row>
    <row r="20" spans="1:5" x14ac:dyDescent="0.25">
      <c r="A20" s="129"/>
      <c r="B20" s="117" t="s">
        <v>610</v>
      </c>
      <c r="C20" s="129"/>
      <c r="D20" s="128" t="s">
        <v>611</v>
      </c>
      <c r="E20" s="130"/>
    </row>
    <row r="21" spans="1:5" x14ac:dyDescent="0.25">
      <c r="B21" s="117" t="s">
        <v>612</v>
      </c>
      <c r="D21" s="128" t="s">
        <v>613</v>
      </c>
      <c r="E21" s="130"/>
    </row>
    <row r="22" spans="1:5" x14ac:dyDescent="0.25">
      <c r="B22" s="117" t="s">
        <v>614</v>
      </c>
      <c r="D22" s="128" t="s">
        <v>615</v>
      </c>
      <c r="E22" s="130"/>
    </row>
    <row r="23" spans="1:5" x14ac:dyDescent="0.25">
      <c r="B23" s="117" t="s">
        <v>616</v>
      </c>
      <c r="D23" s="128" t="s">
        <v>617</v>
      </c>
      <c r="E23" s="130"/>
    </row>
    <row r="24" spans="1:5" x14ac:dyDescent="0.25">
      <c r="D24" s="131" t="s">
        <v>618</v>
      </c>
      <c r="E24" s="131" t="s">
        <v>619</v>
      </c>
    </row>
    <row r="25" spans="1:5" x14ac:dyDescent="0.25">
      <c r="D25" s="132" t="s">
        <v>620</v>
      </c>
      <c r="E25" s="126" t="s">
        <v>621</v>
      </c>
    </row>
    <row r="26" spans="1:5" x14ac:dyDescent="0.25">
      <c r="D26" s="132" t="s">
        <v>622</v>
      </c>
      <c r="E26" s="126" t="s">
        <v>623</v>
      </c>
    </row>
    <row r="27" spans="1:5" x14ac:dyDescent="0.25">
      <c r="D27" s="764" t="s">
        <v>624</v>
      </c>
      <c r="E27" s="126" t="s">
        <v>625</v>
      </c>
    </row>
    <row r="28" spans="1:5" x14ac:dyDescent="0.25">
      <c r="D28" s="765"/>
      <c r="E28" s="126" t="s">
        <v>626</v>
      </c>
    </row>
    <row r="29" spans="1:5" x14ac:dyDescent="0.25">
      <c r="D29" s="765"/>
      <c r="E29" s="126" t="s">
        <v>627</v>
      </c>
    </row>
    <row r="30" spans="1:5" x14ac:dyDescent="0.25">
      <c r="D30" s="766"/>
      <c r="E30" s="126" t="s">
        <v>628</v>
      </c>
    </row>
    <row r="31" spans="1:5" x14ac:dyDescent="0.25">
      <c r="D31" s="132" t="s">
        <v>629</v>
      </c>
      <c r="E31" s="126" t="s">
        <v>630</v>
      </c>
    </row>
    <row r="32" spans="1:5" x14ac:dyDescent="0.25">
      <c r="D32" s="132" t="s">
        <v>631</v>
      </c>
      <c r="E32" s="126" t="s">
        <v>632</v>
      </c>
    </row>
    <row r="33" spans="4:5" x14ac:dyDescent="0.25">
      <c r="D33" s="132" t="s">
        <v>633</v>
      </c>
      <c r="E33" s="126" t="s">
        <v>634</v>
      </c>
    </row>
    <row r="34" spans="4:5" x14ac:dyDescent="0.25">
      <c r="D34" s="132" t="s">
        <v>635</v>
      </c>
      <c r="E34" s="126" t="s">
        <v>636</v>
      </c>
    </row>
    <row r="35" spans="4:5" x14ac:dyDescent="0.25">
      <c r="D35" s="132" t="s">
        <v>637</v>
      </c>
      <c r="E35" s="126" t="s">
        <v>638</v>
      </c>
    </row>
    <row r="36" spans="4:5" x14ac:dyDescent="0.25">
      <c r="D36" s="132" t="s">
        <v>639</v>
      </c>
      <c r="E36" s="126" t="s">
        <v>640</v>
      </c>
    </row>
    <row r="37" spans="4:5" x14ac:dyDescent="0.25">
      <c r="D37" s="132" t="s">
        <v>641</v>
      </c>
      <c r="E37" s="126" t="s">
        <v>642</v>
      </c>
    </row>
    <row r="38" spans="4:5" x14ac:dyDescent="0.25">
      <c r="D38" s="132" t="s">
        <v>643</v>
      </c>
      <c r="E38" s="126" t="s">
        <v>644</v>
      </c>
    </row>
    <row r="39" spans="4:5" x14ac:dyDescent="0.25">
      <c r="D39" s="133" t="s">
        <v>645</v>
      </c>
      <c r="E39" s="126" t="s">
        <v>646</v>
      </c>
    </row>
    <row r="40" spans="4:5" x14ac:dyDescent="0.25">
      <c r="D40" s="133" t="s">
        <v>647</v>
      </c>
      <c r="E40" s="126" t="s">
        <v>648</v>
      </c>
    </row>
    <row r="41" spans="4:5" x14ac:dyDescent="0.25">
      <c r="D41" s="132" t="s">
        <v>649</v>
      </c>
      <c r="E41" s="126" t="s">
        <v>650</v>
      </c>
    </row>
    <row r="42" spans="4:5" x14ac:dyDescent="0.25">
      <c r="D42" s="132" t="s">
        <v>651</v>
      </c>
      <c r="E42" s="126" t="s">
        <v>652</v>
      </c>
    </row>
    <row r="43" spans="4:5" x14ac:dyDescent="0.25">
      <c r="D43" s="133" t="s">
        <v>653</v>
      </c>
      <c r="E43" s="126" t="s">
        <v>654</v>
      </c>
    </row>
    <row r="44" spans="4:5" x14ac:dyDescent="0.25">
      <c r="D44" s="134" t="s">
        <v>655</v>
      </c>
      <c r="E44" s="126" t="s">
        <v>656</v>
      </c>
    </row>
    <row r="45" spans="4:5" x14ac:dyDescent="0.25">
      <c r="D45" s="128" t="s">
        <v>657</v>
      </c>
      <c r="E45" s="126" t="s">
        <v>658</v>
      </c>
    </row>
    <row r="46" spans="4:5" x14ac:dyDescent="0.25">
      <c r="D46" s="128" t="s">
        <v>659</v>
      </c>
      <c r="E46" s="126" t="s">
        <v>660</v>
      </c>
    </row>
    <row r="47" spans="4:5" x14ac:dyDescent="0.25">
      <c r="D47" s="128" t="s">
        <v>661</v>
      </c>
      <c r="E47" s="126" t="s">
        <v>662</v>
      </c>
    </row>
    <row r="48" spans="4:5" x14ac:dyDescent="0.25">
      <c r="D48" s="128" t="s">
        <v>663</v>
      </c>
      <c r="E48" s="126" t="s">
        <v>664</v>
      </c>
    </row>
    <row r="49" spans="4:4" x14ac:dyDescent="0.25">
      <c r="D49" s="131" t="s">
        <v>665</v>
      </c>
    </row>
    <row r="50" spans="4:4" x14ac:dyDescent="0.25">
      <c r="D50" s="128" t="s">
        <v>666</v>
      </c>
    </row>
    <row r="51" spans="4:4" x14ac:dyDescent="0.25">
      <c r="D51" s="128" t="s">
        <v>667</v>
      </c>
    </row>
    <row r="52" spans="4:4" x14ac:dyDescent="0.25">
      <c r="D52" s="131" t="s">
        <v>668</v>
      </c>
    </row>
    <row r="53" spans="4:4" x14ac:dyDescent="0.25">
      <c r="D53" s="134" t="s">
        <v>669</v>
      </c>
    </row>
    <row r="54" spans="4:4" x14ac:dyDescent="0.25">
      <c r="D54" s="134" t="s">
        <v>670</v>
      </c>
    </row>
    <row r="55" spans="4:4" x14ac:dyDescent="0.25">
      <c r="D55" s="134" t="s">
        <v>671</v>
      </c>
    </row>
    <row r="56" spans="4:4" x14ac:dyDescent="0.25">
      <c r="D56" s="134" t="s">
        <v>672</v>
      </c>
    </row>
  </sheetData>
  <mergeCells count="1">
    <mergeCell ref="D27:D30"/>
  </mergeCells>
  <pageMargins left="0.7" right="0.7" top="0.75" bottom="0.75" header="0.3" footer="0.3"/>
  <pageSetup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673</v>
      </c>
      <c r="C1" s="769" t="s">
        <v>674</v>
      </c>
      <c r="D1" s="769"/>
      <c r="E1" s="769"/>
      <c r="F1" s="769"/>
      <c r="G1" s="770" t="s">
        <v>675</v>
      </c>
      <c r="H1" s="771"/>
      <c r="I1" s="771"/>
      <c r="J1" s="772"/>
      <c r="K1" s="768" t="s">
        <v>676</v>
      </c>
      <c r="L1" s="768"/>
      <c r="M1" s="768"/>
      <c r="N1" s="768"/>
    </row>
    <row r="2" spans="1:14" x14ac:dyDescent="0.25">
      <c r="C2" s="4"/>
      <c r="D2" s="4"/>
      <c r="E2" s="4"/>
      <c r="F2" s="4" t="s">
        <v>677</v>
      </c>
      <c r="G2" s="30"/>
      <c r="H2" s="4"/>
      <c r="I2" s="4"/>
      <c r="J2" s="31" t="s">
        <v>677</v>
      </c>
      <c r="K2" s="4"/>
      <c r="L2" s="4"/>
      <c r="M2" s="4"/>
      <c r="N2" s="4" t="s">
        <v>677</v>
      </c>
    </row>
    <row r="3" spans="1:14" x14ac:dyDescent="0.25">
      <c r="A3" s="767" t="s">
        <v>678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67"/>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67"/>
      <c r="B5" s="5">
        <v>3</v>
      </c>
      <c r="C5" s="6">
        <v>0.05</v>
      </c>
      <c r="D5" s="6">
        <v>0.05</v>
      </c>
      <c r="E5" s="6">
        <v>0.1</v>
      </c>
      <c r="F5" s="7">
        <f>(C5+D5+E5)</f>
        <v>0.2</v>
      </c>
      <c r="G5" s="32">
        <v>0.1</v>
      </c>
      <c r="H5" s="6">
        <v>0.1</v>
      </c>
      <c r="I5" s="6">
        <v>0.1</v>
      </c>
      <c r="J5" s="33">
        <f>(G5+H5+I5)</f>
        <v>0.30000000000000004</v>
      </c>
      <c r="K5" s="24"/>
      <c r="L5" s="5"/>
      <c r="M5" s="5"/>
      <c r="N5" s="5"/>
    </row>
    <row r="6" spans="1:14" x14ac:dyDescent="0.25">
      <c r="A6" s="767"/>
      <c r="B6" s="5">
        <v>4</v>
      </c>
      <c r="C6" s="6">
        <v>0.1</v>
      </c>
      <c r="D6" s="6">
        <v>0.1</v>
      </c>
      <c r="E6" s="6">
        <v>0.2</v>
      </c>
      <c r="F6" s="7">
        <f>(C6+D6+E6)</f>
        <v>0.4</v>
      </c>
      <c r="G6" s="32">
        <v>0</v>
      </c>
      <c r="H6" s="6">
        <v>0</v>
      </c>
      <c r="I6" s="6">
        <v>0.1</v>
      </c>
      <c r="J6" s="33">
        <f>(G6+H6+I6)</f>
        <v>0.1</v>
      </c>
      <c r="K6" s="24"/>
      <c r="L6" s="5"/>
      <c r="M6" s="5"/>
      <c r="N6" s="5"/>
    </row>
    <row r="7" spans="1:14" x14ac:dyDescent="0.25">
      <c r="A7" s="767"/>
      <c r="B7" s="5">
        <v>5</v>
      </c>
      <c r="C7" s="6">
        <v>0</v>
      </c>
      <c r="D7" s="6">
        <v>0</v>
      </c>
      <c r="E7" s="6">
        <v>0</v>
      </c>
      <c r="F7" s="7">
        <f>(C7+D7+E7)</f>
        <v>0</v>
      </c>
      <c r="G7" s="32">
        <v>0</v>
      </c>
      <c r="H7" s="6">
        <v>0</v>
      </c>
      <c r="I7" s="6">
        <v>0</v>
      </c>
      <c r="J7" s="33">
        <f>(G7+H7+I7)</f>
        <v>0</v>
      </c>
      <c r="K7" s="24"/>
      <c r="L7" s="5"/>
      <c r="M7" s="5"/>
      <c r="N7" s="5"/>
    </row>
    <row r="8" spans="1:14" x14ac:dyDescent="0.25">
      <c r="A8" s="767" t="s">
        <v>679</v>
      </c>
      <c r="B8" s="9">
        <v>6</v>
      </c>
      <c r="C8" s="10">
        <v>0.1</v>
      </c>
      <c r="D8" s="10">
        <v>0.1</v>
      </c>
      <c r="E8" s="10">
        <v>0.1</v>
      </c>
      <c r="F8" s="11">
        <f>C8+D8+E8</f>
        <v>0.30000000000000004</v>
      </c>
      <c r="G8" s="34"/>
      <c r="H8" s="9"/>
      <c r="I8" s="9"/>
      <c r="J8" s="35"/>
      <c r="K8" s="25"/>
      <c r="L8" s="9"/>
      <c r="M8" s="9"/>
      <c r="N8" s="9"/>
    </row>
    <row r="9" spans="1:14" x14ac:dyDescent="0.25">
      <c r="A9" s="767"/>
      <c r="B9" s="9">
        <v>7</v>
      </c>
      <c r="C9" s="9"/>
      <c r="D9" s="9"/>
      <c r="E9" s="9"/>
      <c r="F9" s="19"/>
      <c r="G9" s="36"/>
      <c r="H9" s="9"/>
      <c r="I9" s="9"/>
      <c r="J9" s="35"/>
      <c r="K9" s="25"/>
      <c r="L9" s="9"/>
      <c r="M9" s="9"/>
      <c r="N9" s="9"/>
    </row>
    <row r="10" spans="1:14" x14ac:dyDescent="0.25">
      <c r="A10" s="767"/>
      <c r="B10" s="9">
        <v>8</v>
      </c>
      <c r="C10" s="9"/>
      <c r="D10" s="9"/>
      <c r="E10" s="9"/>
      <c r="F10" s="19"/>
      <c r="G10" s="36"/>
      <c r="H10" s="9"/>
      <c r="I10" s="9"/>
      <c r="J10" s="35"/>
      <c r="K10" s="25"/>
      <c r="L10" s="9"/>
      <c r="M10" s="9"/>
      <c r="N10" s="9"/>
    </row>
    <row r="11" spans="1:14" x14ac:dyDescent="0.25">
      <c r="A11" s="767"/>
      <c r="B11" s="9">
        <v>9</v>
      </c>
      <c r="C11" s="9"/>
      <c r="D11" s="9"/>
      <c r="E11" s="9"/>
      <c r="F11" s="19"/>
      <c r="G11" s="36"/>
      <c r="H11" s="9"/>
      <c r="I11" s="9"/>
      <c r="J11" s="35"/>
      <c r="K11" s="25"/>
      <c r="L11" s="9"/>
      <c r="M11" s="9"/>
      <c r="N11" s="9"/>
    </row>
    <row r="12" spans="1:14" x14ac:dyDescent="0.25">
      <c r="A12" s="767" t="s">
        <v>680</v>
      </c>
      <c r="B12" s="14">
        <v>10</v>
      </c>
      <c r="C12" s="14"/>
      <c r="D12" s="14"/>
      <c r="E12" s="14"/>
      <c r="F12" s="20"/>
      <c r="G12" s="37"/>
      <c r="H12" s="14"/>
      <c r="I12" s="14"/>
      <c r="J12" s="38"/>
      <c r="K12" s="26"/>
      <c r="L12" s="14"/>
      <c r="M12" s="14"/>
      <c r="N12" s="14"/>
    </row>
    <row r="13" spans="1:14" x14ac:dyDescent="0.25">
      <c r="A13" s="767"/>
      <c r="B13" s="14">
        <v>11</v>
      </c>
      <c r="C13" s="14"/>
      <c r="D13" s="14"/>
      <c r="E13" s="14"/>
      <c r="F13" s="20"/>
      <c r="G13" s="37"/>
      <c r="H13" s="14"/>
      <c r="I13" s="14"/>
      <c r="J13" s="38"/>
      <c r="K13" s="26"/>
      <c r="L13" s="14"/>
      <c r="M13" s="14"/>
      <c r="N13" s="14"/>
    </row>
    <row r="14" spans="1:14" x14ac:dyDescent="0.25">
      <c r="A14" s="767"/>
      <c r="B14" s="14">
        <v>12</v>
      </c>
      <c r="C14" s="14"/>
      <c r="D14" s="14"/>
      <c r="E14" s="14"/>
      <c r="F14" s="20"/>
      <c r="G14" s="37"/>
      <c r="H14" s="14"/>
      <c r="I14" s="14"/>
      <c r="J14" s="38"/>
      <c r="K14" s="26"/>
      <c r="L14" s="14"/>
      <c r="M14" s="14"/>
      <c r="N14" s="14"/>
    </row>
    <row r="15" spans="1:14" x14ac:dyDescent="0.25">
      <c r="A15" s="767"/>
      <c r="B15" s="14">
        <v>13</v>
      </c>
      <c r="C15" s="14"/>
      <c r="D15" s="14"/>
      <c r="E15" s="14"/>
      <c r="F15" s="20"/>
      <c r="G15" s="37"/>
      <c r="H15" s="14"/>
      <c r="I15" s="14"/>
      <c r="J15" s="38"/>
      <c r="K15" s="26"/>
      <c r="L15" s="14"/>
      <c r="M15" s="14"/>
      <c r="N15" s="14"/>
    </row>
    <row r="16" spans="1:14" x14ac:dyDescent="0.25">
      <c r="A16" s="767" t="s">
        <v>681</v>
      </c>
      <c r="B16" s="15">
        <v>14</v>
      </c>
      <c r="C16" s="15"/>
      <c r="D16" s="15"/>
      <c r="E16" s="15"/>
      <c r="F16" s="21"/>
      <c r="G16" s="39"/>
      <c r="H16" s="15"/>
      <c r="I16" s="15"/>
      <c r="J16" s="40"/>
      <c r="K16" s="27"/>
      <c r="L16" s="15"/>
      <c r="M16" s="15"/>
      <c r="N16" s="15"/>
    </row>
    <row r="17" spans="1:14" x14ac:dyDescent="0.25">
      <c r="A17" s="767"/>
      <c r="B17" s="15">
        <v>15</v>
      </c>
      <c r="C17" s="15"/>
      <c r="D17" s="15"/>
      <c r="E17" s="15"/>
      <c r="F17" s="21"/>
      <c r="G17" s="39"/>
      <c r="H17" s="15"/>
      <c r="I17" s="15"/>
      <c r="J17" s="40"/>
      <c r="K17" s="27"/>
      <c r="L17" s="15"/>
      <c r="M17" s="15"/>
      <c r="N17" s="15"/>
    </row>
    <row r="18" spans="1:14" x14ac:dyDescent="0.25">
      <c r="A18" s="767"/>
      <c r="B18" s="15">
        <v>16</v>
      </c>
      <c r="C18" s="15"/>
      <c r="D18" s="15"/>
      <c r="E18" s="15"/>
      <c r="F18" s="21"/>
      <c r="G18" s="39"/>
      <c r="H18" s="15"/>
      <c r="I18" s="15"/>
      <c r="J18" s="40"/>
      <c r="K18" s="27"/>
      <c r="L18" s="15"/>
      <c r="M18" s="15"/>
      <c r="N18" s="15"/>
    </row>
    <row r="19" spans="1:14" x14ac:dyDescent="0.25">
      <c r="A19" s="767" t="s">
        <v>682</v>
      </c>
      <c r="B19" s="18">
        <v>17</v>
      </c>
      <c r="C19" s="18"/>
      <c r="D19" s="18"/>
      <c r="E19" s="18"/>
      <c r="F19" s="22"/>
      <c r="G19" s="41"/>
      <c r="H19" s="18"/>
      <c r="I19" s="18"/>
      <c r="J19" s="42"/>
      <c r="K19" s="28"/>
      <c r="L19" s="18"/>
      <c r="M19" s="18"/>
      <c r="N19" s="18"/>
    </row>
    <row r="20" spans="1:14" x14ac:dyDescent="0.25">
      <c r="A20" s="767"/>
      <c r="B20" s="18">
        <v>18</v>
      </c>
      <c r="C20" s="18"/>
      <c r="D20" s="18"/>
      <c r="E20" s="18"/>
      <c r="F20" s="22"/>
      <c r="G20" s="41"/>
      <c r="H20" s="18"/>
      <c r="I20" s="18"/>
      <c r="J20" s="42"/>
      <c r="K20" s="28"/>
      <c r="L20" s="18"/>
      <c r="M20" s="18"/>
      <c r="N20" s="18"/>
    </row>
    <row r="21" spans="1:14" x14ac:dyDescent="0.25">
      <c r="A21" s="767"/>
      <c r="B21" s="18">
        <v>19</v>
      </c>
      <c r="C21" s="18"/>
      <c r="D21" s="18"/>
      <c r="E21" s="18"/>
      <c r="F21" s="22"/>
      <c r="G21" s="41"/>
      <c r="H21" s="18"/>
      <c r="I21" s="18"/>
      <c r="J21" s="42"/>
      <c r="K21" s="28"/>
      <c r="L21" s="18"/>
      <c r="M21" s="18"/>
      <c r="N21" s="18"/>
    </row>
    <row r="22" spans="1:14" x14ac:dyDescent="0.25">
      <c r="A22" s="767"/>
      <c r="B22" s="18">
        <v>20</v>
      </c>
      <c r="C22" s="18"/>
      <c r="D22" s="18"/>
      <c r="E22" s="18"/>
      <c r="F22" s="22"/>
      <c r="G22" s="41"/>
      <c r="H22" s="18"/>
      <c r="I22" s="18"/>
      <c r="J22" s="42"/>
      <c r="K22" s="28"/>
      <c r="L22" s="18"/>
      <c r="M22" s="18"/>
      <c r="N22" s="18"/>
    </row>
    <row r="23" spans="1:14" x14ac:dyDescent="0.25">
      <c r="A23" s="767" t="s">
        <v>683</v>
      </c>
      <c r="B23" s="13">
        <v>21</v>
      </c>
      <c r="C23" s="13"/>
      <c r="D23" s="13"/>
      <c r="E23" s="13"/>
      <c r="F23" s="23"/>
      <c r="G23" s="43"/>
      <c r="H23" s="13"/>
      <c r="I23" s="13"/>
      <c r="J23" s="44"/>
      <c r="K23" s="29"/>
      <c r="L23" s="13"/>
      <c r="M23" s="13"/>
      <c r="N23" s="13"/>
    </row>
    <row r="24" spans="1:14" x14ac:dyDescent="0.25">
      <c r="A24" s="767"/>
      <c r="B24" s="13">
        <v>22</v>
      </c>
      <c r="C24" s="13"/>
      <c r="D24" s="13"/>
      <c r="E24" s="13"/>
      <c r="F24" s="23"/>
      <c r="G24" s="43"/>
      <c r="H24" s="13"/>
      <c r="I24" s="13"/>
      <c r="J24" s="44"/>
      <c r="K24" s="29"/>
      <c r="L24" s="13"/>
      <c r="M24" s="13"/>
      <c r="N24" s="13"/>
    </row>
    <row r="25" spans="1:14" x14ac:dyDescent="0.25">
      <c r="A25" s="767"/>
      <c r="B25" s="13">
        <v>23</v>
      </c>
      <c r="C25" s="13"/>
      <c r="D25" s="13"/>
      <c r="E25" s="13"/>
      <c r="F25" s="23"/>
      <c r="G25" s="43"/>
      <c r="H25" s="13"/>
      <c r="I25" s="13"/>
      <c r="J25" s="44"/>
      <c r="K25" s="29"/>
      <c r="L25" s="13"/>
      <c r="M25" s="13"/>
      <c r="N25" s="13"/>
    </row>
    <row r="26" spans="1:14" x14ac:dyDescent="0.25">
      <c r="A26" s="767"/>
      <c r="B26" s="13">
        <v>24</v>
      </c>
      <c r="C26" s="13"/>
      <c r="D26" s="13"/>
      <c r="E26" s="13"/>
      <c r="F26" s="23"/>
      <c r="G26" s="43"/>
      <c r="H26" s="13"/>
      <c r="I26" s="13"/>
      <c r="J26" s="44"/>
      <c r="K26" s="29"/>
      <c r="L26" s="13"/>
      <c r="M26" s="13"/>
      <c r="N26" s="13"/>
    </row>
    <row r="27" spans="1:14" x14ac:dyDescent="0.25">
      <c r="A27" s="767" t="s">
        <v>684</v>
      </c>
      <c r="B27" s="9">
        <v>25</v>
      </c>
      <c r="C27" s="9"/>
      <c r="D27" s="9"/>
      <c r="E27" s="9"/>
      <c r="F27" s="9"/>
      <c r="G27" s="9"/>
      <c r="H27" s="9"/>
      <c r="I27" s="9"/>
      <c r="J27" s="9"/>
      <c r="K27" s="9"/>
      <c r="L27" s="9"/>
      <c r="M27" s="9"/>
      <c r="N27" s="9"/>
    </row>
    <row r="28" spans="1:14" x14ac:dyDescent="0.25">
      <c r="A28" s="767"/>
      <c r="B28" s="9">
        <v>26</v>
      </c>
      <c r="C28" s="9"/>
      <c r="D28" s="9"/>
      <c r="E28" s="9"/>
      <c r="F28" s="9"/>
      <c r="G28" s="9"/>
      <c r="H28" s="9"/>
      <c r="I28" s="9"/>
      <c r="J28" s="9"/>
      <c r="K28" s="9"/>
      <c r="L28" s="9"/>
      <c r="M28" s="9"/>
      <c r="N28" s="9"/>
    </row>
    <row r="29" spans="1:14" x14ac:dyDescent="0.25">
      <c r="A29" s="767"/>
      <c r="B29" s="9">
        <v>27</v>
      </c>
      <c r="C29" s="9"/>
      <c r="D29" s="9"/>
      <c r="E29" s="9"/>
      <c r="F29" s="9"/>
      <c r="G29" s="9"/>
      <c r="H29" s="9"/>
      <c r="I29" s="9"/>
      <c r="J29" s="9"/>
      <c r="K29" s="9"/>
      <c r="L29" s="9"/>
      <c r="M29" s="9"/>
      <c r="N29" s="9"/>
    </row>
    <row r="30" spans="1:14" x14ac:dyDescent="0.25">
      <c r="A30" s="767"/>
      <c r="B30" s="9">
        <v>28</v>
      </c>
      <c r="C30" s="9"/>
      <c r="D30" s="9"/>
      <c r="E30" s="9"/>
      <c r="F30" s="9"/>
      <c r="G30" s="9"/>
      <c r="H30" s="9"/>
      <c r="I30" s="9"/>
      <c r="J30" s="9"/>
      <c r="K30" s="9"/>
      <c r="L30" s="9"/>
      <c r="M30" s="9"/>
      <c r="N30" s="9"/>
    </row>
    <row r="31" spans="1:14" x14ac:dyDescent="0.25">
      <c r="A31" s="767"/>
      <c r="B31" s="9">
        <v>29</v>
      </c>
      <c r="C31" s="9"/>
      <c r="D31" s="9"/>
      <c r="E31" s="9"/>
      <c r="F31" s="9"/>
      <c r="G31" s="9"/>
      <c r="H31" s="9"/>
      <c r="I31" s="9"/>
      <c r="J31" s="9"/>
      <c r="K31" s="9"/>
      <c r="L31" s="9"/>
      <c r="M31" s="9"/>
      <c r="N31" s="9"/>
    </row>
    <row r="32" spans="1:14" x14ac:dyDescent="0.25">
      <c r="A32" s="767" t="s">
        <v>685</v>
      </c>
      <c r="B32" s="16">
        <v>30</v>
      </c>
      <c r="C32" s="16"/>
      <c r="D32" s="16"/>
      <c r="E32" s="16"/>
      <c r="F32" s="16"/>
      <c r="G32" s="16"/>
      <c r="H32" s="16"/>
      <c r="I32" s="16"/>
      <c r="J32" s="16"/>
      <c r="K32" s="16"/>
      <c r="L32" s="16"/>
      <c r="M32" s="16"/>
      <c r="N32" s="16"/>
    </row>
    <row r="33" spans="1:14" x14ac:dyDescent="0.25">
      <c r="A33" s="767"/>
      <c r="B33" s="16">
        <v>31</v>
      </c>
      <c r="C33" s="16"/>
      <c r="D33" s="16"/>
      <c r="E33" s="16"/>
      <c r="F33" s="16"/>
      <c r="G33" s="16"/>
      <c r="H33" s="16"/>
      <c r="I33" s="16"/>
      <c r="J33" s="16"/>
      <c r="K33" s="16"/>
      <c r="L33" s="16"/>
      <c r="M33" s="16"/>
      <c r="N33" s="16"/>
    </row>
    <row r="34" spans="1:14" x14ac:dyDescent="0.25">
      <c r="A34" s="767"/>
      <c r="B34" s="16">
        <v>32</v>
      </c>
      <c r="C34" s="16"/>
      <c r="D34" s="16"/>
      <c r="E34" s="16"/>
      <c r="F34" s="16"/>
      <c r="G34" s="16"/>
      <c r="H34" s="16"/>
      <c r="I34" s="16"/>
      <c r="J34" s="16"/>
      <c r="K34" s="16"/>
      <c r="L34" s="16"/>
      <c r="M34" s="16"/>
      <c r="N34" s="16"/>
    </row>
    <row r="35" spans="1:14" x14ac:dyDescent="0.25">
      <c r="A35" s="767" t="s">
        <v>686</v>
      </c>
      <c r="B35" s="17">
        <v>33</v>
      </c>
      <c r="C35" s="14"/>
      <c r="D35" s="14"/>
      <c r="E35" s="14"/>
      <c r="F35" s="14"/>
      <c r="G35" s="14"/>
      <c r="H35" s="14"/>
      <c r="I35" s="14"/>
      <c r="J35" s="14"/>
      <c r="K35" s="14"/>
      <c r="L35" s="14"/>
      <c r="M35" s="14"/>
      <c r="N35" s="14"/>
    </row>
    <row r="36" spans="1:14" x14ac:dyDescent="0.25">
      <c r="A36" s="767"/>
      <c r="B36" s="14">
        <v>34</v>
      </c>
      <c r="C36" s="14"/>
      <c r="D36" s="14"/>
      <c r="E36" s="14"/>
      <c r="F36" s="14"/>
      <c r="G36" s="14"/>
      <c r="H36" s="14"/>
      <c r="I36" s="14"/>
      <c r="J36" s="14"/>
      <c r="K36" s="14"/>
      <c r="L36" s="14"/>
      <c r="M36" s="14"/>
      <c r="N36" s="14"/>
    </row>
    <row r="37" spans="1:14" x14ac:dyDescent="0.25">
      <c r="A37" s="767"/>
      <c r="B37" s="45">
        <v>35</v>
      </c>
      <c r="C37" s="14"/>
      <c r="D37" s="14"/>
      <c r="E37" s="14"/>
      <c r="F37" s="14"/>
      <c r="G37" s="14"/>
      <c r="H37" s="14"/>
      <c r="I37" s="14"/>
      <c r="J37" s="14"/>
      <c r="K37" s="14"/>
      <c r="L37" s="14"/>
      <c r="M37" s="14"/>
      <c r="N37" s="14"/>
    </row>
    <row r="38" spans="1:14" x14ac:dyDescent="0.25">
      <c r="A38" s="767" t="s">
        <v>687</v>
      </c>
      <c r="B38" s="8">
        <v>36</v>
      </c>
      <c r="C38" s="8"/>
      <c r="D38" s="8"/>
      <c r="E38" s="8"/>
      <c r="F38" s="8"/>
      <c r="G38" s="8"/>
      <c r="H38" s="8"/>
      <c r="I38" s="8"/>
      <c r="J38" s="8"/>
      <c r="K38" s="8"/>
      <c r="L38" s="8"/>
      <c r="M38" s="8"/>
      <c r="N38" s="8"/>
    </row>
    <row r="39" spans="1:14" x14ac:dyDescent="0.25">
      <c r="A39" s="767"/>
      <c r="B39" s="8">
        <v>37</v>
      </c>
      <c r="C39" s="8"/>
      <c r="D39" s="8"/>
      <c r="E39" s="8"/>
      <c r="F39" s="8"/>
      <c r="G39" s="8"/>
      <c r="H39" s="8"/>
      <c r="I39" s="8"/>
      <c r="J39" s="8"/>
      <c r="K39" s="8"/>
      <c r="L39" s="8"/>
      <c r="M39" s="8"/>
      <c r="N39" s="8"/>
    </row>
    <row r="40" spans="1:14" x14ac:dyDescent="0.25">
      <c r="A40" s="767"/>
      <c r="B40" s="8">
        <v>38</v>
      </c>
      <c r="C40" s="8"/>
      <c r="D40" s="8"/>
      <c r="E40" s="8"/>
      <c r="F40" s="8"/>
      <c r="G40" s="8"/>
      <c r="H40" s="8"/>
      <c r="I40" s="8"/>
      <c r="J40" s="8"/>
      <c r="K40" s="8"/>
      <c r="L40" s="8"/>
      <c r="M40" s="8"/>
      <c r="N40" s="8"/>
    </row>
    <row r="41" spans="1:14" x14ac:dyDescent="0.25">
      <c r="A41" s="774" t="s">
        <v>688</v>
      </c>
      <c r="B41" s="46">
        <v>39</v>
      </c>
      <c r="C41" s="47"/>
      <c r="D41" s="47"/>
      <c r="E41" s="47"/>
      <c r="F41" s="47"/>
      <c r="G41" s="47"/>
      <c r="H41" s="47"/>
      <c r="I41" s="47"/>
      <c r="J41" s="47"/>
      <c r="K41" s="47"/>
      <c r="L41" s="47"/>
      <c r="M41" s="47"/>
      <c r="N41" s="47"/>
    </row>
    <row r="42" spans="1:14" x14ac:dyDescent="0.25">
      <c r="A42" s="774"/>
      <c r="B42" s="47">
        <v>40</v>
      </c>
      <c r="C42" s="47"/>
      <c r="D42" s="47"/>
      <c r="E42" s="47"/>
      <c r="F42" s="47"/>
      <c r="G42" s="47"/>
      <c r="H42" s="47"/>
      <c r="I42" s="47"/>
      <c r="J42" s="47"/>
      <c r="K42" s="47"/>
      <c r="L42" s="47"/>
      <c r="M42" s="47"/>
      <c r="N42" s="47"/>
    </row>
    <row r="43" spans="1:14" x14ac:dyDescent="0.25">
      <c r="A43" s="774"/>
      <c r="B43" s="47">
        <v>41</v>
      </c>
      <c r="C43" s="47"/>
      <c r="D43" s="47"/>
      <c r="E43" s="47"/>
      <c r="F43" s="47"/>
      <c r="G43" s="47"/>
      <c r="H43" s="47"/>
      <c r="I43" s="47"/>
      <c r="J43" s="47"/>
      <c r="K43" s="47"/>
      <c r="L43" s="47"/>
      <c r="M43" s="47"/>
      <c r="N43" s="47"/>
    </row>
    <row r="44" spans="1:14" x14ac:dyDescent="0.25">
      <c r="A44" s="774"/>
      <c r="B44" s="48">
        <v>42</v>
      </c>
      <c r="C44" s="47"/>
      <c r="D44" s="47"/>
      <c r="E44" s="47"/>
      <c r="F44" s="47"/>
      <c r="G44" s="47"/>
      <c r="H44" s="47"/>
      <c r="I44" s="47"/>
      <c r="J44" s="47"/>
      <c r="K44" s="47"/>
      <c r="L44" s="47"/>
      <c r="M44" s="47"/>
      <c r="N44" s="47"/>
    </row>
    <row r="45" spans="1:14" x14ac:dyDescent="0.25">
      <c r="A45" s="773" t="s">
        <v>689</v>
      </c>
      <c r="B45" s="12">
        <v>43</v>
      </c>
      <c r="C45" s="12"/>
      <c r="D45" s="12"/>
      <c r="E45" s="12"/>
      <c r="F45" s="12"/>
      <c r="G45" s="12"/>
      <c r="H45" s="12"/>
      <c r="I45" s="12"/>
      <c r="J45" s="12"/>
      <c r="K45" s="12"/>
      <c r="L45" s="12"/>
      <c r="M45" s="12"/>
      <c r="N45" s="12"/>
    </row>
    <row r="46" spans="1:14" x14ac:dyDescent="0.25">
      <c r="A46" s="773"/>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I38" zoomScale="60" zoomScaleNormal="60" workbookViewId="0">
      <selection activeCell="I34" sqref="I34:I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5" t="s">
        <v>1</v>
      </c>
      <c r="AC1" s="336"/>
      <c r="AD1" s="337"/>
    </row>
    <row r="2" spans="1:30"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8" t="s">
        <v>3</v>
      </c>
      <c r="AC2" s="339"/>
      <c r="AD2" s="340"/>
    </row>
    <row r="3" spans="1:30" ht="24" customHeight="1" x14ac:dyDescent="0.25">
      <c r="A3" s="322"/>
      <c r="B3" s="341" t="s">
        <v>4</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5</v>
      </c>
      <c r="AC3" s="339"/>
      <c r="AD3" s="340"/>
    </row>
    <row r="4" spans="1:30" ht="21.95" customHeight="1" thickBot="1" x14ac:dyDescent="0.3">
      <c r="A4" s="323"/>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6</v>
      </c>
      <c r="AC4" s="348"/>
      <c r="AD4" s="349"/>
    </row>
    <row r="5" spans="1:30" ht="9" customHeight="1" thickBot="1" x14ac:dyDescent="0.3">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1" t="s">
        <v>7</v>
      </c>
      <c r="B7" s="362"/>
      <c r="C7" s="350" t="s">
        <v>8</v>
      </c>
      <c r="D7" s="361" t="s">
        <v>9</v>
      </c>
      <c r="E7" s="367"/>
      <c r="F7" s="367"/>
      <c r="G7" s="367"/>
      <c r="H7" s="362"/>
      <c r="I7" s="355">
        <v>45260</v>
      </c>
      <c r="J7" s="356"/>
      <c r="K7" s="361" t="s">
        <v>10</v>
      </c>
      <c r="L7" s="362"/>
      <c r="M7" s="333" t="s">
        <v>11</v>
      </c>
      <c r="N7" s="334"/>
      <c r="O7" s="327"/>
      <c r="P7" s="328"/>
      <c r="Q7" s="54"/>
      <c r="R7" s="54"/>
      <c r="S7" s="54"/>
      <c r="T7" s="54"/>
      <c r="U7" s="54"/>
      <c r="V7" s="54"/>
      <c r="W7" s="54"/>
      <c r="X7" s="54"/>
      <c r="Y7" s="54"/>
      <c r="Z7" s="55"/>
      <c r="AA7" s="54"/>
      <c r="AB7" s="54"/>
      <c r="AC7" s="60"/>
      <c r="AD7" s="61"/>
    </row>
    <row r="8" spans="1:30" x14ac:dyDescent="0.25">
      <c r="A8" s="363"/>
      <c r="B8" s="364"/>
      <c r="C8" s="351"/>
      <c r="D8" s="363"/>
      <c r="E8" s="368"/>
      <c r="F8" s="368"/>
      <c r="G8" s="368"/>
      <c r="H8" s="364"/>
      <c r="I8" s="357"/>
      <c r="J8" s="358"/>
      <c r="K8" s="363"/>
      <c r="L8" s="364"/>
      <c r="M8" s="329" t="s">
        <v>12</v>
      </c>
      <c r="N8" s="330"/>
      <c r="O8" s="331"/>
      <c r="P8" s="332"/>
      <c r="Q8" s="54"/>
      <c r="R8" s="54"/>
      <c r="S8" s="54"/>
      <c r="T8" s="54"/>
      <c r="U8" s="54"/>
      <c r="V8" s="54"/>
      <c r="W8" s="54"/>
      <c r="X8" s="54"/>
      <c r="Y8" s="54"/>
      <c r="Z8" s="55"/>
      <c r="AA8" s="54"/>
      <c r="AB8" s="54"/>
      <c r="AC8" s="60"/>
      <c r="AD8" s="61"/>
    </row>
    <row r="9" spans="1:30" ht="15.75" thickBot="1" x14ac:dyDescent="0.3">
      <c r="A9" s="365"/>
      <c r="B9" s="366"/>
      <c r="C9" s="352"/>
      <c r="D9" s="365"/>
      <c r="E9" s="369"/>
      <c r="F9" s="369"/>
      <c r="G9" s="369"/>
      <c r="H9" s="366"/>
      <c r="I9" s="359"/>
      <c r="J9" s="360"/>
      <c r="K9" s="365"/>
      <c r="L9" s="366"/>
      <c r="M9" s="383" t="s">
        <v>13</v>
      </c>
      <c r="N9" s="384"/>
      <c r="O9" s="385" t="s">
        <v>14</v>
      </c>
      <c r="P9" s="386"/>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361" t="s">
        <v>15</v>
      </c>
      <c r="B11" s="362"/>
      <c r="C11" s="393" t="s">
        <v>16</v>
      </c>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5"/>
    </row>
    <row r="12" spans="1:30" ht="15" customHeight="1" x14ac:dyDescent="0.25">
      <c r="A12" s="363"/>
      <c r="B12" s="364"/>
      <c r="C12" s="396"/>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8"/>
    </row>
    <row r="13" spans="1:30" ht="15" customHeight="1" thickBot="1" x14ac:dyDescent="0.3">
      <c r="A13" s="365"/>
      <c r="B13" s="366"/>
      <c r="C13" s="399"/>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2" t="s">
        <v>17</v>
      </c>
      <c r="B15" s="403"/>
      <c r="C15" s="404" t="s">
        <v>18</v>
      </c>
      <c r="D15" s="405"/>
      <c r="E15" s="405"/>
      <c r="F15" s="405"/>
      <c r="G15" s="405"/>
      <c r="H15" s="405"/>
      <c r="I15" s="405"/>
      <c r="J15" s="405"/>
      <c r="K15" s="406"/>
      <c r="L15" s="370" t="s">
        <v>19</v>
      </c>
      <c r="M15" s="353"/>
      <c r="N15" s="353"/>
      <c r="O15" s="353"/>
      <c r="P15" s="353"/>
      <c r="Q15" s="354"/>
      <c r="R15" s="407" t="s">
        <v>20</v>
      </c>
      <c r="S15" s="408"/>
      <c r="T15" s="408"/>
      <c r="U15" s="408"/>
      <c r="V15" s="408"/>
      <c r="W15" s="408"/>
      <c r="X15" s="409"/>
      <c r="Y15" s="370" t="s">
        <v>21</v>
      </c>
      <c r="Z15" s="354"/>
      <c r="AA15" s="387" t="s">
        <v>22</v>
      </c>
      <c r="AB15" s="388"/>
      <c r="AC15" s="388"/>
      <c r="AD15" s="389"/>
    </row>
    <row r="16" spans="1:30" ht="9" customHeight="1" thickBot="1" x14ac:dyDescent="0.3">
      <c r="A16" s="59"/>
      <c r="B16" s="54"/>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73"/>
      <c r="AD16" s="74"/>
    </row>
    <row r="17" spans="1:41" s="76" customFormat="1" ht="37.5" customHeight="1" thickBot="1" x14ac:dyDescent="0.3">
      <c r="A17" s="402" t="s">
        <v>23</v>
      </c>
      <c r="B17" s="403"/>
      <c r="C17" s="410" t="s">
        <v>113</v>
      </c>
      <c r="D17" s="411"/>
      <c r="E17" s="411"/>
      <c r="F17" s="411"/>
      <c r="G17" s="411"/>
      <c r="H17" s="411"/>
      <c r="I17" s="411"/>
      <c r="J17" s="411"/>
      <c r="K17" s="411"/>
      <c r="L17" s="411"/>
      <c r="M17" s="411"/>
      <c r="N17" s="411"/>
      <c r="O17" s="411"/>
      <c r="P17" s="411"/>
      <c r="Q17" s="412"/>
      <c r="R17" s="370" t="s">
        <v>25</v>
      </c>
      <c r="S17" s="353"/>
      <c r="T17" s="353"/>
      <c r="U17" s="353"/>
      <c r="V17" s="354"/>
      <c r="W17" s="413">
        <v>2</v>
      </c>
      <c r="X17" s="414"/>
      <c r="Y17" s="353" t="s">
        <v>26</v>
      </c>
      <c r="Z17" s="353"/>
      <c r="AA17" s="353"/>
      <c r="AB17" s="354"/>
      <c r="AC17" s="391">
        <v>0.15</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70" t="s">
        <v>27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4"/>
      <c r="AE19" s="83"/>
      <c r="AF19" s="83"/>
    </row>
    <row r="20" spans="1:41" ht="32.25" customHeight="1" thickBot="1" x14ac:dyDescent="0.3">
      <c r="A20" s="82"/>
      <c r="B20" s="60"/>
      <c r="C20" s="428" t="s">
        <v>28</v>
      </c>
      <c r="D20" s="429"/>
      <c r="E20" s="429"/>
      <c r="F20" s="429"/>
      <c r="G20" s="429"/>
      <c r="H20" s="429"/>
      <c r="I20" s="429"/>
      <c r="J20" s="429"/>
      <c r="K20" s="429"/>
      <c r="L20" s="429"/>
      <c r="M20" s="429"/>
      <c r="N20" s="429"/>
      <c r="O20" s="429"/>
      <c r="P20" s="430"/>
      <c r="Q20" s="431" t="s">
        <v>29</v>
      </c>
      <c r="R20" s="432"/>
      <c r="S20" s="432"/>
      <c r="T20" s="432"/>
      <c r="U20" s="432"/>
      <c r="V20" s="432"/>
      <c r="W20" s="432"/>
      <c r="X20" s="432"/>
      <c r="Y20" s="432"/>
      <c r="Z20" s="432"/>
      <c r="AA20" s="432"/>
      <c r="AB20" s="432"/>
      <c r="AC20" s="432"/>
      <c r="AD20" s="433"/>
      <c r="AE20" s="83"/>
      <c r="AF20" s="83"/>
    </row>
    <row r="21" spans="1:41" ht="32.25" customHeight="1" thickBot="1" x14ac:dyDescent="0.3">
      <c r="A21" s="59"/>
      <c r="B21" s="54"/>
      <c r="C21" s="160" t="s">
        <v>30</v>
      </c>
      <c r="D21" s="161" t="s">
        <v>31</v>
      </c>
      <c r="E21" s="161" t="s">
        <v>32</v>
      </c>
      <c r="F21" s="161" t="s">
        <v>33</v>
      </c>
      <c r="G21" s="161" t="s">
        <v>34</v>
      </c>
      <c r="H21" s="161" t="s">
        <v>35</v>
      </c>
      <c r="I21" s="161" t="s">
        <v>36</v>
      </c>
      <c r="J21" s="161" t="s">
        <v>37</v>
      </c>
      <c r="K21" s="161" t="s">
        <v>38</v>
      </c>
      <c r="L21" s="161" t="s">
        <v>39</v>
      </c>
      <c r="M21" s="161" t="s">
        <v>8</v>
      </c>
      <c r="N21" s="161" t="s">
        <v>40</v>
      </c>
      <c r="O21" s="161" t="s">
        <v>41</v>
      </c>
      <c r="P21" s="162" t="s">
        <v>42</v>
      </c>
      <c r="Q21" s="160" t="s">
        <v>30</v>
      </c>
      <c r="R21" s="161" t="s">
        <v>31</v>
      </c>
      <c r="S21" s="161" t="s">
        <v>32</v>
      </c>
      <c r="T21" s="161" t="s">
        <v>33</v>
      </c>
      <c r="U21" s="161" t="s">
        <v>34</v>
      </c>
      <c r="V21" s="161" t="s">
        <v>35</v>
      </c>
      <c r="W21" s="161" t="s">
        <v>36</v>
      </c>
      <c r="X21" s="161" t="s">
        <v>37</v>
      </c>
      <c r="Y21" s="161" t="s">
        <v>38</v>
      </c>
      <c r="Z21" s="161" t="s">
        <v>39</v>
      </c>
      <c r="AA21" s="161" t="s">
        <v>8</v>
      </c>
      <c r="AB21" s="161" t="s">
        <v>40</v>
      </c>
      <c r="AC21" s="161" t="s">
        <v>41</v>
      </c>
      <c r="AD21" s="162" t="s">
        <v>42</v>
      </c>
      <c r="AE21" s="3"/>
      <c r="AF21" s="3"/>
    </row>
    <row r="22" spans="1:41" ht="32.25" customHeight="1" x14ac:dyDescent="0.25">
      <c r="A22" s="434" t="s">
        <v>43</v>
      </c>
      <c r="B22" s="435"/>
      <c r="C22" s="182">
        <f>18097638+2574687</f>
        <v>20672325</v>
      </c>
      <c r="D22" s="180"/>
      <c r="E22" s="180"/>
      <c r="F22" s="180"/>
      <c r="G22" s="180"/>
      <c r="H22" s="180"/>
      <c r="I22" s="180"/>
      <c r="J22" s="180"/>
      <c r="K22" s="180"/>
      <c r="L22" s="180"/>
      <c r="M22" s="180"/>
      <c r="N22" s="180"/>
      <c r="O22" s="180">
        <f>SUM(C22:N22)</f>
        <v>20672325</v>
      </c>
      <c r="P22" s="183"/>
      <c r="Q22" s="182">
        <v>284502500</v>
      </c>
      <c r="R22" s="180">
        <v>31350000</v>
      </c>
      <c r="S22" s="180"/>
      <c r="T22" s="180"/>
      <c r="U22" s="180">
        <v>2004400</v>
      </c>
      <c r="V22" s="180"/>
      <c r="W22" s="180">
        <v>18036670</v>
      </c>
      <c r="X22" s="180">
        <v>-260791</v>
      </c>
      <c r="Y22" s="180"/>
      <c r="Z22" s="180"/>
      <c r="AA22" s="180"/>
      <c r="AB22" s="180"/>
      <c r="AC22" s="180">
        <f>SUM(Q22:AB22)</f>
        <v>335632779</v>
      </c>
      <c r="AD22" s="186"/>
      <c r="AE22" s="3"/>
      <c r="AF22" s="3"/>
    </row>
    <row r="23" spans="1:41" ht="32.25" customHeight="1" x14ac:dyDescent="0.25">
      <c r="A23" s="375" t="s">
        <v>44</v>
      </c>
      <c r="B23" s="419"/>
      <c r="C23" s="177"/>
      <c r="D23" s="176"/>
      <c r="E23" s="176"/>
      <c r="F23" s="176"/>
      <c r="G23" s="176"/>
      <c r="H23" s="176"/>
      <c r="I23" s="176"/>
      <c r="J23" s="176"/>
      <c r="K23" s="176"/>
      <c r="L23" s="176"/>
      <c r="M23" s="176"/>
      <c r="N23" s="176"/>
      <c r="O23" s="176">
        <f>SUM(C23:N23)</f>
        <v>0</v>
      </c>
      <c r="P23" s="194" t="str">
        <f>IFERROR(O23/(SUMIF(C23:N23,"&gt;0",C22:N22))," ")</f>
        <v xml:space="preserve"> </v>
      </c>
      <c r="Q23" s="177">
        <v>218952500</v>
      </c>
      <c r="R23" s="176">
        <v>96900000</v>
      </c>
      <c r="S23" s="176">
        <v>-6125083</v>
      </c>
      <c r="T23" s="176">
        <v>-6650000</v>
      </c>
      <c r="U23" s="176">
        <v>4830567</v>
      </c>
      <c r="V23" s="176"/>
      <c r="W23" s="176">
        <v>24000000</v>
      </c>
      <c r="X23" s="176"/>
      <c r="Y23" s="176"/>
      <c r="Z23" s="176"/>
      <c r="AA23" s="176">
        <v>3645000</v>
      </c>
      <c r="AB23" s="176"/>
      <c r="AC23" s="243">
        <f>SUM(Q23:AB23)</f>
        <v>335552984</v>
      </c>
      <c r="AD23" s="278">
        <f>IFERROR(AC23/(SUMIF(Q23:AB23,"&gt;0",Q22:AB22))," ")</f>
        <v>0.99898603000944619</v>
      </c>
      <c r="AE23" s="3"/>
      <c r="AF23" s="3"/>
    </row>
    <row r="24" spans="1:41" ht="32.25" customHeight="1" x14ac:dyDescent="0.25">
      <c r="A24" s="375" t="s">
        <v>45</v>
      </c>
      <c r="B24" s="419"/>
      <c r="C24" s="177">
        <v>5133518</v>
      </c>
      <c r="D24" s="176">
        <f>1000000+314120</f>
        <v>1314120</v>
      </c>
      <c r="E24" s="176">
        <v>2574687</v>
      </c>
      <c r="F24" s="176">
        <v>10000000</v>
      </c>
      <c r="G24" s="176"/>
      <c r="H24" s="176"/>
      <c r="I24" s="176"/>
      <c r="J24" s="176">
        <v>1650000</v>
      </c>
      <c r="K24" s="176"/>
      <c r="L24" s="176"/>
      <c r="M24" s="176"/>
      <c r="N24" s="176"/>
      <c r="O24" s="243">
        <f>SUM(C24:N24)</f>
        <v>20672325</v>
      </c>
      <c r="P24" s="181"/>
      <c r="Q24" s="177"/>
      <c r="R24" s="176">
        <v>15415000</v>
      </c>
      <c r="S24" s="176">
        <f>24462500+2850000</f>
        <v>27312500</v>
      </c>
      <c r="T24" s="176">
        <f t="shared" ref="T24:AA24" si="0">24462500+2850000</f>
        <v>27312500</v>
      </c>
      <c r="U24" s="176">
        <f t="shared" si="0"/>
        <v>27312500</v>
      </c>
      <c r="V24" s="176">
        <f>24462500+2850000+2004400</f>
        <v>29316900</v>
      </c>
      <c r="W24" s="176">
        <f>24462500+2850000+18036670</f>
        <v>45349170</v>
      </c>
      <c r="X24" s="176">
        <f t="shared" si="0"/>
        <v>27312500</v>
      </c>
      <c r="Y24" s="176">
        <f t="shared" si="0"/>
        <v>27312500</v>
      </c>
      <c r="Z24" s="176">
        <f t="shared" si="0"/>
        <v>27312500</v>
      </c>
      <c r="AA24" s="176">
        <f t="shared" si="0"/>
        <v>27312500</v>
      </c>
      <c r="AB24" s="176">
        <f>48925000+5700000-260791</f>
        <v>54364209</v>
      </c>
      <c r="AC24" s="243">
        <f>SUM(Q24:AB24)</f>
        <v>335632779</v>
      </c>
      <c r="AD24" s="184"/>
      <c r="AE24" s="3"/>
      <c r="AF24" s="3"/>
    </row>
    <row r="25" spans="1:41" ht="32.25" customHeight="1" thickBot="1" x14ac:dyDescent="0.3">
      <c r="A25" s="422" t="s">
        <v>46</v>
      </c>
      <c r="B25" s="423"/>
      <c r="C25" s="178">
        <v>7599885</v>
      </c>
      <c r="D25" s="179">
        <v>1000000</v>
      </c>
      <c r="E25" s="179">
        <v>422440</v>
      </c>
      <c r="F25" s="179">
        <v>10000000</v>
      </c>
      <c r="G25" s="179"/>
      <c r="H25" s="179"/>
      <c r="I25" s="179"/>
      <c r="J25" s="179"/>
      <c r="K25" s="179"/>
      <c r="L25" s="179"/>
      <c r="M25" s="179"/>
      <c r="N25" s="179"/>
      <c r="O25" s="179">
        <f>SUM(C25:N25)</f>
        <v>19022325</v>
      </c>
      <c r="P25" s="282">
        <f>+O25/O24</f>
        <v>0.92018314340549501</v>
      </c>
      <c r="Q25" s="178"/>
      <c r="R25" s="179">
        <v>6439917</v>
      </c>
      <c r="S25" s="179">
        <v>23512500</v>
      </c>
      <c r="T25" s="179">
        <v>27122500</v>
      </c>
      <c r="U25" s="179">
        <v>27502500</v>
      </c>
      <c r="V25" s="179">
        <v>27312500</v>
      </c>
      <c r="W25" s="179">
        <v>32143067</v>
      </c>
      <c r="X25" s="179">
        <v>27312500</v>
      </c>
      <c r="Y25" s="179">
        <v>27312500</v>
      </c>
      <c r="Z25" s="179">
        <v>33777487</v>
      </c>
      <c r="AA25" s="179">
        <v>26331667</v>
      </c>
      <c r="AB25" s="179"/>
      <c r="AC25" s="179">
        <f>SUM(Q25:AB25)</f>
        <v>258767138</v>
      </c>
      <c r="AD25" s="279">
        <f>IFERROR(AC25/(SUMIF(Q25:AB25,"&gt;0",Q24:AB24))," ")</f>
        <v>0.92000019056519544</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424" t="s">
        <v>47</v>
      </c>
      <c r="B27" s="425"/>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7"/>
    </row>
    <row r="28" spans="1:41" ht="15" customHeight="1" x14ac:dyDescent="0.25">
      <c r="A28" s="415" t="s">
        <v>48</v>
      </c>
      <c r="B28" s="417" t="s">
        <v>49</v>
      </c>
      <c r="C28" s="418"/>
      <c r="D28" s="419" t="s">
        <v>50</v>
      </c>
      <c r="E28" s="420"/>
      <c r="F28" s="420"/>
      <c r="G28" s="420"/>
      <c r="H28" s="420"/>
      <c r="I28" s="420"/>
      <c r="J28" s="420"/>
      <c r="K28" s="420"/>
      <c r="L28" s="420"/>
      <c r="M28" s="420"/>
      <c r="N28" s="420"/>
      <c r="O28" s="421"/>
      <c r="P28" s="376" t="s">
        <v>41</v>
      </c>
      <c r="Q28" s="376" t="s">
        <v>51</v>
      </c>
      <c r="R28" s="376"/>
      <c r="S28" s="376"/>
      <c r="T28" s="376"/>
      <c r="U28" s="376"/>
      <c r="V28" s="376"/>
      <c r="W28" s="376"/>
      <c r="X28" s="376"/>
      <c r="Y28" s="376"/>
      <c r="Z28" s="376"/>
      <c r="AA28" s="376"/>
      <c r="AB28" s="376"/>
      <c r="AC28" s="376"/>
      <c r="AD28" s="378"/>
    </row>
    <row r="29" spans="1:41" ht="27" customHeight="1" x14ac:dyDescent="0.25">
      <c r="A29" s="416"/>
      <c r="B29" s="379"/>
      <c r="C29" s="381"/>
      <c r="D29" s="88" t="s">
        <v>30</v>
      </c>
      <c r="E29" s="88" t="s">
        <v>31</v>
      </c>
      <c r="F29" s="88" t="s">
        <v>32</v>
      </c>
      <c r="G29" s="88" t="s">
        <v>33</v>
      </c>
      <c r="H29" s="88" t="s">
        <v>34</v>
      </c>
      <c r="I29" s="88" t="s">
        <v>35</v>
      </c>
      <c r="J29" s="88" t="s">
        <v>36</v>
      </c>
      <c r="K29" s="88" t="s">
        <v>37</v>
      </c>
      <c r="L29" s="88" t="s">
        <v>38</v>
      </c>
      <c r="M29" s="88" t="s">
        <v>39</v>
      </c>
      <c r="N29" s="88" t="s">
        <v>8</v>
      </c>
      <c r="O29" s="88" t="s">
        <v>40</v>
      </c>
      <c r="P29" s="421"/>
      <c r="Q29" s="376"/>
      <c r="R29" s="376"/>
      <c r="S29" s="376"/>
      <c r="T29" s="376"/>
      <c r="U29" s="376"/>
      <c r="V29" s="376"/>
      <c r="W29" s="376"/>
      <c r="X29" s="376"/>
      <c r="Y29" s="376"/>
      <c r="Z29" s="376"/>
      <c r="AA29" s="376"/>
      <c r="AB29" s="376"/>
      <c r="AC29" s="376"/>
      <c r="AD29" s="378"/>
    </row>
    <row r="30" spans="1:41" ht="54.75" customHeight="1" thickBot="1" x14ac:dyDescent="0.3">
      <c r="A30" s="85" t="str">
        <f>C17</f>
        <v>4 - Realizar el seguimiento de 2 Políticas Públicas lideradas por la Secretaría Distrital de la Mujer</v>
      </c>
      <c r="B30" s="371" t="s">
        <v>52</v>
      </c>
      <c r="C30" s="372"/>
      <c r="D30" s="89"/>
      <c r="E30" s="89"/>
      <c r="F30" s="89"/>
      <c r="G30" s="89"/>
      <c r="H30" s="89"/>
      <c r="I30" s="89"/>
      <c r="J30" s="89"/>
      <c r="K30" s="89"/>
      <c r="L30" s="89"/>
      <c r="M30" s="89"/>
      <c r="N30" s="89"/>
      <c r="O30" s="89"/>
      <c r="P30" s="86">
        <f>SUM(D30:O30)</f>
        <v>0</v>
      </c>
      <c r="Q30" s="373"/>
      <c r="R30" s="373"/>
      <c r="S30" s="373"/>
      <c r="T30" s="373"/>
      <c r="U30" s="373"/>
      <c r="V30" s="373"/>
      <c r="W30" s="373"/>
      <c r="X30" s="373"/>
      <c r="Y30" s="373"/>
      <c r="Z30" s="373"/>
      <c r="AA30" s="373"/>
      <c r="AB30" s="373"/>
      <c r="AC30" s="373"/>
      <c r="AD30" s="374"/>
    </row>
    <row r="31" spans="1:41" ht="45" customHeight="1" x14ac:dyDescent="0.25">
      <c r="A31" s="341" t="s">
        <v>53</v>
      </c>
      <c r="B31" s="342"/>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3"/>
    </row>
    <row r="32" spans="1:41" ht="23.25" customHeight="1" x14ac:dyDescent="0.25">
      <c r="A32" s="376" t="s">
        <v>54</v>
      </c>
      <c r="B32" s="376" t="s">
        <v>55</v>
      </c>
      <c r="C32" s="376" t="s">
        <v>49</v>
      </c>
      <c r="D32" s="376" t="s">
        <v>56</v>
      </c>
      <c r="E32" s="376"/>
      <c r="F32" s="376"/>
      <c r="G32" s="376"/>
      <c r="H32" s="376"/>
      <c r="I32" s="376"/>
      <c r="J32" s="376"/>
      <c r="K32" s="376"/>
      <c r="L32" s="376"/>
      <c r="M32" s="376"/>
      <c r="N32" s="376"/>
      <c r="O32" s="376"/>
      <c r="P32" s="376"/>
      <c r="Q32" s="376" t="s">
        <v>57</v>
      </c>
      <c r="R32" s="376"/>
      <c r="S32" s="376"/>
      <c r="T32" s="376"/>
      <c r="U32" s="376"/>
      <c r="V32" s="376"/>
      <c r="W32" s="376"/>
      <c r="X32" s="376"/>
      <c r="Y32" s="376"/>
      <c r="Z32" s="376"/>
      <c r="AA32" s="376"/>
      <c r="AB32" s="376"/>
      <c r="AC32" s="376"/>
      <c r="AD32" s="376"/>
      <c r="AG32" s="87"/>
      <c r="AH32" s="87"/>
      <c r="AI32" s="87"/>
      <c r="AJ32" s="87"/>
      <c r="AK32" s="87"/>
      <c r="AL32" s="87"/>
      <c r="AM32" s="87"/>
      <c r="AN32" s="87"/>
      <c r="AO32" s="87"/>
    </row>
    <row r="33" spans="1:41" ht="27" customHeight="1" x14ac:dyDescent="0.25">
      <c r="A33" s="376"/>
      <c r="B33" s="376"/>
      <c r="C33" s="377"/>
      <c r="D33" s="88" t="s">
        <v>30</v>
      </c>
      <c r="E33" s="88" t="s">
        <v>31</v>
      </c>
      <c r="F33" s="88" t="s">
        <v>32</v>
      </c>
      <c r="G33" s="88" t="s">
        <v>33</v>
      </c>
      <c r="H33" s="88" t="s">
        <v>34</v>
      </c>
      <c r="I33" s="88" t="s">
        <v>35</v>
      </c>
      <c r="J33" s="88" t="s">
        <v>36</v>
      </c>
      <c r="K33" s="88" t="s">
        <v>37</v>
      </c>
      <c r="L33" s="88" t="s">
        <v>38</v>
      </c>
      <c r="M33" s="88" t="s">
        <v>39</v>
      </c>
      <c r="N33" s="88" t="s">
        <v>8</v>
      </c>
      <c r="O33" s="88" t="s">
        <v>40</v>
      </c>
      <c r="P33" s="88" t="s">
        <v>41</v>
      </c>
      <c r="Q33" s="376" t="s">
        <v>58</v>
      </c>
      <c r="R33" s="376"/>
      <c r="S33" s="376"/>
      <c r="T33" s="376" t="s">
        <v>59</v>
      </c>
      <c r="U33" s="376"/>
      <c r="V33" s="376"/>
      <c r="W33" s="376" t="s">
        <v>60</v>
      </c>
      <c r="X33" s="376"/>
      <c r="Y33" s="376"/>
      <c r="Z33" s="376"/>
      <c r="AA33" s="376" t="s">
        <v>61</v>
      </c>
      <c r="AB33" s="376"/>
      <c r="AC33" s="376"/>
      <c r="AD33" s="376"/>
      <c r="AG33" s="87"/>
      <c r="AH33" s="87"/>
      <c r="AI33" s="87"/>
      <c r="AJ33" s="87"/>
      <c r="AK33" s="87"/>
      <c r="AL33" s="87"/>
      <c r="AM33" s="87"/>
      <c r="AN33" s="87"/>
      <c r="AO33" s="87"/>
    </row>
    <row r="34" spans="1:41" ht="330" customHeight="1" x14ac:dyDescent="0.25">
      <c r="A34" s="496" t="str">
        <f>A30</f>
        <v>4 - Realizar el seguimiento de 2 Políticas Públicas lideradas por la Secretaría Distrital de la Mujer</v>
      </c>
      <c r="B34" s="495">
        <v>0.15</v>
      </c>
      <c r="C34" s="237" t="s">
        <v>62</v>
      </c>
      <c r="D34" s="283">
        <v>2</v>
      </c>
      <c r="E34" s="283">
        <v>2</v>
      </c>
      <c r="F34" s="283">
        <v>2</v>
      </c>
      <c r="G34" s="283">
        <v>2</v>
      </c>
      <c r="H34" s="283">
        <v>2</v>
      </c>
      <c r="I34" s="283">
        <v>2</v>
      </c>
      <c r="J34" s="283">
        <v>2</v>
      </c>
      <c r="K34" s="283">
        <v>2</v>
      </c>
      <c r="L34" s="283">
        <v>2</v>
      </c>
      <c r="M34" s="283">
        <v>2</v>
      </c>
      <c r="N34" s="283">
        <v>2</v>
      </c>
      <c r="O34" s="283">
        <v>2</v>
      </c>
      <c r="P34" s="284">
        <v>2</v>
      </c>
      <c r="Q34" s="503" t="s">
        <v>114</v>
      </c>
      <c r="R34" s="504"/>
      <c r="S34" s="505"/>
      <c r="T34" s="503" t="s">
        <v>115</v>
      </c>
      <c r="U34" s="504"/>
      <c r="V34" s="505"/>
      <c r="W34" s="497"/>
      <c r="X34" s="498"/>
      <c r="Y34" s="498"/>
      <c r="Z34" s="499"/>
      <c r="AA34" s="497" t="s">
        <v>116</v>
      </c>
      <c r="AB34" s="498"/>
      <c r="AC34" s="498"/>
      <c r="AD34" s="499"/>
      <c r="AG34" s="87"/>
      <c r="AH34" s="87"/>
      <c r="AI34" s="87"/>
      <c r="AJ34" s="87"/>
      <c r="AK34" s="87"/>
      <c r="AL34" s="87"/>
      <c r="AM34" s="87"/>
      <c r="AN34" s="87"/>
      <c r="AO34" s="87"/>
    </row>
    <row r="35" spans="1:41" ht="279.75" customHeight="1" x14ac:dyDescent="0.25">
      <c r="A35" s="496"/>
      <c r="B35" s="496"/>
      <c r="C35" s="235" t="s">
        <v>66</v>
      </c>
      <c r="D35" s="285">
        <v>2</v>
      </c>
      <c r="E35" s="285">
        <v>2</v>
      </c>
      <c r="F35" s="285">
        <v>2</v>
      </c>
      <c r="G35" s="285">
        <v>2</v>
      </c>
      <c r="H35" s="285">
        <v>2</v>
      </c>
      <c r="I35" s="286">
        <v>2</v>
      </c>
      <c r="J35" s="286">
        <v>2</v>
      </c>
      <c r="K35" s="286">
        <v>2</v>
      </c>
      <c r="L35" s="286">
        <v>2</v>
      </c>
      <c r="M35" s="286">
        <v>2</v>
      </c>
      <c r="N35" s="286">
        <v>2</v>
      </c>
      <c r="O35" s="287"/>
      <c r="P35" s="288">
        <v>2</v>
      </c>
      <c r="Q35" s="506"/>
      <c r="R35" s="507"/>
      <c r="S35" s="508"/>
      <c r="T35" s="506"/>
      <c r="U35" s="507"/>
      <c r="V35" s="508"/>
      <c r="W35" s="500"/>
      <c r="X35" s="501"/>
      <c r="Y35" s="501"/>
      <c r="Z35" s="502"/>
      <c r="AA35" s="500"/>
      <c r="AB35" s="501"/>
      <c r="AC35" s="501"/>
      <c r="AD35" s="502"/>
      <c r="AE35" s="49"/>
      <c r="AG35" s="87"/>
      <c r="AH35" s="87"/>
      <c r="AI35" s="87"/>
      <c r="AJ35" s="87"/>
      <c r="AK35" s="87"/>
      <c r="AL35" s="87"/>
      <c r="AM35" s="87"/>
      <c r="AN35" s="87"/>
      <c r="AO35" s="87"/>
    </row>
    <row r="36" spans="1:41" ht="26.25" customHeight="1" x14ac:dyDescent="0.25">
      <c r="A36" s="491" t="s">
        <v>67</v>
      </c>
      <c r="B36" s="491" t="s">
        <v>68</v>
      </c>
      <c r="C36" s="491" t="s">
        <v>69</v>
      </c>
      <c r="D36" s="491"/>
      <c r="E36" s="491"/>
      <c r="F36" s="491"/>
      <c r="G36" s="491"/>
      <c r="H36" s="491"/>
      <c r="I36" s="491"/>
      <c r="J36" s="491"/>
      <c r="K36" s="491"/>
      <c r="L36" s="491"/>
      <c r="M36" s="491"/>
      <c r="N36" s="491"/>
      <c r="O36" s="491"/>
      <c r="P36" s="491"/>
      <c r="Q36" s="509" t="s">
        <v>70</v>
      </c>
      <c r="R36" s="510"/>
      <c r="S36" s="510"/>
      <c r="T36" s="510"/>
      <c r="U36" s="510"/>
      <c r="V36" s="510"/>
      <c r="W36" s="510"/>
      <c r="X36" s="510"/>
      <c r="Y36" s="510"/>
      <c r="Z36" s="510"/>
      <c r="AA36" s="510"/>
      <c r="AB36" s="510"/>
      <c r="AC36" s="510"/>
      <c r="AD36" s="511"/>
      <c r="AG36" s="87"/>
      <c r="AH36" s="87"/>
      <c r="AI36" s="87"/>
      <c r="AJ36" s="87"/>
      <c r="AK36" s="87"/>
      <c r="AL36" s="87"/>
      <c r="AM36" s="87"/>
      <c r="AN36" s="87"/>
      <c r="AO36" s="87"/>
    </row>
    <row r="37" spans="1:41" ht="26.25" customHeight="1" x14ac:dyDescent="0.25">
      <c r="A37" s="491"/>
      <c r="B37" s="491"/>
      <c r="C37" s="234" t="s">
        <v>71</v>
      </c>
      <c r="D37" s="234" t="s">
        <v>72</v>
      </c>
      <c r="E37" s="234" t="s">
        <v>73</v>
      </c>
      <c r="F37" s="234" t="s">
        <v>74</v>
      </c>
      <c r="G37" s="234" t="s">
        <v>75</v>
      </c>
      <c r="H37" s="234" t="s">
        <v>76</v>
      </c>
      <c r="I37" s="234" t="s">
        <v>77</v>
      </c>
      <c r="J37" s="234" t="s">
        <v>78</v>
      </c>
      <c r="K37" s="234" t="s">
        <v>79</v>
      </c>
      <c r="L37" s="234" t="s">
        <v>80</v>
      </c>
      <c r="M37" s="234" t="s">
        <v>81</v>
      </c>
      <c r="N37" s="234" t="s">
        <v>82</v>
      </c>
      <c r="O37" s="234" t="s">
        <v>83</v>
      </c>
      <c r="P37" s="234" t="s">
        <v>84</v>
      </c>
      <c r="Q37" s="509" t="s">
        <v>85</v>
      </c>
      <c r="R37" s="510"/>
      <c r="S37" s="510"/>
      <c r="T37" s="510"/>
      <c r="U37" s="510"/>
      <c r="V37" s="510"/>
      <c r="W37" s="510"/>
      <c r="X37" s="510"/>
      <c r="Y37" s="510"/>
      <c r="Z37" s="510"/>
      <c r="AA37" s="510"/>
      <c r="AB37" s="510"/>
      <c r="AC37" s="510"/>
      <c r="AD37" s="511"/>
      <c r="AG37" s="94"/>
      <c r="AH37" s="94"/>
      <c r="AI37" s="94"/>
      <c r="AJ37" s="94"/>
      <c r="AK37" s="94"/>
      <c r="AL37" s="94"/>
      <c r="AM37" s="94"/>
      <c r="AN37" s="94"/>
      <c r="AO37" s="94"/>
    </row>
    <row r="38" spans="1:41" ht="171" customHeight="1" x14ac:dyDescent="0.25">
      <c r="A38" s="488" t="s">
        <v>117</v>
      </c>
      <c r="B38" s="490">
        <v>8</v>
      </c>
      <c r="C38" s="237" t="s">
        <v>62</v>
      </c>
      <c r="D38" s="238">
        <v>0.05</v>
      </c>
      <c r="E38" s="238">
        <v>0.08</v>
      </c>
      <c r="F38" s="238">
        <v>0.08</v>
      </c>
      <c r="G38" s="238">
        <v>0.09</v>
      </c>
      <c r="H38" s="238">
        <v>0.08</v>
      </c>
      <c r="I38" s="238">
        <v>0.08</v>
      </c>
      <c r="J38" s="238">
        <v>0.09</v>
      </c>
      <c r="K38" s="238">
        <v>0.09</v>
      </c>
      <c r="L38" s="238">
        <v>0.09</v>
      </c>
      <c r="M38" s="238">
        <v>0.09</v>
      </c>
      <c r="N38" s="238">
        <v>0.09</v>
      </c>
      <c r="O38" s="238">
        <v>0.09</v>
      </c>
      <c r="P38" s="276">
        <f>SUM(D38:O38)</f>
        <v>0.99999999999999989</v>
      </c>
      <c r="Q38" s="492" t="s">
        <v>118</v>
      </c>
      <c r="R38" s="512"/>
      <c r="S38" s="512"/>
      <c r="T38" s="512"/>
      <c r="U38" s="512"/>
      <c r="V38" s="512"/>
      <c r="W38" s="512"/>
      <c r="X38" s="512"/>
      <c r="Y38" s="512"/>
      <c r="Z38" s="512"/>
      <c r="AA38" s="512"/>
      <c r="AB38" s="512"/>
      <c r="AC38" s="512"/>
      <c r="AD38" s="513"/>
      <c r="AE38" s="97"/>
      <c r="AG38" s="98"/>
      <c r="AH38" s="98"/>
      <c r="AI38" s="98"/>
      <c r="AJ38" s="98"/>
      <c r="AK38" s="98"/>
      <c r="AL38" s="98"/>
      <c r="AM38" s="98"/>
      <c r="AN38" s="98"/>
      <c r="AO38" s="98"/>
    </row>
    <row r="39" spans="1:41" ht="130.5" customHeight="1" x14ac:dyDescent="0.25">
      <c r="A39" s="488"/>
      <c r="B39" s="490"/>
      <c r="C39" s="235" t="s">
        <v>66</v>
      </c>
      <c r="D39" s="236">
        <v>0.05</v>
      </c>
      <c r="E39" s="236">
        <v>0.08</v>
      </c>
      <c r="F39" s="236">
        <v>0.08</v>
      </c>
      <c r="G39" s="236">
        <v>0.09</v>
      </c>
      <c r="H39" s="236">
        <v>0.08</v>
      </c>
      <c r="I39" s="236">
        <v>0.08</v>
      </c>
      <c r="J39" s="236">
        <v>0.09</v>
      </c>
      <c r="K39" s="236">
        <v>0.09</v>
      </c>
      <c r="L39" s="236">
        <v>0.09</v>
      </c>
      <c r="M39" s="236">
        <v>0.09</v>
      </c>
      <c r="N39" s="236">
        <v>0.09</v>
      </c>
      <c r="O39" s="236"/>
      <c r="P39" s="276">
        <f>SUM(D39:O39)</f>
        <v>0.90999999999999992</v>
      </c>
      <c r="Q39" s="471" t="s">
        <v>119</v>
      </c>
      <c r="R39" s="471"/>
      <c r="S39" s="471"/>
      <c r="T39" s="471"/>
      <c r="U39" s="471"/>
      <c r="V39" s="471"/>
      <c r="W39" s="471"/>
      <c r="X39" s="471"/>
      <c r="Y39" s="471"/>
      <c r="Z39" s="471"/>
      <c r="AA39" s="471"/>
      <c r="AB39" s="471"/>
      <c r="AC39" s="471"/>
      <c r="AD39" s="471"/>
      <c r="AE39" s="97"/>
    </row>
    <row r="40" spans="1:41" ht="79.5" customHeight="1" x14ac:dyDescent="0.25">
      <c r="A40" s="488" t="s">
        <v>120</v>
      </c>
      <c r="B40" s="490">
        <v>7</v>
      </c>
      <c r="C40" s="237" t="s">
        <v>62</v>
      </c>
      <c r="D40" s="238">
        <v>0.05</v>
      </c>
      <c r="E40" s="238">
        <v>0.08</v>
      </c>
      <c r="F40" s="238">
        <v>0.08</v>
      </c>
      <c r="G40" s="238">
        <v>0.09</v>
      </c>
      <c r="H40" s="238">
        <v>0.08</v>
      </c>
      <c r="I40" s="238">
        <v>0.08</v>
      </c>
      <c r="J40" s="238">
        <v>0.09</v>
      </c>
      <c r="K40" s="238">
        <v>0.09</v>
      </c>
      <c r="L40" s="238">
        <v>0.09</v>
      </c>
      <c r="M40" s="238">
        <v>0.09</v>
      </c>
      <c r="N40" s="238">
        <v>0.09</v>
      </c>
      <c r="O40" s="238">
        <v>0.09</v>
      </c>
      <c r="P40" s="276">
        <f>SUM(D40:O40)</f>
        <v>0.99999999999999989</v>
      </c>
      <c r="Q40" s="476" t="s">
        <v>121</v>
      </c>
      <c r="R40" s="474"/>
      <c r="S40" s="474"/>
      <c r="T40" s="474"/>
      <c r="U40" s="474"/>
      <c r="V40" s="474"/>
      <c r="W40" s="474"/>
      <c r="X40" s="474"/>
      <c r="Y40" s="474"/>
      <c r="Z40" s="474"/>
      <c r="AA40" s="474"/>
      <c r="AB40" s="474"/>
      <c r="AC40" s="474"/>
      <c r="AD40" s="474"/>
      <c r="AE40" s="97"/>
    </row>
    <row r="41" spans="1:41" ht="79.5" customHeight="1" x14ac:dyDescent="0.25">
      <c r="A41" s="489"/>
      <c r="B41" s="490"/>
      <c r="C41" s="235" t="s">
        <v>66</v>
      </c>
      <c r="D41" s="236">
        <v>0.05</v>
      </c>
      <c r="E41" s="236">
        <v>0.08</v>
      </c>
      <c r="F41" s="236">
        <v>0.08</v>
      </c>
      <c r="G41" s="236">
        <v>0.09</v>
      </c>
      <c r="H41" s="236">
        <v>0.08</v>
      </c>
      <c r="I41" s="236">
        <v>0.08</v>
      </c>
      <c r="J41" s="236">
        <v>0.09</v>
      </c>
      <c r="K41" s="236">
        <v>0.09</v>
      </c>
      <c r="L41" s="236">
        <v>0.09</v>
      </c>
      <c r="M41" s="236">
        <v>0.09</v>
      </c>
      <c r="N41" s="236">
        <v>0.09</v>
      </c>
      <c r="O41" s="236"/>
      <c r="P41" s="276">
        <f>SUM(D41:O41)</f>
        <v>0.90999999999999992</v>
      </c>
      <c r="Q41" s="492" t="s">
        <v>122</v>
      </c>
      <c r="R41" s="493"/>
      <c r="S41" s="493"/>
      <c r="T41" s="493"/>
      <c r="U41" s="493"/>
      <c r="V41" s="493"/>
      <c r="W41" s="493"/>
      <c r="X41" s="493"/>
      <c r="Y41" s="493"/>
      <c r="Z41" s="493"/>
      <c r="AA41" s="493"/>
      <c r="AB41" s="493"/>
      <c r="AC41" s="493"/>
      <c r="AD41" s="494"/>
      <c r="AE41" s="97"/>
    </row>
    <row r="42" spans="1:41" ht="28.5" customHeight="1" x14ac:dyDescent="0.25">
      <c r="A42" s="240" t="s">
        <v>112</v>
      </c>
      <c r="B42" s="240"/>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row>
    <row r="43" spans="1:41" ht="66.75" customHeight="1" x14ac:dyDescent="0.25"/>
  </sheetData>
  <mergeCells count="78">
    <mergeCell ref="B34:B35"/>
    <mergeCell ref="A38:A39"/>
    <mergeCell ref="B38:B39"/>
    <mergeCell ref="W34:Z35"/>
    <mergeCell ref="AA34:AD35"/>
    <mergeCell ref="A34:A35"/>
    <mergeCell ref="Q34:S35"/>
    <mergeCell ref="T34:V35"/>
    <mergeCell ref="Q36:AD36"/>
    <mergeCell ref="Q37:AD37"/>
    <mergeCell ref="Q38:AD38"/>
    <mergeCell ref="Q39:AD39"/>
    <mergeCell ref="Q40:AD40"/>
    <mergeCell ref="A40:A41"/>
    <mergeCell ref="B40:B41"/>
    <mergeCell ref="A32:A33"/>
    <mergeCell ref="B32:B33"/>
    <mergeCell ref="C32:C33"/>
    <mergeCell ref="D32:P32"/>
    <mergeCell ref="Q32:AD32"/>
    <mergeCell ref="Q33:S33"/>
    <mergeCell ref="T33:V33"/>
    <mergeCell ref="W33:Z33"/>
    <mergeCell ref="AA33:AD33"/>
    <mergeCell ref="A36:A37"/>
    <mergeCell ref="B36:B37"/>
    <mergeCell ref="C36:P36"/>
    <mergeCell ref="Q41:AD41"/>
    <mergeCell ref="A22:B22"/>
    <mergeCell ref="A23:B23"/>
    <mergeCell ref="B30:C30"/>
    <mergeCell ref="Q30:AD30"/>
    <mergeCell ref="A31:AD31"/>
    <mergeCell ref="A24:B24"/>
    <mergeCell ref="A25:B25"/>
    <mergeCell ref="A27:AD27"/>
    <mergeCell ref="A28:A29"/>
    <mergeCell ref="B28:C29"/>
    <mergeCell ref="D28:O28"/>
    <mergeCell ref="P28:P29"/>
    <mergeCell ref="Q28:AD29"/>
    <mergeCell ref="A17:B17"/>
    <mergeCell ref="C17:Q17"/>
    <mergeCell ref="R17:V17"/>
    <mergeCell ref="A19:AD19"/>
    <mergeCell ref="C20:P20"/>
    <mergeCell ref="Q20:AD20"/>
    <mergeCell ref="A15:B15"/>
    <mergeCell ref="C15:K15"/>
    <mergeCell ref="L15:Q15"/>
    <mergeCell ref="R15:X15"/>
    <mergeCell ref="Y15:Z15"/>
    <mergeCell ref="AB1:AD1"/>
    <mergeCell ref="O9:P9"/>
    <mergeCell ref="W17:X17"/>
    <mergeCell ref="Y17:AB17"/>
    <mergeCell ref="AC17:AD17"/>
    <mergeCell ref="AA15:AD15"/>
    <mergeCell ref="C16:AB16"/>
    <mergeCell ref="AB2:AD2"/>
    <mergeCell ref="AB3:AD3"/>
    <mergeCell ref="AB4:AD4"/>
    <mergeCell ref="A1:A4"/>
    <mergeCell ref="B1:AA1"/>
    <mergeCell ref="O7:P7"/>
    <mergeCell ref="M8:N8"/>
    <mergeCell ref="O8:P8"/>
    <mergeCell ref="B2:AA2"/>
    <mergeCell ref="B3:AA4"/>
    <mergeCell ref="A11:B13"/>
    <mergeCell ref="C11:AD13"/>
    <mergeCell ref="A7:B9"/>
    <mergeCell ref="C7:C9"/>
    <mergeCell ref="D7:H9"/>
    <mergeCell ref="I7:J9"/>
    <mergeCell ref="K7:L9"/>
    <mergeCell ref="M7:N7"/>
    <mergeCell ref="M9:N9"/>
  </mergeCells>
  <dataValidations count="3">
    <dataValidation type="textLength" operator="lessThanOrEqual" allowBlank="1" showInputMessage="1" showErrorMessage="1" errorTitle="Máximo 2.000 caracteres" error="Máximo 2.000 caracteres" sqref="AA34 Q38:Q41 W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J43" zoomScale="60" zoomScaleNormal="60" workbookViewId="0">
      <selection activeCell="P48" sqref="P48"/>
    </sheetView>
  </sheetViews>
  <sheetFormatPr baseColWidth="10" defaultColWidth="10.85546875" defaultRowHeight="15" x14ac:dyDescent="0.25"/>
  <cols>
    <col min="1" max="1" width="38.42578125" style="50" customWidth="1"/>
    <col min="2" max="2" width="15.42578125" style="50" customWidth="1"/>
    <col min="3" max="5" width="20.7109375" style="50" customWidth="1"/>
    <col min="6" max="6" width="20.7109375" style="240" customWidth="1"/>
    <col min="7" max="14" width="20.7109375" style="50" customWidth="1"/>
    <col min="15" max="15" width="16.140625" style="50" customWidth="1"/>
    <col min="16" max="16" width="18.140625" style="50" customWidth="1"/>
    <col min="17" max="18" width="20.42578125" style="50" customWidth="1"/>
    <col min="19" max="19" width="28.7109375" style="50" customWidth="1"/>
    <col min="20" max="20" width="22.42578125" style="50" customWidth="1"/>
    <col min="21" max="21" width="24.85546875" style="50" customWidth="1"/>
    <col min="22" max="22" width="20"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5" t="s">
        <v>1</v>
      </c>
      <c r="AC1" s="336"/>
      <c r="AD1" s="337"/>
    </row>
    <row r="2" spans="1:30"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8" t="s">
        <v>3</v>
      </c>
      <c r="AC2" s="339"/>
      <c r="AD2" s="340"/>
    </row>
    <row r="3" spans="1:30" ht="24" customHeight="1" x14ac:dyDescent="0.25">
      <c r="A3" s="322"/>
      <c r="B3" s="341" t="s">
        <v>4</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5</v>
      </c>
      <c r="AC3" s="339"/>
      <c r="AD3" s="340"/>
    </row>
    <row r="4" spans="1:30" ht="21.95" customHeight="1" thickBot="1" x14ac:dyDescent="0.3">
      <c r="A4" s="323"/>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6</v>
      </c>
      <c r="AC4" s="348"/>
      <c r="AD4" s="349"/>
    </row>
    <row r="5" spans="1:30" ht="9" customHeight="1" thickBot="1" x14ac:dyDescent="0.3">
      <c r="A5" s="51"/>
      <c r="B5" s="204"/>
      <c r="C5" s="205"/>
      <c r="D5" s="54"/>
      <c r="E5" s="54"/>
      <c r="F5" s="258"/>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258"/>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1" t="s">
        <v>7</v>
      </c>
      <c r="B7" s="362"/>
      <c r="C7" s="350" t="s">
        <v>8</v>
      </c>
      <c r="D7" s="361" t="s">
        <v>9</v>
      </c>
      <c r="E7" s="367"/>
      <c r="F7" s="367"/>
      <c r="G7" s="367"/>
      <c r="H7" s="362"/>
      <c r="I7" s="355">
        <v>45231</v>
      </c>
      <c r="J7" s="356"/>
      <c r="K7" s="361" t="s">
        <v>10</v>
      </c>
      <c r="L7" s="362"/>
      <c r="M7" s="333" t="s">
        <v>11</v>
      </c>
      <c r="N7" s="334"/>
      <c r="O7" s="327"/>
      <c r="P7" s="328"/>
      <c r="Q7" s="54"/>
      <c r="R7" s="54"/>
      <c r="S7" s="54"/>
      <c r="T7" s="54"/>
      <c r="U7" s="54"/>
      <c r="V7" s="54"/>
      <c r="W7" s="54"/>
      <c r="X7" s="54"/>
      <c r="Y7" s="54"/>
      <c r="Z7" s="55"/>
      <c r="AA7" s="54"/>
      <c r="AB7" s="54"/>
      <c r="AC7" s="60"/>
      <c r="AD7" s="61"/>
    </row>
    <row r="8" spans="1:30" x14ac:dyDescent="0.25">
      <c r="A8" s="363"/>
      <c r="B8" s="364"/>
      <c r="C8" s="351" t="s">
        <v>8</v>
      </c>
      <c r="D8" s="363"/>
      <c r="E8" s="368"/>
      <c r="F8" s="368"/>
      <c r="G8" s="368"/>
      <c r="H8" s="364"/>
      <c r="I8" s="357"/>
      <c r="J8" s="358"/>
      <c r="K8" s="363"/>
      <c r="L8" s="364"/>
      <c r="M8" s="329" t="s">
        <v>12</v>
      </c>
      <c r="N8" s="330"/>
      <c r="O8" s="331"/>
      <c r="P8" s="332"/>
      <c r="Q8" s="54"/>
      <c r="R8" s="54"/>
      <c r="S8" s="54"/>
      <c r="T8" s="54"/>
      <c r="U8" s="54"/>
      <c r="V8" s="54"/>
      <c r="W8" s="54"/>
      <c r="X8" s="54"/>
      <c r="Y8" s="54"/>
      <c r="Z8" s="55"/>
      <c r="AA8" s="54"/>
      <c r="AB8" s="54"/>
      <c r="AC8" s="60"/>
      <c r="AD8" s="61"/>
    </row>
    <row r="9" spans="1:30" ht="15.75" thickBot="1" x14ac:dyDescent="0.3">
      <c r="A9" s="365"/>
      <c r="B9" s="366"/>
      <c r="C9" s="352" t="s">
        <v>8</v>
      </c>
      <c r="D9" s="365"/>
      <c r="E9" s="369"/>
      <c r="F9" s="369"/>
      <c r="G9" s="369"/>
      <c r="H9" s="366"/>
      <c r="I9" s="359"/>
      <c r="J9" s="360"/>
      <c r="K9" s="365"/>
      <c r="L9" s="366"/>
      <c r="M9" s="383" t="s">
        <v>13</v>
      </c>
      <c r="N9" s="384"/>
      <c r="O9" s="385" t="s">
        <v>14</v>
      </c>
      <c r="P9" s="386"/>
      <c r="Q9" s="54"/>
      <c r="R9" s="54"/>
      <c r="S9" s="54"/>
      <c r="T9" s="54"/>
      <c r="U9" s="54"/>
      <c r="V9" s="54"/>
      <c r="W9" s="54"/>
      <c r="X9" s="54"/>
      <c r="Y9" s="54"/>
      <c r="Z9" s="55"/>
      <c r="AA9" s="54"/>
      <c r="AB9" s="54"/>
      <c r="AC9" s="60"/>
      <c r="AD9" s="61"/>
    </row>
    <row r="10" spans="1:30" ht="15" customHeight="1" thickBot="1" x14ac:dyDescent="0.3">
      <c r="A10" s="171"/>
      <c r="B10" s="172"/>
      <c r="C10" s="172"/>
      <c r="D10" s="65"/>
      <c r="E10" s="65"/>
      <c r="F10" s="259"/>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361" t="s">
        <v>15</v>
      </c>
      <c r="B11" s="362"/>
      <c r="C11" s="393" t="s">
        <v>16</v>
      </c>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5"/>
    </row>
    <row r="12" spans="1:30" ht="15" customHeight="1" x14ac:dyDescent="0.25">
      <c r="A12" s="363"/>
      <c r="B12" s="364"/>
      <c r="C12" s="396"/>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8"/>
    </row>
    <row r="13" spans="1:30" ht="15" customHeight="1" thickBot="1" x14ac:dyDescent="0.3">
      <c r="A13" s="365"/>
      <c r="B13" s="366"/>
      <c r="C13" s="399"/>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1"/>
    </row>
    <row r="14" spans="1:30" ht="9" customHeight="1" thickBot="1" x14ac:dyDescent="0.3">
      <c r="A14" s="67"/>
      <c r="B14" s="68"/>
      <c r="C14" s="69"/>
      <c r="D14" s="69"/>
      <c r="E14" s="69"/>
      <c r="F14" s="260"/>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2" t="s">
        <v>17</v>
      </c>
      <c r="B15" s="403"/>
      <c r="C15" s="404" t="s">
        <v>18</v>
      </c>
      <c r="D15" s="405"/>
      <c r="E15" s="405"/>
      <c r="F15" s="405"/>
      <c r="G15" s="405"/>
      <c r="H15" s="405"/>
      <c r="I15" s="405"/>
      <c r="J15" s="405"/>
      <c r="K15" s="406"/>
      <c r="L15" s="370" t="s">
        <v>19</v>
      </c>
      <c r="M15" s="353"/>
      <c r="N15" s="353"/>
      <c r="O15" s="353"/>
      <c r="P15" s="353"/>
      <c r="Q15" s="354"/>
      <c r="R15" s="407" t="s">
        <v>20</v>
      </c>
      <c r="S15" s="408"/>
      <c r="T15" s="408"/>
      <c r="U15" s="408"/>
      <c r="V15" s="408"/>
      <c r="W15" s="408"/>
      <c r="X15" s="409"/>
      <c r="Y15" s="370" t="s">
        <v>21</v>
      </c>
      <c r="Z15" s="354"/>
      <c r="AA15" s="387" t="s">
        <v>22</v>
      </c>
      <c r="AB15" s="388"/>
      <c r="AC15" s="388"/>
      <c r="AD15" s="389"/>
    </row>
    <row r="16" spans="1:30" ht="9" customHeight="1" thickBot="1" x14ac:dyDescent="0.3">
      <c r="A16" s="59"/>
      <c r="B16" s="54"/>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73"/>
      <c r="AD16" s="74"/>
    </row>
    <row r="17" spans="1:41" s="76" customFormat="1" ht="37.5" customHeight="1" thickBot="1" x14ac:dyDescent="0.3">
      <c r="A17" s="402" t="s">
        <v>23</v>
      </c>
      <c r="B17" s="403"/>
      <c r="C17" s="410" t="s">
        <v>123</v>
      </c>
      <c r="D17" s="411"/>
      <c r="E17" s="411"/>
      <c r="F17" s="411"/>
      <c r="G17" s="411"/>
      <c r="H17" s="411"/>
      <c r="I17" s="411"/>
      <c r="J17" s="411"/>
      <c r="K17" s="411"/>
      <c r="L17" s="411"/>
      <c r="M17" s="411"/>
      <c r="N17" s="411"/>
      <c r="O17" s="411"/>
      <c r="P17" s="411"/>
      <c r="Q17" s="412"/>
      <c r="R17" s="370" t="s">
        <v>25</v>
      </c>
      <c r="S17" s="353"/>
      <c r="T17" s="353"/>
      <c r="U17" s="353"/>
      <c r="V17" s="354"/>
      <c r="W17" s="514">
        <v>1</v>
      </c>
      <c r="X17" s="515"/>
      <c r="Y17" s="353" t="s">
        <v>26</v>
      </c>
      <c r="Z17" s="353"/>
      <c r="AA17" s="353"/>
      <c r="AB17" s="354"/>
      <c r="AC17" s="391">
        <v>0.2</v>
      </c>
      <c r="AD17" s="392"/>
    </row>
    <row r="18" spans="1:41" ht="16.5" customHeight="1" thickBot="1" x14ac:dyDescent="0.3">
      <c r="A18" s="77"/>
      <c r="B18" s="78"/>
      <c r="C18" s="78"/>
      <c r="D18" s="78"/>
      <c r="E18" s="78"/>
      <c r="F18" s="261"/>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70" t="s">
        <v>27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4"/>
      <c r="AE19" s="83"/>
      <c r="AF19" s="83"/>
    </row>
    <row r="20" spans="1:41" ht="32.25" customHeight="1" thickBot="1" x14ac:dyDescent="0.3">
      <c r="A20" s="82"/>
      <c r="B20" s="60"/>
      <c r="C20" s="428" t="s">
        <v>28</v>
      </c>
      <c r="D20" s="429"/>
      <c r="E20" s="429"/>
      <c r="F20" s="429"/>
      <c r="G20" s="429"/>
      <c r="H20" s="429"/>
      <c r="I20" s="429"/>
      <c r="J20" s="429"/>
      <c r="K20" s="429"/>
      <c r="L20" s="429"/>
      <c r="M20" s="429"/>
      <c r="N20" s="429"/>
      <c r="O20" s="429"/>
      <c r="P20" s="430"/>
      <c r="Q20" s="431" t="s">
        <v>29</v>
      </c>
      <c r="R20" s="432"/>
      <c r="S20" s="432"/>
      <c r="T20" s="432"/>
      <c r="U20" s="432"/>
      <c r="V20" s="432"/>
      <c r="W20" s="432"/>
      <c r="X20" s="432"/>
      <c r="Y20" s="432"/>
      <c r="Z20" s="432"/>
      <c r="AA20" s="432"/>
      <c r="AB20" s="432"/>
      <c r="AC20" s="432"/>
      <c r="AD20" s="433"/>
      <c r="AE20" s="83"/>
      <c r="AF20" s="83"/>
    </row>
    <row r="21" spans="1:41" ht="32.25" customHeight="1" thickBot="1" x14ac:dyDescent="0.3">
      <c r="A21" s="59"/>
      <c r="B21" s="54"/>
      <c r="C21" s="160" t="s">
        <v>30</v>
      </c>
      <c r="D21" s="161" t="s">
        <v>31</v>
      </c>
      <c r="E21" s="161" t="s">
        <v>32</v>
      </c>
      <c r="F21" s="262" t="s">
        <v>33</v>
      </c>
      <c r="G21" s="161" t="s">
        <v>34</v>
      </c>
      <c r="H21" s="161" t="s">
        <v>35</v>
      </c>
      <c r="I21" s="161" t="s">
        <v>36</v>
      </c>
      <c r="J21" s="161" t="s">
        <v>37</v>
      </c>
      <c r="K21" s="161" t="s">
        <v>38</v>
      </c>
      <c r="L21" s="161" t="s">
        <v>39</v>
      </c>
      <c r="M21" s="161" t="s">
        <v>8</v>
      </c>
      <c r="N21" s="161" t="s">
        <v>40</v>
      </c>
      <c r="O21" s="161" t="s">
        <v>41</v>
      </c>
      <c r="P21" s="162" t="s">
        <v>42</v>
      </c>
      <c r="Q21" s="160" t="s">
        <v>30</v>
      </c>
      <c r="R21" s="161" t="s">
        <v>31</v>
      </c>
      <c r="S21" s="161" t="s">
        <v>32</v>
      </c>
      <c r="T21" s="161" t="s">
        <v>33</v>
      </c>
      <c r="U21" s="161" t="s">
        <v>34</v>
      </c>
      <c r="V21" s="161" t="s">
        <v>35</v>
      </c>
      <c r="W21" s="161" t="s">
        <v>36</v>
      </c>
      <c r="X21" s="161" t="s">
        <v>37</v>
      </c>
      <c r="Y21" s="161" t="s">
        <v>38</v>
      </c>
      <c r="Z21" s="161" t="s">
        <v>39</v>
      </c>
      <c r="AA21" s="161" t="s">
        <v>8</v>
      </c>
      <c r="AB21" s="161" t="s">
        <v>40</v>
      </c>
      <c r="AC21" s="161" t="s">
        <v>41</v>
      </c>
      <c r="AD21" s="162" t="s">
        <v>42</v>
      </c>
      <c r="AE21" s="3"/>
      <c r="AF21" s="3"/>
    </row>
    <row r="22" spans="1:41" ht="32.25" customHeight="1" x14ac:dyDescent="0.25">
      <c r="A22" s="434" t="s">
        <v>43</v>
      </c>
      <c r="B22" s="435"/>
      <c r="C22" s="244">
        <v>4417174</v>
      </c>
      <c r="D22" s="180"/>
      <c r="E22" s="180"/>
      <c r="F22" s="263"/>
      <c r="G22" s="180"/>
      <c r="H22" s="180"/>
      <c r="I22" s="180"/>
      <c r="J22" s="180"/>
      <c r="K22" s="180"/>
      <c r="L22" s="180"/>
      <c r="M22" s="180"/>
      <c r="N22" s="180"/>
      <c r="O22" s="245">
        <f>SUM(C22:N22)</f>
        <v>4417174</v>
      </c>
      <c r="P22" s="183"/>
      <c r="Q22" s="182">
        <v>76410000</v>
      </c>
      <c r="R22" s="180">
        <v>515515000</v>
      </c>
      <c r="S22" s="180"/>
      <c r="T22" s="180"/>
      <c r="U22" s="180">
        <v>3674732</v>
      </c>
      <c r="V22" s="180"/>
      <c r="W22" s="180">
        <v>-12531706</v>
      </c>
      <c r="X22" s="180"/>
      <c r="Y22" s="180">
        <v>260791</v>
      </c>
      <c r="Z22" s="180"/>
      <c r="AA22" s="180"/>
      <c r="AB22" s="180"/>
      <c r="AC22" s="180">
        <f>SUM(Q22:AB22)</f>
        <v>583328817</v>
      </c>
      <c r="AD22" s="186"/>
      <c r="AE22" s="3"/>
      <c r="AF22" s="3"/>
    </row>
    <row r="23" spans="1:41" ht="32.25" customHeight="1" x14ac:dyDescent="0.25">
      <c r="A23" s="375" t="s">
        <v>44</v>
      </c>
      <c r="B23" s="419"/>
      <c r="C23" s="177"/>
      <c r="D23" s="176"/>
      <c r="E23" s="176"/>
      <c r="F23" s="264"/>
      <c r="G23" s="176"/>
      <c r="H23" s="176"/>
      <c r="I23" s="176"/>
      <c r="J23" s="176"/>
      <c r="K23" s="176"/>
      <c r="L23" s="176"/>
      <c r="M23" s="176"/>
      <c r="N23" s="176"/>
      <c r="O23" s="243">
        <f>SUM(C23:N23)</f>
        <v>0</v>
      </c>
      <c r="P23" s="194" t="str">
        <f>IFERROR(O23/(SUMIF(C23:N23,"&gt;0",C22:N22))," ")</f>
        <v xml:space="preserve"> </v>
      </c>
      <c r="Q23" s="177">
        <v>76410000</v>
      </c>
      <c r="R23" s="176">
        <v>515515000</v>
      </c>
      <c r="S23" s="176">
        <v>-3009750</v>
      </c>
      <c r="T23" s="277">
        <v>-25217833</v>
      </c>
      <c r="U23" s="176">
        <v>9986400</v>
      </c>
      <c r="V23" s="176"/>
      <c r="W23" s="176">
        <v>6000000</v>
      </c>
      <c r="X23" s="176"/>
      <c r="Y23" s="176"/>
      <c r="Z23" s="176"/>
      <c r="AA23" s="176">
        <v>3645000</v>
      </c>
      <c r="AB23" s="176"/>
      <c r="AC23" s="243">
        <f>SUM(Q23:AB23)</f>
        <v>583328817</v>
      </c>
      <c r="AD23" s="184">
        <f>IFERROR(AC23/(SUMIF(Q23:AB23,"&gt;0",Q22:AB22))," ")</f>
        <v>1.0004472737114212</v>
      </c>
      <c r="AE23" s="3"/>
      <c r="AF23" s="3"/>
    </row>
    <row r="24" spans="1:41" ht="32.25" customHeight="1" x14ac:dyDescent="0.25">
      <c r="A24" s="375" t="s">
        <v>45</v>
      </c>
      <c r="B24" s="419"/>
      <c r="C24" s="177">
        <v>812468</v>
      </c>
      <c r="D24" s="176">
        <f>1000000+104706</f>
        <v>1104706</v>
      </c>
      <c r="E24" s="176"/>
      <c r="F24" s="264">
        <v>2500000</v>
      </c>
      <c r="G24" s="176"/>
      <c r="H24" s="176"/>
      <c r="I24" s="176"/>
      <c r="J24" s="176"/>
      <c r="K24" s="176"/>
      <c r="L24" s="176"/>
      <c r="M24" s="176"/>
      <c r="N24" s="176"/>
      <c r="O24" s="243">
        <f>SUM(C24:N24)</f>
        <v>4417174</v>
      </c>
      <c r="P24" s="181"/>
      <c r="Q24" s="177"/>
      <c r="R24" s="176">
        <v>6367500</v>
      </c>
      <c r="S24" s="176">
        <f>6367500+46865000</f>
        <v>53232500</v>
      </c>
      <c r="T24" s="176">
        <f t="shared" ref="T24:AA24" si="0">6367500+46865000</f>
        <v>53232500</v>
      </c>
      <c r="U24" s="176">
        <f t="shared" si="0"/>
        <v>53232500</v>
      </c>
      <c r="V24" s="176">
        <f>6367500+46865000+3674732</f>
        <v>56907232</v>
      </c>
      <c r="W24" s="176">
        <f>6367500+46865000-12531706</f>
        <v>40700794</v>
      </c>
      <c r="X24" s="176">
        <f t="shared" si="0"/>
        <v>53232500</v>
      </c>
      <c r="Y24" s="176">
        <f t="shared" si="0"/>
        <v>53232500</v>
      </c>
      <c r="Z24" s="176">
        <f t="shared" si="0"/>
        <v>53232500</v>
      </c>
      <c r="AA24" s="176">
        <f t="shared" si="0"/>
        <v>53232500</v>
      </c>
      <c r="AB24" s="176">
        <f>12735000+93730000+260791</f>
        <v>106725791</v>
      </c>
      <c r="AC24" s="243">
        <f>SUM(Q24:AB24)</f>
        <v>583328817</v>
      </c>
      <c r="AD24" s="184"/>
      <c r="AE24" s="3"/>
      <c r="AF24" s="3"/>
    </row>
    <row r="25" spans="1:41" ht="32.25" customHeight="1" thickBot="1" x14ac:dyDescent="0.3">
      <c r="A25" s="422" t="s">
        <v>46</v>
      </c>
      <c r="B25" s="423"/>
      <c r="C25" s="178">
        <v>866628</v>
      </c>
      <c r="D25" s="179">
        <v>1000000</v>
      </c>
      <c r="E25" s="179">
        <v>50546</v>
      </c>
      <c r="F25" s="265">
        <v>2500000</v>
      </c>
      <c r="G25" s="179"/>
      <c r="H25" s="179"/>
      <c r="I25" s="179"/>
      <c r="J25" s="179"/>
      <c r="K25" s="179"/>
      <c r="L25" s="179"/>
      <c r="M25" s="179"/>
      <c r="N25" s="179"/>
      <c r="O25" s="179">
        <f>SUM(C25:N25)</f>
        <v>4417174</v>
      </c>
      <c r="P25" s="282">
        <f>+O25/O24</f>
        <v>1</v>
      </c>
      <c r="Q25" s="178"/>
      <c r="R25" s="179">
        <v>3357750</v>
      </c>
      <c r="S25" s="179">
        <v>28014667</v>
      </c>
      <c r="T25" s="179">
        <v>53232500</v>
      </c>
      <c r="U25" s="179">
        <v>53232500</v>
      </c>
      <c r="V25" s="179">
        <v>53232500</v>
      </c>
      <c r="W25" s="179">
        <v>63218900</v>
      </c>
      <c r="X25" s="179">
        <v>53232500</v>
      </c>
      <c r="Y25" s="179">
        <v>53232500</v>
      </c>
      <c r="Z25" s="179">
        <v>55215051</v>
      </c>
      <c r="AA25" s="179">
        <v>53078000</v>
      </c>
      <c r="AB25" s="179"/>
      <c r="AC25" s="179">
        <f>SUM(Q25:AB25)</f>
        <v>469046868</v>
      </c>
      <c r="AD25" s="185">
        <f>IFERROR(AC25/(SUMIF(Q25:AB25,"&gt;0",Q24:AB24))," ")</f>
        <v>0.98414580355601855</v>
      </c>
      <c r="AE25" s="3"/>
      <c r="AF25" s="3"/>
    </row>
    <row r="26" spans="1:41" ht="32.25" customHeight="1" thickBot="1" x14ac:dyDescent="0.3">
      <c r="A26" s="59"/>
      <c r="B26" s="54"/>
      <c r="C26" s="80"/>
      <c r="D26" s="80"/>
      <c r="E26" s="80"/>
      <c r="F26" s="266"/>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424" t="s">
        <v>47</v>
      </c>
      <c r="B27" s="425"/>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7"/>
    </row>
    <row r="28" spans="1:41" ht="15" customHeight="1" x14ac:dyDescent="0.25">
      <c r="A28" s="415" t="s">
        <v>48</v>
      </c>
      <c r="B28" s="417" t="s">
        <v>49</v>
      </c>
      <c r="C28" s="418"/>
      <c r="D28" s="419" t="s">
        <v>50</v>
      </c>
      <c r="E28" s="420"/>
      <c r="F28" s="420"/>
      <c r="G28" s="420"/>
      <c r="H28" s="420"/>
      <c r="I28" s="420"/>
      <c r="J28" s="420"/>
      <c r="K28" s="420"/>
      <c r="L28" s="420"/>
      <c r="M28" s="420"/>
      <c r="N28" s="420"/>
      <c r="O28" s="421"/>
      <c r="P28" s="376" t="s">
        <v>41</v>
      </c>
      <c r="Q28" s="376" t="s">
        <v>51</v>
      </c>
      <c r="R28" s="376"/>
      <c r="S28" s="376"/>
      <c r="T28" s="376"/>
      <c r="U28" s="376"/>
      <c r="V28" s="376"/>
      <c r="W28" s="376"/>
      <c r="X28" s="376"/>
      <c r="Y28" s="376"/>
      <c r="Z28" s="376"/>
      <c r="AA28" s="376"/>
      <c r="AB28" s="376"/>
      <c r="AC28" s="376"/>
      <c r="AD28" s="378"/>
    </row>
    <row r="29" spans="1:41" ht="27" customHeight="1" x14ac:dyDescent="0.25">
      <c r="A29" s="416"/>
      <c r="B29" s="379"/>
      <c r="C29" s="381"/>
      <c r="D29" s="88" t="s">
        <v>30</v>
      </c>
      <c r="E29" s="88" t="s">
        <v>31</v>
      </c>
      <c r="F29" s="234" t="s">
        <v>32</v>
      </c>
      <c r="G29" s="88" t="s">
        <v>33</v>
      </c>
      <c r="H29" s="88" t="s">
        <v>34</v>
      </c>
      <c r="I29" s="88" t="s">
        <v>35</v>
      </c>
      <c r="J29" s="88" t="s">
        <v>36</v>
      </c>
      <c r="K29" s="88" t="s">
        <v>37</v>
      </c>
      <c r="L29" s="88" t="s">
        <v>38</v>
      </c>
      <c r="M29" s="88" t="s">
        <v>39</v>
      </c>
      <c r="N29" s="88" t="s">
        <v>8</v>
      </c>
      <c r="O29" s="88" t="s">
        <v>40</v>
      </c>
      <c r="P29" s="421"/>
      <c r="Q29" s="376"/>
      <c r="R29" s="376"/>
      <c r="S29" s="376"/>
      <c r="T29" s="376"/>
      <c r="U29" s="376"/>
      <c r="V29" s="376"/>
      <c r="W29" s="376"/>
      <c r="X29" s="376"/>
      <c r="Y29" s="376"/>
      <c r="Z29" s="376"/>
      <c r="AA29" s="376"/>
      <c r="AB29" s="376"/>
      <c r="AC29" s="376"/>
      <c r="AD29" s="378"/>
    </row>
    <row r="30" spans="1:41" ht="84" customHeight="1" thickBot="1" x14ac:dyDescent="0.3">
      <c r="A30" s="241" t="str">
        <f>C17</f>
        <v>5 - Acompañar el 100% la incorporación del enfoque de género y  la implementación de siete derechos de la PPMyEG</v>
      </c>
      <c r="B30" s="516" t="s">
        <v>52</v>
      </c>
      <c r="C30" s="517"/>
      <c r="D30" s="232"/>
      <c r="E30" s="232"/>
      <c r="F30" s="232"/>
      <c r="G30" s="232"/>
      <c r="H30" s="232"/>
      <c r="I30" s="232"/>
      <c r="J30" s="232"/>
      <c r="K30" s="232"/>
      <c r="L30" s="232"/>
      <c r="M30" s="232"/>
      <c r="N30" s="232"/>
      <c r="O30" s="232"/>
      <c r="P30" s="242">
        <f>SUM(D30:O30)</f>
        <v>0</v>
      </c>
      <c r="Q30" s="518"/>
      <c r="R30" s="518"/>
      <c r="S30" s="518"/>
      <c r="T30" s="518"/>
      <c r="U30" s="518"/>
      <c r="V30" s="518"/>
      <c r="W30" s="518"/>
      <c r="X30" s="518"/>
      <c r="Y30" s="518"/>
      <c r="Z30" s="518"/>
      <c r="AA30" s="518"/>
      <c r="AB30" s="518"/>
      <c r="AC30" s="518"/>
      <c r="AD30" s="519"/>
    </row>
    <row r="31" spans="1:41" ht="45" customHeight="1" x14ac:dyDescent="0.25">
      <c r="A31" s="520" t="s">
        <v>53</v>
      </c>
      <c r="B31" s="521"/>
      <c r="C31" s="521"/>
      <c r="D31" s="521"/>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2"/>
    </row>
    <row r="32" spans="1:41" ht="23.25" customHeight="1" x14ac:dyDescent="0.25">
      <c r="A32" s="523" t="s">
        <v>54</v>
      </c>
      <c r="B32" s="491" t="s">
        <v>55</v>
      </c>
      <c r="C32" s="491" t="s">
        <v>49</v>
      </c>
      <c r="D32" s="491" t="s">
        <v>56</v>
      </c>
      <c r="E32" s="491"/>
      <c r="F32" s="491"/>
      <c r="G32" s="491"/>
      <c r="H32" s="491"/>
      <c r="I32" s="491"/>
      <c r="J32" s="491"/>
      <c r="K32" s="491"/>
      <c r="L32" s="491"/>
      <c r="M32" s="491"/>
      <c r="N32" s="491"/>
      <c r="O32" s="491"/>
      <c r="P32" s="491"/>
      <c r="Q32" s="525" t="s">
        <v>57</v>
      </c>
      <c r="R32" s="525"/>
      <c r="S32" s="525"/>
      <c r="T32" s="525"/>
      <c r="U32" s="525"/>
      <c r="V32" s="525"/>
      <c r="W32" s="525"/>
      <c r="X32" s="525"/>
      <c r="Y32" s="525"/>
      <c r="Z32" s="525"/>
      <c r="AA32" s="525"/>
      <c r="AB32" s="525"/>
      <c r="AC32" s="525"/>
      <c r="AD32" s="526"/>
      <c r="AG32" s="87"/>
      <c r="AH32" s="87"/>
      <c r="AI32" s="87"/>
      <c r="AJ32" s="87"/>
      <c r="AK32" s="87"/>
      <c r="AL32" s="87"/>
      <c r="AM32" s="87"/>
      <c r="AN32" s="87"/>
      <c r="AO32" s="87"/>
    </row>
    <row r="33" spans="1:41" ht="27" customHeight="1" x14ac:dyDescent="0.25">
      <c r="A33" s="523"/>
      <c r="B33" s="491"/>
      <c r="C33" s="524"/>
      <c r="D33" s="234" t="s">
        <v>30</v>
      </c>
      <c r="E33" s="234" t="s">
        <v>31</v>
      </c>
      <c r="F33" s="234" t="s">
        <v>32</v>
      </c>
      <c r="G33" s="234" t="s">
        <v>33</v>
      </c>
      <c r="H33" s="234" t="s">
        <v>34</v>
      </c>
      <c r="I33" s="234" t="s">
        <v>35</v>
      </c>
      <c r="J33" s="234" t="s">
        <v>36</v>
      </c>
      <c r="K33" s="234" t="s">
        <v>37</v>
      </c>
      <c r="L33" s="234" t="s">
        <v>38</v>
      </c>
      <c r="M33" s="234" t="s">
        <v>39</v>
      </c>
      <c r="N33" s="234" t="s">
        <v>8</v>
      </c>
      <c r="O33" s="234" t="s">
        <v>40</v>
      </c>
      <c r="P33" s="234" t="s">
        <v>41</v>
      </c>
      <c r="Q33" s="491" t="s">
        <v>58</v>
      </c>
      <c r="R33" s="491"/>
      <c r="S33" s="491"/>
      <c r="T33" s="491" t="s">
        <v>59</v>
      </c>
      <c r="U33" s="491"/>
      <c r="V33" s="491"/>
      <c r="W33" s="527" t="s">
        <v>60</v>
      </c>
      <c r="X33" s="528"/>
      <c r="Y33" s="528"/>
      <c r="Z33" s="529"/>
      <c r="AA33" s="527" t="s">
        <v>61</v>
      </c>
      <c r="AB33" s="528"/>
      <c r="AC33" s="528"/>
      <c r="AD33" s="530"/>
      <c r="AG33" s="87"/>
      <c r="AH33" s="87"/>
      <c r="AI33" s="87"/>
      <c r="AJ33" s="87"/>
      <c r="AK33" s="87"/>
      <c r="AL33" s="87"/>
      <c r="AM33" s="87"/>
      <c r="AN33" s="87"/>
      <c r="AO33" s="87"/>
    </row>
    <row r="34" spans="1:41" ht="243" customHeight="1" x14ac:dyDescent="0.25">
      <c r="A34" s="545" t="str">
        <f>A30</f>
        <v>5 - Acompañar el 100% la incorporación del enfoque de género y  la implementación de siete derechos de la PPMyEG</v>
      </c>
      <c r="B34" s="547">
        <v>0.2</v>
      </c>
      <c r="C34" s="231" t="s">
        <v>62</v>
      </c>
      <c r="D34" s="230">
        <v>1</v>
      </c>
      <c r="E34" s="230">
        <v>1</v>
      </c>
      <c r="F34" s="230">
        <v>1</v>
      </c>
      <c r="G34" s="230">
        <v>1</v>
      </c>
      <c r="H34" s="230">
        <v>1</v>
      </c>
      <c r="I34" s="230">
        <v>1</v>
      </c>
      <c r="J34" s="230">
        <v>1</v>
      </c>
      <c r="K34" s="230">
        <v>1</v>
      </c>
      <c r="L34" s="230">
        <v>1</v>
      </c>
      <c r="M34" s="230">
        <v>1</v>
      </c>
      <c r="N34" s="230">
        <v>1</v>
      </c>
      <c r="O34" s="230">
        <v>1</v>
      </c>
      <c r="P34" s="230">
        <v>1</v>
      </c>
      <c r="Q34" s="549" t="s">
        <v>124</v>
      </c>
      <c r="R34" s="550"/>
      <c r="S34" s="551"/>
      <c r="T34" s="555" t="s">
        <v>125</v>
      </c>
      <c r="U34" s="556"/>
      <c r="V34" s="557"/>
      <c r="W34" s="531" t="s">
        <v>52</v>
      </c>
      <c r="X34" s="532"/>
      <c r="Y34" s="532"/>
      <c r="Z34" s="561"/>
      <c r="AA34" s="531" t="s">
        <v>126</v>
      </c>
      <c r="AB34" s="532"/>
      <c r="AC34" s="532"/>
      <c r="AD34" s="533"/>
      <c r="AG34" s="87"/>
      <c r="AH34" s="87"/>
      <c r="AI34" s="87"/>
      <c r="AJ34" s="87"/>
      <c r="AK34" s="87"/>
      <c r="AL34" s="87"/>
      <c r="AM34" s="87"/>
      <c r="AN34" s="87"/>
      <c r="AO34" s="87"/>
    </row>
    <row r="35" spans="1:41" ht="214.5" customHeight="1" x14ac:dyDescent="0.25">
      <c r="A35" s="546"/>
      <c r="B35" s="548"/>
      <c r="C35" s="305" t="s">
        <v>66</v>
      </c>
      <c r="D35" s="306">
        <v>1</v>
      </c>
      <c r="E35" s="306">
        <v>1</v>
      </c>
      <c r="F35" s="306">
        <v>1</v>
      </c>
      <c r="G35" s="307">
        <v>1</v>
      </c>
      <c r="H35" s="307">
        <v>1</v>
      </c>
      <c r="I35" s="307">
        <v>1</v>
      </c>
      <c r="J35" s="307">
        <v>1</v>
      </c>
      <c r="K35" s="307">
        <v>1</v>
      </c>
      <c r="L35" s="308">
        <v>1</v>
      </c>
      <c r="M35" s="308">
        <v>1</v>
      </c>
      <c r="N35" s="308">
        <v>1</v>
      </c>
      <c r="O35" s="309"/>
      <c r="P35" s="310">
        <v>1</v>
      </c>
      <c r="Q35" s="552"/>
      <c r="R35" s="553"/>
      <c r="S35" s="554"/>
      <c r="T35" s="558"/>
      <c r="U35" s="559"/>
      <c r="V35" s="560"/>
      <c r="W35" s="562"/>
      <c r="X35" s="563"/>
      <c r="Y35" s="563"/>
      <c r="Z35" s="564"/>
      <c r="AA35" s="534"/>
      <c r="AB35" s="535"/>
      <c r="AC35" s="535"/>
      <c r="AD35" s="536"/>
      <c r="AE35" s="49"/>
      <c r="AG35" s="87"/>
      <c r="AH35" s="87"/>
      <c r="AI35" s="87"/>
      <c r="AJ35" s="87"/>
      <c r="AK35" s="87"/>
      <c r="AL35" s="87"/>
      <c r="AM35" s="87"/>
      <c r="AN35" s="87"/>
      <c r="AO35" s="87"/>
    </row>
    <row r="36" spans="1:41" ht="26.25" customHeight="1" x14ac:dyDescent="0.25">
      <c r="A36" s="537" t="s">
        <v>67</v>
      </c>
      <c r="B36" s="538" t="s">
        <v>68</v>
      </c>
      <c r="C36" s="540" t="s">
        <v>69</v>
      </c>
      <c r="D36" s="540"/>
      <c r="E36" s="540"/>
      <c r="F36" s="540"/>
      <c r="G36" s="540"/>
      <c r="H36" s="540"/>
      <c r="I36" s="540"/>
      <c r="J36" s="540"/>
      <c r="K36" s="540"/>
      <c r="L36" s="540"/>
      <c r="M36" s="540"/>
      <c r="N36" s="540"/>
      <c r="O36" s="540"/>
      <c r="P36" s="540"/>
      <c r="Q36" s="541" t="s">
        <v>70</v>
      </c>
      <c r="R36" s="542"/>
      <c r="S36" s="542"/>
      <c r="T36" s="542"/>
      <c r="U36" s="542"/>
      <c r="V36" s="542"/>
      <c r="W36" s="542"/>
      <c r="X36" s="542"/>
      <c r="Y36" s="542"/>
      <c r="Z36" s="542"/>
      <c r="AA36" s="542"/>
      <c r="AB36" s="542"/>
      <c r="AC36" s="542"/>
      <c r="AD36" s="543"/>
      <c r="AG36" s="87"/>
      <c r="AH36" s="87"/>
      <c r="AI36" s="87"/>
      <c r="AJ36" s="87"/>
      <c r="AK36" s="87"/>
      <c r="AL36" s="87"/>
      <c r="AM36" s="87"/>
      <c r="AN36" s="87"/>
      <c r="AO36" s="87"/>
    </row>
    <row r="37" spans="1:41" ht="26.25" customHeight="1" x14ac:dyDescent="0.25">
      <c r="A37" s="523"/>
      <c r="B37" s="539"/>
      <c r="C37" s="234" t="s">
        <v>71</v>
      </c>
      <c r="D37" s="234" t="s">
        <v>72</v>
      </c>
      <c r="E37" s="234" t="s">
        <v>73</v>
      </c>
      <c r="F37" s="234" t="s">
        <v>74</v>
      </c>
      <c r="G37" s="234" t="s">
        <v>75</v>
      </c>
      <c r="H37" s="234" t="s">
        <v>76</v>
      </c>
      <c r="I37" s="234" t="s">
        <v>77</v>
      </c>
      <c r="J37" s="234" t="s">
        <v>78</v>
      </c>
      <c r="K37" s="234" t="s">
        <v>79</v>
      </c>
      <c r="L37" s="234" t="s">
        <v>80</v>
      </c>
      <c r="M37" s="234" t="s">
        <v>81</v>
      </c>
      <c r="N37" s="234" t="s">
        <v>82</v>
      </c>
      <c r="O37" s="234" t="s">
        <v>83</v>
      </c>
      <c r="P37" s="234" t="s">
        <v>84</v>
      </c>
      <c r="Q37" s="509" t="s">
        <v>85</v>
      </c>
      <c r="R37" s="510"/>
      <c r="S37" s="510"/>
      <c r="T37" s="510"/>
      <c r="U37" s="510"/>
      <c r="V37" s="510"/>
      <c r="W37" s="510"/>
      <c r="X37" s="510"/>
      <c r="Y37" s="510"/>
      <c r="Z37" s="510"/>
      <c r="AA37" s="510"/>
      <c r="AB37" s="510"/>
      <c r="AC37" s="510"/>
      <c r="AD37" s="544"/>
      <c r="AG37" s="94"/>
      <c r="AH37" s="94"/>
      <c r="AI37" s="94"/>
      <c r="AJ37" s="94"/>
      <c r="AK37" s="94"/>
      <c r="AL37" s="94"/>
      <c r="AM37" s="94"/>
      <c r="AN37" s="94"/>
      <c r="AO37" s="94"/>
    </row>
    <row r="38" spans="1:41" ht="151.5" customHeight="1" x14ac:dyDescent="0.25">
      <c r="A38" s="571" t="s">
        <v>127</v>
      </c>
      <c r="B38" s="490">
        <v>7</v>
      </c>
      <c r="C38" s="237" t="s">
        <v>62</v>
      </c>
      <c r="D38" s="238">
        <v>0.05</v>
      </c>
      <c r="E38" s="238">
        <v>0.09</v>
      </c>
      <c r="F38" s="238">
        <v>0.09</v>
      </c>
      <c r="G38" s="238">
        <v>0.09</v>
      </c>
      <c r="H38" s="238">
        <v>0.09</v>
      </c>
      <c r="I38" s="238">
        <v>0.09</v>
      </c>
      <c r="J38" s="238">
        <v>0.09</v>
      </c>
      <c r="K38" s="238">
        <v>0.09</v>
      </c>
      <c r="L38" s="238">
        <v>0.09</v>
      </c>
      <c r="M38" s="238">
        <v>0.09</v>
      </c>
      <c r="N38" s="238">
        <v>0.09</v>
      </c>
      <c r="O38" s="238">
        <v>0.05</v>
      </c>
      <c r="P38" s="276">
        <f t="shared" ref="P38:P45" si="1">SUM(D38:O38)</f>
        <v>0.99999999999999989</v>
      </c>
      <c r="Q38" s="574" t="s">
        <v>128</v>
      </c>
      <c r="R38" s="575"/>
      <c r="S38" s="575"/>
      <c r="T38" s="575"/>
      <c r="U38" s="575"/>
      <c r="V38" s="575"/>
      <c r="W38" s="575"/>
      <c r="X38" s="575"/>
      <c r="Y38" s="575"/>
      <c r="Z38" s="575"/>
      <c r="AA38" s="575"/>
      <c r="AB38" s="575"/>
      <c r="AC38" s="575"/>
      <c r="AD38" s="576"/>
      <c r="AE38" s="97"/>
      <c r="AG38" s="98"/>
      <c r="AH38" s="98"/>
      <c r="AI38" s="98"/>
      <c r="AJ38" s="98"/>
      <c r="AK38" s="98"/>
      <c r="AL38" s="98"/>
      <c r="AM38" s="98"/>
      <c r="AN38" s="98"/>
      <c r="AO38" s="98"/>
    </row>
    <row r="39" spans="1:41" ht="125.25" customHeight="1" x14ac:dyDescent="0.25">
      <c r="A39" s="571"/>
      <c r="B39" s="490"/>
      <c r="C39" s="235" t="s">
        <v>66</v>
      </c>
      <c r="D39" s="236">
        <v>0.05</v>
      </c>
      <c r="E39" s="236">
        <v>0.09</v>
      </c>
      <c r="F39" s="236">
        <v>0.09</v>
      </c>
      <c r="G39" s="236">
        <v>0.09</v>
      </c>
      <c r="H39" s="236">
        <v>0.09</v>
      </c>
      <c r="I39" s="236">
        <v>0.09</v>
      </c>
      <c r="J39" s="236">
        <v>0.09</v>
      </c>
      <c r="K39" s="236">
        <v>0.09</v>
      </c>
      <c r="L39" s="236">
        <v>0.09</v>
      </c>
      <c r="M39" s="236">
        <v>0.09</v>
      </c>
      <c r="N39" s="236">
        <v>0.09</v>
      </c>
      <c r="O39" s="236"/>
      <c r="P39" s="276">
        <f t="shared" si="1"/>
        <v>0.94999999999999984</v>
      </c>
      <c r="Q39" s="574" t="s">
        <v>129</v>
      </c>
      <c r="R39" s="575"/>
      <c r="S39" s="575"/>
      <c r="T39" s="575"/>
      <c r="U39" s="575"/>
      <c r="V39" s="575"/>
      <c r="W39" s="575"/>
      <c r="X39" s="575"/>
      <c r="Y39" s="575"/>
      <c r="Z39" s="575"/>
      <c r="AA39" s="575"/>
      <c r="AB39" s="575"/>
      <c r="AC39" s="575"/>
      <c r="AD39" s="576"/>
      <c r="AE39" s="97"/>
    </row>
    <row r="40" spans="1:41" ht="184.5" customHeight="1" x14ac:dyDescent="0.25">
      <c r="A40" s="571" t="s">
        <v>130</v>
      </c>
      <c r="B40" s="490">
        <v>3</v>
      </c>
      <c r="C40" s="237" t="s">
        <v>62</v>
      </c>
      <c r="D40" s="239">
        <v>0</v>
      </c>
      <c r="E40" s="239">
        <v>0</v>
      </c>
      <c r="F40" s="239">
        <v>0.25</v>
      </c>
      <c r="G40" s="239">
        <v>0</v>
      </c>
      <c r="H40" s="239">
        <v>0</v>
      </c>
      <c r="I40" s="239">
        <v>0.25</v>
      </c>
      <c r="J40" s="239">
        <v>0</v>
      </c>
      <c r="K40" s="239">
        <v>0</v>
      </c>
      <c r="L40" s="239">
        <v>0.25</v>
      </c>
      <c r="M40" s="239">
        <v>0</v>
      </c>
      <c r="N40" s="239">
        <v>0</v>
      </c>
      <c r="O40" s="239">
        <v>0.25</v>
      </c>
      <c r="P40" s="276">
        <f t="shared" si="1"/>
        <v>1</v>
      </c>
      <c r="Q40" s="577" t="s">
        <v>131</v>
      </c>
      <c r="R40" s="578"/>
      <c r="S40" s="578"/>
      <c r="T40" s="578"/>
      <c r="U40" s="578"/>
      <c r="V40" s="578"/>
      <c r="W40" s="578"/>
      <c r="X40" s="578"/>
      <c r="Y40" s="578"/>
      <c r="Z40" s="578"/>
      <c r="AA40" s="578"/>
      <c r="AB40" s="578"/>
      <c r="AC40" s="578"/>
      <c r="AD40" s="579"/>
      <c r="AE40" s="97"/>
    </row>
    <row r="41" spans="1:41" ht="125.25" customHeight="1" x14ac:dyDescent="0.25">
      <c r="A41" s="571"/>
      <c r="B41" s="490"/>
      <c r="C41" s="235" t="s">
        <v>66</v>
      </c>
      <c r="D41" s="236">
        <v>0</v>
      </c>
      <c r="E41" s="236">
        <v>0</v>
      </c>
      <c r="F41" s="236">
        <v>0.25</v>
      </c>
      <c r="G41" s="236">
        <v>0</v>
      </c>
      <c r="H41" s="236">
        <v>0</v>
      </c>
      <c r="I41" s="236">
        <v>0.25</v>
      </c>
      <c r="J41" s="236">
        <v>0</v>
      </c>
      <c r="K41" s="236">
        <v>0</v>
      </c>
      <c r="L41" s="236">
        <v>0.25</v>
      </c>
      <c r="M41" s="236">
        <v>0</v>
      </c>
      <c r="N41" s="236">
        <v>0</v>
      </c>
      <c r="O41" s="236"/>
      <c r="P41" s="276">
        <f t="shared" si="1"/>
        <v>0.75</v>
      </c>
      <c r="Q41" s="565" t="s">
        <v>132</v>
      </c>
      <c r="R41" s="566"/>
      <c r="S41" s="566"/>
      <c r="T41" s="566"/>
      <c r="U41" s="566"/>
      <c r="V41" s="566"/>
      <c r="W41" s="566"/>
      <c r="X41" s="566"/>
      <c r="Y41" s="566"/>
      <c r="Z41" s="566"/>
      <c r="AA41" s="566"/>
      <c r="AB41" s="566"/>
      <c r="AC41" s="566"/>
      <c r="AD41" s="567"/>
      <c r="AE41" s="97"/>
    </row>
    <row r="42" spans="1:41" ht="166.5" customHeight="1" x14ac:dyDescent="0.25">
      <c r="A42" s="571" t="s">
        <v>133</v>
      </c>
      <c r="B42" s="490">
        <v>5</v>
      </c>
      <c r="C42" s="237" t="s">
        <v>62</v>
      </c>
      <c r="D42" s="239">
        <v>0</v>
      </c>
      <c r="E42" s="239">
        <v>0.1</v>
      </c>
      <c r="F42" s="239">
        <v>0.1</v>
      </c>
      <c r="G42" s="239">
        <v>0.1</v>
      </c>
      <c r="H42" s="239">
        <v>0.1</v>
      </c>
      <c r="I42" s="239">
        <v>0.1</v>
      </c>
      <c r="J42" s="239">
        <v>0.1</v>
      </c>
      <c r="K42" s="239">
        <v>0.1</v>
      </c>
      <c r="L42" s="239">
        <v>0.1</v>
      </c>
      <c r="M42" s="239">
        <v>0.1</v>
      </c>
      <c r="N42" s="239">
        <v>0.1</v>
      </c>
      <c r="O42" s="239">
        <v>0</v>
      </c>
      <c r="P42" s="276">
        <f t="shared" si="1"/>
        <v>0.99999999999999989</v>
      </c>
      <c r="Q42" s="565" t="s">
        <v>134</v>
      </c>
      <c r="R42" s="566"/>
      <c r="S42" s="566"/>
      <c r="T42" s="566"/>
      <c r="U42" s="566"/>
      <c r="V42" s="566"/>
      <c r="W42" s="566"/>
      <c r="X42" s="566"/>
      <c r="Y42" s="566"/>
      <c r="Z42" s="566"/>
      <c r="AA42" s="566"/>
      <c r="AB42" s="566"/>
      <c r="AC42" s="566"/>
      <c r="AD42" s="567"/>
      <c r="AE42" s="97"/>
    </row>
    <row r="43" spans="1:41" ht="125.25" customHeight="1" x14ac:dyDescent="0.25">
      <c r="A43" s="571"/>
      <c r="B43" s="490"/>
      <c r="C43" s="235" t="s">
        <v>66</v>
      </c>
      <c r="D43" s="236">
        <v>0</v>
      </c>
      <c r="E43" s="236">
        <v>0.1</v>
      </c>
      <c r="F43" s="236">
        <v>0.1</v>
      </c>
      <c r="G43" s="236">
        <v>0.1</v>
      </c>
      <c r="H43" s="236">
        <v>0.1</v>
      </c>
      <c r="I43" s="236">
        <v>0.1</v>
      </c>
      <c r="J43" s="236">
        <v>0.1</v>
      </c>
      <c r="K43" s="236">
        <v>0.1</v>
      </c>
      <c r="L43" s="236">
        <v>0.1</v>
      </c>
      <c r="M43" s="236">
        <v>0.1</v>
      </c>
      <c r="N43" s="236">
        <v>0.1</v>
      </c>
      <c r="O43" s="236"/>
      <c r="P43" s="276">
        <f t="shared" si="1"/>
        <v>0.99999999999999989</v>
      </c>
      <c r="Q43" s="565" t="s">
        <v>135</v>
      </c>
      <c r="R43" s="566"/>
      <c r="S43" s="566"/>
      <c r="T43" s="566"/>
      <c r="U43" s="566"/>
      <c r="V43" s="566"/>
      <c r="W43" s="566"/>
      <c r="X43" s="566"/>
      <c r="Y43" s="566"/>
      <c r="Z43" s="566"/>
      <c r="AA43" s="566"/>
      <c r="AB43" s="566"/>
      <c r="AC43" s="566"/>
      <c r="AD43" s="567"/>
      <c r="AE43" s="97"/>
    </row>
    <row r="44" spans="1:41" ht="155.25" customHeight="1" x14ac:dyDescent="0.25">
      <c r="A44" s="571" t="s">
        <v>136</v>
      </c>
      <c r="B44" s="490">
        <v>5</v>
      </c>
      <c r="C44" s="237" t="s">
        <v>62</v>
      </c>
      <c r="D44" s="238">
        <v>0</v>
      </c>
      <c r="E44" s="238">
        <v>0</v>
      </c>
      <c r="F44" s="238">
        <v>0.12</v>
      </c>
      <c r="G44" s="238">
        <v>0.12</v>
      </c>
      <c r="H44" s="238">
        <v>0.13</v>
      </c>
      <c r="I44" s="238">
        <v>0.13</v>
      </c>
      <c r="J44" s="238">
        <v>0.12</v>
      </c>
      <c r="K44" s="238">
        <v>0</v>
      </c>
      <c r="L44" s="238">
        <v>0.13</v>
      </c>
      <c r="M44" s="238">
        <v>0</v>
      </c>
      <c r="N44" s="238">
        <v>0.12</v>
      </c>
      <c r="O44" s="238">
        <v>0.13</v>
      </c>
      <c r="P44" s="276">
        <f t="shared" si="1"/>
        <v>1</v>
      </c>
      <c r="Q44" s="568" t="s">
        <v>137</v>
      </c>
      <c r="R44" s="569"/>
      <c r="S44" s="569"/>
      <c r="T44" s="569"/>
      <c r="U44" s="569"/>
      <c r="V44" s="569"/>
      <c r="W44" s="569"/>
      <c r="X44" s="569"/>
      <c r="Y44" s="569"/>
      <c r="Z44" s="569"/>
      <c r="AA44" s="569"/>
      <c r="AB44" s="569"/>
      <c r="AC44" s="569"/>
      <c r="AD44" s="570"/>
      <c r="AE44" s="97"/>
    </row>
    <row r="45" spans="1:41" ht="125.25" customHeight="1" x14ac:dyDescent="0.25">
      <c r="A45" s="572"/>
      <c r="B45" s="573"/>
      <c r="C45" s="233" t="s">
        <v>66</v>
      </c>
      <c r="D45" s="311">
        <v>0</v>
      </c>
      <c r="E45" s="311">
        <v>0</v>
      </c>
      <c r="F45" s="311">
        <v>0.12</v>
      </c>
      <c r="G45" s="311">
        <v>0.12</v>
      </c>
      <c r="H45" s="311">
        <v>0.13</v>
      </c>
      <c r="I45" s="311">
        <v>0.13</v>
      </c>
      <c r="J45" s="311">
        <v>0.12</v>
      </c>
      <c r="K45" s="311">
        <v>0</v>
      </c>
      <c r="L45" s="311">
        <v>0.13</v>
      </c>
      <c r="M45" s="311">
        <v>0</v>
      </c>
      <c r="N45" s="311">
        <v>0.12</v>
      </c>
      <c r="O45" s="311"/>
      <c r="P45" s="312">
        <f t="shared" si="1"/>
        <v>0.87</v>
      </c>
      <c r="Q45" s="580" t="s">
        <v>138</v>
      </c>
      <c r="R45" s="566"/>
      <c r="S45" s="566"/>
      <c r="T45" s="566"/>
      <c r="U45" s="566"/>
      <c r="V45" s="566"/>
      <c r="W45" s="566"/>
      <c r="X45" s="566"/>
      <c r="Y45" s="566"/>
      <c r="Z45" s="566"/>
      <c r="AA45" s="566"/>
      <c r="AB45" s="566"/>
      <c r="AC45" s="566"/>
      <c r="AD45" s="567"/>
      <c r="AE45" s="97"/>
    </row>
    <row r="46" spans="1:41" x14ac:dyDescent="0.25">
      <c r="A46" s="240" t="s">
        <v>112</v>
      </c>
      <c r="B46" s="240"/>
      <c r="C46" s="240"/>
      <c r="D46" s="240"/>
      <c r="E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row>
  </sheetData>
  <mergeCells count="86">
    <mergeCell ref="Q42:AD42"/>
    <mergeCell ref="Q44:AD44"/>
    <mergeCell ref="A38:A39"/>
    <mergeCell ref="B38:B39"/>
    <mergeCell ref="A44:A45"/>
    <mergeCell ref="B44:B45"/>
    <mergeCell ref="A42:A43"/>
    <mergeCell ref="B42:B43"/>
    <mergeCell ref="A40:A41"/>
    <mergeCell ref="B40:B41"/>
    <mergeCell ref="Q38:AD38"/>
    <mergeCell ref="Q40:AD40"/>
    <mergeCell ref="Q39:AD39"/>
    <mergeCell ref="Q41:AD41"/>
    <mergeCell ref="Q43:AD43"/>
    <mergeCell ref="Q45:AD45"/>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3:B2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17:B17"/>
    <mergeCell ref="C17:Q17"/>
    <mergeCell ref="R17:V17"/>
    <mergeCell ref="W17:X17"/>
    <mergeCell ref="Y17:AB17"/>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C16:AB16"/>
    <mergeCell ref="AB2:AD2"/>
    <mergeCell ref="B3:AA4"/>
    <mergeCell ref="AB3:AD3"/>
    <mergeCell ref="AB4:AD4"/>
    <mergeCell ref="C7:C9"/>
    <mergeCell ref="O7:P7"/>
    <mergeCell ref="M8:N8"/>
    <mergeCell ref="O8:P8"/>
    <mergeCell ref="M9:N9"/>
    <mergeCell ref="B2:AA2"/>
    <mergeCell ref="D7:H9"/>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12"/>
      <c r="B1" s="586" t="s">
        <v>0</v>
      </c>
      <c r="C1" s="587"/>
      <c r="D1" s="587"/>
      <c r="E1" s="587"/>
      <c r="F1" s="587"/>
      <c r="G1" s="587"/>
      <c r="H1" s="587"/>
      <c r="I1" s="587"/>
      <c r="J1" s="587"/>
      <c r="K1" s="587"/>
      <c r="L1" s="587"/>
      <c r="M1" s="587"/>
      <c r="N1" s="587"/>
      <c r="O1" s="587"/>
      <c r="P1" s="587"/>
      <c r="Q1" s="587"/>
      <c r="R1" s="587"/>
      <c r="S1" s="587"/>
      <c r="T1" s="587"/>
      <c r="U1" s="587"/>
      <c r="V1" s="587"/>
      <c r="W1" s="587"/>
      <c r="X1" s="587"/>
      <c r="Y1" s="588"/>
      <c r="Z1" s="581" t="s">
        <v>139</v>
      </c>
      <c r="AA1" s="582"/>
      <c r="AB1" s="583"/>
    </row>
    <row r="2" spans="1:28" ht="30.75" customHeight="1" x14ac:dyDescent="0.25">
      <c r="A2" s="613"/>
      <c r="B2" s="598" t="s">
        <v>2</v>
      </c>
      <c r="C2" s="599"/>
      <c r="D2" s="599"/>
      <c r="E2" s="599"/>
      <c r="F2" s="599"/>
      <c r="G2" s="599"/>
      <c r="H2" s="599"/>
      <c r="I2" s="599"/>
      <c r="J2" s="599"/>
      <c r="K2" s="599"/>
      <c r="L2" s="599"/>
      <c r="M2" s="599"/>
      <c r="N2" s="599"/>
      <c r="O2" s="599"/>
      <c r="P2" s="599"/>
      <c r="Q2" s="599"/>
      <c r="R2" s="599"/>
      <c r="S2" s="599"/>
      <c r="T2" s="599"/>
      <c r="U2" s="599"/>
      <c r="V2" s="599"/>
      <c r="W2" s="599"/>
      <c r="X2" s="599"/>
      <c r="Y2" s="600"/>
      <c r="Z2" s="589" t="s">
        <v>140</v>
      </c>
      <c r="AA2" s="590"/>
      <c r="AB2" s="591"/>
    </row>
    <row r="3" spans="1:28" ht="24" customHeight="1" x14ac:dyDescent="0.25">
      <c r="A3" s="613"/>
      <c r="B3" s="396" t="s">
        <v>4</v>
      </c>
      <c r="C3" s="397"/>
      <c r="D3" s="397"/>
      <c r="E3" s="397"/>
      <c r="F3" s="397"/>
      <c r="G3" s="397"/>
      <c r="H3" s="397"/>
      <c r="I3" s="397"/>
      <c r="J3" s="397"/>
      <c r="K3" s="397"/>
      <c r="L3" s="397"/>
      <c r="M3" s="397"/>
      <c r="N3" s="397"/>
      <c r="O3" s="397"/>
      <c r="P3" s="397"/>
      <c r="Q3" s="397"/>
      <c r="R3" s="397"/>
      <c r="S3" s="397"/>
      <c r="T3" s="397"/>
      <c r="U3" s="397"/>
      <c r="V3" s="397"/>
      <c r="W3" s="397"/>
      <c r="X3" s="397"/>
      <c r="Y3" s="398"/>
      <c r="Z3" s="589" t="s">
        <v>141</v>
      </c>
      <c r="AA3" s="590"/>
      <c r="AB3" s="591"/>
    </row>
    <row r="4" spans="1:28" ht="15.75" customHeight="1" thickBot="1" x14ac:dyDescent="0.3">
      <c r="A4" s="614"/>
      <c r="B4" s="399"/>
      <c r="C4" s="400"/>
      <c r="D4" s="400"/>
      <c r="E4" s="400"/>
      <c r="F4" s="400"/>
      <c r="G4" s="400"/>
      <c r="H4" s="400"/>
      <c r="I4" s="400"/>
      <c r="J4" s="400"/>
      <c r="K4" s="400"/>
      <c r="L4" s="400"/>
      <c r="M4" s="400"/>
      <c r="N4" s="400"/>
      <c r="O4" s="400"/>
      <c r="P4" s="400"/>
      <c r="Q4" s="400"/>
      <c r="R4" s="400"/>
      <c r="S4" s="400"/>
      <c r="T4" s="400"/>
      <c r="U4" s="400"/>
      <c r="V4" s="400"/>
      <c r="W4" s="400"/>
      <c r="X4" s="400"/>
      <c r="Y4" s="401"/>
      <c r="Z4" s="615" t="s">
        <v>6</v>
      </c>
      <c r="AA4" s="616"/>
      <c r="AB4" s="617"/>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61" t="s">
        <v>15</v>
      </c>
      <c r="B7" s="362"/>
      <c r="C7" s="393"/>
      <c r="D7" s="394"/>
      <c r="E7" s="394"/>
      <c r="F7" s="394"/>
      <c r="G7" s="394"/>
      <c r="H7" s="394"/>
      <c r="I7" s="394"/>
      <c r="J7" s="394"/>
      <c r="K7" s="395"/>
      <c r="L7" s="62"/>
      <c r="M7" s="63"/>
      <c r="N7" s="63"/>
      <c r="O7" s="63"/>
      <c r="P7" s="63"/>
      <c r="Q7" s="64"/>
      <c r="R7" s="593" t="s">
        <v>9</v>
      </c>
      <c r="S7" s="618"/>
      <c r="T7" s="594"/>
      <c r="U7" s="592" t="s">
        <v>142</v>
      </c>
      <c r="V7" s="356"/>
      <c r="W7" s="593" t="s">
        <v>10</v>
      </c>
      <c r="X7" s="594"/>
      <c r="Y7" s="333" t="s">
        <v>11</v>
      </c>
      <c r="Z7" s="334"/>
      <c r="AA7" s="327"/>
      <c r="AB7" s="328"/>
    </row>
    <row r="8" spans="1:28" ht="15" customHeight="1" x14ac:dyDescent="0.25">
      <c r="A8" s="363"/>
      <c r="B8" s="364"/>
      <c r="C8" s="396"/>
      <c r="D8" s="397"/>
      <c r="E8" s="397"/>
      <c r="F8" s="397"/>
      <c r="G8" s="397"/>
      <c r="H8" s="397"/>
      <c r="I8" s="397"/>
      <c r="J8" s="397"/>
      <c r="K8" s="398"/>
      <c r="L8" s="62"/>
      <c r="M8" s="63"/>
      <c r="N8" s="63"/>
      <c r="O8" s="63"/>
      <c r="P8" s="63"/>
      <c r="Q8" s="64"/>
      <c r="R8" s="431"/>
      <c r="S8" s="432"/>
      <c r="T8" s="433"/>
      <c r="U8" s="357"/>
      <c r="V8" s="358"/>
      <c r="W8" s="431"/>
      <c r="X8" s="433"/>
      <c r="Y8" s="329" t="s">
        <v>12</v>
      </c>
      <c r="Z8" s="330"/>
      <c r="AA8" s="331"/>
      <c r="AB8" s="332"/>
    </row>
    <row r="9" spans="1:28" ht="15" customHeight="1" thickBot="1" x14ac:dyDescent="0.3">
      <c r="A9" s="365"/>
      <c r="B9" s="366"/>
      <c r="C9" s="399"/>
      <c r="D9" s="400"/>
      <c r="E9" s="400"/>
      <c r="F9" s="400"/>
      <c r="G9" s="400"/>
      <c r="H9" s="400"/>
      <c r="I9" s="400"/>
      <c r="J9" s="400"/>
      <c r="K9" s="401"/>
      <c r="L9" s="62"/>
      <c r="M9" s="63"/>
      <c r="N9" s="63"/>
      <c r="O9" s="63"/>
      <c r="P9" s="63"/>
      <c r="Q9" s="64"/>
      <c r="R9" s="428"/>
      <c r="S9" s="429"/>
      <c r="T9" s="430"/>
      <c r="U9" s="359"/>
      <c r="V9" s="360"/>
      <c r="W9" s="428"/>
      <c r="X9" s="430"/>
      <c r="Y9" s="383" t="s">
        <v>13</v>
      </c>
      <c r="Z9" s="384"/>
      <c r="AA9" s="385"/>
      <c r="AB9" s="386"/>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02" t="s">
        <v>17</v>
      </c>
      <c r="B11" s="403"/>
      <c r="C11" s="404"/>
      <c r="D11" s="405"/>
      <c r="E11" s="405"/>
      <c r="F11" s="405"/>
      <c r="G11" s="405"/>
      <c r="H11" s="405"/>
      <c r="I11" s="405"/>
      <c r="J11" s="405"/>
      <c r="K11" s="406"/>
      <c r="L11" s="72"/>
      <c r="M11" s="370" t="s">
        <v>19</v>
      </c>
      <c r="N11" s="353"/>
      <c r="O11" s="353"/>
      <c r="P11" s="353"/>
      <c r="Q11" s="354"/>
      <c r="R11" s="407"/>
      <c r="S11" s="408"/>
      <c r="T11" s="408"/>
      <c r="U11" s="408"/>
      <c r="V11" s="409"/>
      <c r="W11" s="370" t="s">
        <v>21</v>
      </c>
      <c r="X11" s="354"/>
      <c r="Y11" s="387"/>
      <c r="Z11" s="388"/>
      <c r="AA11" s="388"/>
      <c r="AB11" s="389"/>
    </row>
    <row r="12" spans="1:28" ht="9" customHeight="1" thickBot="1" x14ac:dyDescent="0.3">
      <c r="A12" s="59"/>
      <c r="B12" s="54"/>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73"/>
      <c r="AB12" s="74"/>
    </row>
    <row r="13" spans="1:28" s="76" customFormat="1" ht="37.5" customHeight="1" thickBot="1" x14ac:dyDescent="0.3">
      <c r="A13" s="402" t="s">
        <v>23</v>
      </c>
      <c r="B13" s="403"/>
      <c r="C13" s="410"/>
      <c r="D13" s="411"/>
      <c r="E13" s="411"/>
      <c r="F13" s="411"/>
      <c r="G13" s="411"/>
      <c r="H13" s="411"/>
      <c r="I13" s="411"/>
      <c r="J13" s="411"/>
      <c r="K13" s="411"/>
      <c r="L13" s="411"/>
      <c r="M13" s="411"/>
      <c r="N13" s="411"/>
      <c r="O13" s="411"/>
      <c r="P13" s="411"/>
      <c r="Q13" s="412"/>
      <c r="R13" s="54"/>
      <c r="S13" s="611" t="s">
        <v>143</v>
      </c>
      <c r="T13" s="611"/>
      <c r="U13" s="75"/>
      <c r="V13" s="621" t="s">
        <v>26</v>
      </c>
      <c r="W13" s="611"/>
      <c r="X13" s="611"/>
      <c r="Y13" s="611"/>
      <c r="Z13" s="54"/>
      <c r="AA13" s="391"/>
      <c r="AB13" s="392"/>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61" t="s">
        <v>7</v>
      </c>
      <c r="B15" s="362"/>
      <c r="C15" s="609" t="s">
        <v>144</v>
      </c>
      <c r="D15" s="80"/>
      <c r="E15" s="80"/>
      <c r="F15" s="80"/>
      <c r="G15" s="80"/>
      <c r="H15" s="80"/>
      <c r="I15" s="80"/>
      <c r="J15" s="70"/>
      <c r="K15" s="81"/>
      <c r="L15" s="70"/>
      <c r="M15" s="60"/>
      <c r="N15" s="60"/>
      <c r="O15" s="60"/>
      <c r="P15" s="60"/>
      <c r="Q15" s="622" t="s">
        <v>27</v>
      </c>
      <c r="R15" s="623"/>
      <c r="S15" s="623"/>
      <c r="T15" s="623"/>
      <c r="U15" s="623"/>
      <c r="V15" s="623"/>
      <c r="W15" s="623"/>
      <c r="X15" s="623"/>
      <c r="Y15" s="623"/>
      <c r="Z15" s="623"/>
      <c r="AA15" s="623"/>
      <c r="AB15" s="624"/>
    </row>
    <row r="16" spans="1:28" ht="35.25" customHeight="1" thickBot="1" x14ac:dyDescent="0.3">
      <c r="A16" s="365"/>
      <c r="B16" s="366"/>
      <c r="C16" s="610"/>
      <c r="D16" s="80"/>
      <c r="E16" s="80"/>
      <c r="F16" s="80"/>
      <c r="G16" s="80"/>
      <c r="H16" s="80"/>
      <c r="I16" s="80"/>
      <c r="J16" s="70"/>
      <c r="K16" s="70"/>
      <c r="L16" s="70"/>
      <c r="M16" s="60"/>
      <c r="N16" s="60"/>
      <c r="O16" s="60"/>
      <c r="P16" s="60"/>
      <c r="Q16" s="595" t="s">
        <v>145</v>
      </c>
      <c r="R16" s="596"/>
      <c r="S16" s="596"/>
      <c r="T16" s="596"/>
      <c r="U16" s="596"/>
      <c r="V16" s="597"/>
      <c r="W16" s="656" t="s">
        <v>146</v>
      </c>
      <c r="X16" s="596"/>
      <c r="Y16" s="596"/>
      <c r="Z16" s="596"/>
      <c r="AA16" s="596"/>
      <c r="AB16" s="657"/>
    </row>
    <row r="17" spans="1:39" ht="27" customHeight="1" x14ac:dyDescent="0.25">
      <c r="A17" s="82"/>
      <c r="B17" s="60"/>
      <c r="C17" s="60"/>
      <c r="D17" s="80"/>
      <c r="E17" s="80"/>
      <c r="F17" s="80"/>
      <c r="G17" s="80"/>
      <c r="H17" s="80"/>
      <c r="I17" s="80"/>
      <c r="J17" s="80"/>
      <c r="K17" s="80"/>
      <c r="L17" s="80"/>
      <c r="M17" s="60"/>
      <c r="N17" s="60"/>
      <c r="O17" s="60"/>
      <c r="P17" s="60"/>
      <c r="Q17" s="661" t="s">
        <v>147</v>
      </c>
      <c r="R17" s="662"/>
      <c r="S17" s="585"/>
      <c r="T17" s="634" t="s">
        <v>148</v>
      </c>
      <c r="U17" s="646"/>
      <c r="V17" s="647"/>
      <c r="W17" s="584" t="s">
        <v>147</v>
      </c>
      <c r="X17" s="585"/>
      <c r="Y17" s="584" t="s">
        <v>149</v>
      </c>
      <c r="Z17" s="585"/>
      <c r="AA17" s="634" t="s">
        <v>150</v>
      </c>
      <c r="AB17" s="635"/>
      <c r="AC17" s="83"/>
      <c r="AD17" s="83"/>
    </row>
    <row r="18" spans="1:39" ht="27" customHeight="1" x14ac:dyDescent="0.25">
      <c r="A18" s="82"/>
      <c r="B18" s="60"/>
      <c r="C18" s="60"/>
      <c r="D18" s="80"/>
      <c r="E18" s="80"/>
      <c r="F18" s="80"/>
      <c r="G18" s="80"/>
      <c r="H18" s="80"/>
      <c r="I18" s="80"/>
      <c r="J18" s="80"/>
      <c r="K18" s="80"/>
      <c r="L18" s="80"/>
      <c r="M18" s="60"/>
      <c r="N18" s="60"/>
      <c r="O18" s="60"/>
      <c r="P18" s="60"/>
      <c r="Q18" s="165"/>
      <c r="R18" s="166"/>
      <c r="S18" s="167"/>
      <c r="T18" s="634"/>
      <c r="U18" s="646"/>
      <c r="V18" s="647"/>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660"/>
      <c r="R19" s="654"/>
      <c r="S19" s="655"/>
      <c r="T19" s="653"/>
      <c r="U19" s="654"/>
      <c r="V19" s="655"/>
      <c r="W19" s="625"/>
      <c r="X19" s="626"/>
      <c r="Y19" s="658"/>
      <c r="Z19" s="659"/>
      <c r="AA19" s="636"/>
      <c r="AB19" s="637"/>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24" t="s">
        <v>47</v>
      </c>
      <c r="B21" s="425"/>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7"/>
    </row>
    <row r="22" spans="1:39" ht="15" customHeight="1" x14ac:dyDescent="0.25">
      <c r="A22" s="415" t="s">
        <v>48</v>
      </c>
      <c r="B22" s="417" t="s">
        <v>49</v>
      </c>
      <c r="C22" s="418"/>
      <c r="D22" s="419" t="s">
        <v>151</v>
      </c>
      <c r="E22" s="420"/>
      <c r="F22" s="420"/>
      <c r="G22" s="420"/>
      <c r="H22" s="420"/>
      <c r="I22" s="420"/>
      <c r="J22" s="420"/>
      <c r="K22" s="420"/>
      <c r="L22" s="420"/>
      <c r="M22" s="420"/>
      <c r="N22" s="420"/>
      <c r="O22" s="421"/>
      <c r="P22" s="376" t="s">
        <v>41</v>
      </c>
      <c r="Q22" s="376" t="s">
        <v>51</v>
      </c>
      <c r="R22" s="376"/>
      <c r="S22" s="376"/>
      <c r="T22" s="376"/>
      <c r="U22" s="376"/>
      <c r="V22" s="376"/>
      <c r="W22" s="376"/>
      <c r="X22" s="376"/>
      <c r="Y22" s="376"/>
      <c r="Z22" s="376"/>
      <c r="AA22" s="376"/>
      <c r="AB22" s="378"/>
    </row>
    <row r="23" spans="1:39" ht="27" customHeight="1" x14ac:dyDescent="0.25">
      <c r="A23" s="416"/>
      <c r="B23" s="379"/>
      <c r="C23" s="381"/>
      <c r="D23" s="88" t="s">
        <v>30</v>
      </c>
      <c r="E23" s="88" t="s">
        <v>31</v>
      </c>
      <c r="F23" s="88" t="s">
        <v>32</v>
      </c>
      <c r="G23" s="88" t="s">
        <v>33</v>
      </c>
      <c r="H23" s="88" t="s">
        <v>34</v>
      </c>
      <c r="I23" s="88" t="s">
        <v>35</v>
      </c>
      <c r="J23" s="88" t="s">
        <v>36</v>
      </c>
      <c r="K23" s="88" t="s">
        <v>37</v>
      </c>
      <c r="L23" s="88" t="s">
        <v>38</v>
      </c>
      <c r="M23" s="88" t="s">
        <v>39</v>
      </c>
      <c r="N23" s="88" t="s">
        <v>8</v>
      </c>
      <c r="O23" s="88" t="s">
        <v>40</v>
      </c>
      <c r="P23" s="421"/>
      <c r="Q23" s="376"/>
      <c r="R23" s="376"/>
      <c r="S23" s="376"/>
      <c r="T23" s="376"/>
      <c r="U23" s="376"/>
      <c r="V23" s="376"/>
      <c r="W23" s="376"/>
      <c r="X23" s="376"/>
      <c r="Y23" s="376"/>
      <c r="Z23" s="376"/>
      <c r="AA23" s="376"/>
      <c r="AB23" s="378"/>
    </row>
    <row r="24" spans="1:39" ht="42" customHeight="1" thickBot="1" x14ac:dyDescent="0.3">
      <c r="A24" s="85"/>
      <c r="B24" s="371"/>
      <c r="C24" s="372"/>
      <c r="D24" s="89"/>
      <c r="E24" s="89"/>
      <c r="F24" s="89"/>
      <c r="G24" s="89"/>
      <c r="H24" s="89"/>
      <c r="I24" s="89"/>
      <c r="J24" s="89"/>
      <c r="K24" s="89"/>
      <c r="L24" s="89"/>
      <c r="M24" s="89"/>
      <c r="N24" s="89"/>
      <c r="O24" s="89"/>
      <c r="P24" s="86">
        <f>SUM(D24:O24)</f>
        <v>0</v>
      </c>
      <c r="Q24" s="373" t="s">
        <v>152</v>
      </c>
      <c r="R24" s="373"/>
      <c r="S24" s="373"/>
      <c r="T24" s="373"/>
      <c r="U24" s="373"/>
      <c r="V24" s="373"/>
      <c r="W24" s="373"/>
      <c r="X24" s="373"/>
      <c r="Y24" s="373"/>
      <c r="Z24" s="373"/>
      <c r="AA24" s="373"/>
      <c r="AB24" s="374"/>
    </row>
    <row r="25" spans="1:39" ht="21.95" customHeight="1" x14ac:dyDescent="0.25">
      <c r="A25" s="341" t="s">
        <v>53</v>
      </c>
      <c r="B25" s="342"/>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3"/>
    </row>
    <row r="26" spans="1:39" ht="23.25" customHeight="1" x14ac:dyDescent="0.25">
      <c r="A26" s="375" t="s">
        <v>54</v>
      </c>
      <c r="B26" s="376" t="s">
        <v>55</v>
      </c>
      <c r="C26" s="376" t="s">
        <v>49</v>
      </c>
      <c r="D26" s="376" t="s">
        <v>56</v>
      </c>
      <c r="E26" s="376"/>
      <c r="F26" s="376"/>
      <c r="G26" s="376"/>
      <c r="H26" s="376"/>
      <c r="I26" s="376"/>
      <c r="J26" s="376"/>
      <c r="K26" s="376"/>
      <c r="L26" s="376"/>
      <c r="M26" s="376"/>
      <c r="N26" s="376"/>
      <c r="O26" s="376"/>
      <c r="P26" s="376"/>
      <c r="Q26" s="376" t="s">
        <v>57</v>
      </c>
      <c r="R26" s="376"/>
      <c r="S26" s="376"/>
      <c r="T26" s="376"/>
      <c r="U26" s="376"/>
      <c r="V26" s="376"/>
      <c r="W26" s="376"/>
      <c r="X26" s="376"/>
      <c r="Y26" s="376"/>
      <c r="Z26" s="376"/>
      <c r="AA26" s="376"/>
      <c r="AB26" s="378"/>
      <c r="AE26" s="87"/>
      <c r="AF26" s="87"/>
      <c r="AG26" s="87"/>
      <c r="AH26" s="87"/>
      <c r="AI26" s="87"/>
      <c r="AJ26" s="87"/>
      <c r="AK26" s="87"/>
      <c r="AL26" s="87"/>
      <c r="AM26" s="87"/>
    </row>
    <row r="27" spans="1:39" ht="23.25" customHeight="1" x14ac:dyDescent="0.25">
      <c r="A27" s="375"/>
      <c r="B27" s="376"/>
      <c r="C27" s="377"/>
      <c r="D27" s="88" t="s">
        <v>30</v>
      </c>
      <c r="E27" s="88" t="s">
        <v>31</v>
      </c>
      <c r="F27" s="88" t="s">
        <v>32</v>
      </c>
      <c r="G27" s="88" t="s">
        <v>33</v>
      </c>
      <c r="H27" s="88" t="s">
        <v>34</v>
      </c>
      <c r="I27" s="88" t="s">
        <v>35</v>
      </c>
      <c r="J27" s="88" t="s">
        <v>36</v>
      </c>
      <c r="K27" s="88" t="s">
        <v>37</v>
      </c>
      <c r="L27" s="88" t="s">
        <v>38</v>
      </c>
      <c r="M27" s="88" t="s">
        <v>39</v>
      </c>
      <c r="N27" s="88" t="s">
        <v>8</v>
      </c>
      <c r="O27" s="88" t="s">
        <v>40</v>
      </c>
      <c r="P27" s="88" t="s">
        <v>41</v>
      </c>
      <c r="Q27" s="379" t="s">
        <v>153</v>
      </c>
      <c r="R27" s="380"/>
      <c r="S27" s="380"/>
      <c r="T27" s="381"/>
      <c r="U27" s="379" t="s">
        <v>60</v>
      </c>
      <c r="V27" s="380"/>
      <c r="W27" s="380"/>
      <c r="X27" s="381"/>
      <c r="Y27" s="379" t="s">
        <v>61</v>
      </c>
      <c r="Z27" s="380"/>
      <c r="AA27" s="380"/>
      <c r="AB27" s="382"/>
      <c r="AE27" s="87"/>
      <c r="AF27" s="87"/>
      <c r="AG27" s="87"/>
      <c r="AH27" s="87"/>
      <c r="AI27" s="87"/>
      <c r="AJ27" s="87"/>
      <c r="AK27" s="87"/>
      <c r="AL27" s="87"/>
      <c r="AM27" s="87"/>
    </row>
    <row r="28" spans="1:39" ht="33" customHeight="1" x14ac:dyDescent="0.25">
      <c r="A28" s="444"/>
      <c r="B28" s="664"/>
      <c r="C28" s="90" t="s">
        <v>62</v>
      </c>
      <c r="D28" s="89"/>
      <c r="E28" s="89"/>
      <c r="F28" s="89"/>
      <c r="G28" s="89"/>
      <c r="H28" s="89"/>
      <c r="I28" s="89"/>
      <c r="J28" s="89"/>
      <c r="K28" s="89"/>
      <c r="L28" s="89"/>
      <c r="M28" s="89"/>
      <c r="N28" s="89"/>
      <c r="O28" s="89"/>
      <c r="P28" s="163">
        <f>SUM(D28:O28)</f>
        <v>0</v>
      </c>
      <c r="Q28" s="638" t="s">
        <v>154</v>
      </c>
      <c r="R28" s="639"/>
      <c r="S28" s="639"/>
      <c r="T28" s="640"/>
      <c r="U28" s="638" t="s">
        <v>155</v>
      </c>
      <c r="V28" s="639"/>
      <c r="W28" s="639"/>
      <c r="X28" s="640"/>
      <c r="Y28" s="638" t="s">
        <v>156</v>
      </c>
      <c r="Z28" s="639"/>
      <c r="AA28" s="639"/>
      <c r="AB28" s="644"/>
      <c r="AE28" s="87"/>
      <c r="AF28" s="87"/>
      <c r="AG28" s="87"/>
      <c r="AH28" s="87"/>
      <c r="AI28" s="87"/>
      <c r="AJ28" s="87"/>
      <c r="AK28" s="87"/>
      <c r="AL28" s="87"/>
      <c r="AM28" s="87"/>
    </row>
    <row r="29" spans="1:39" ht="33.950000000000003" customHeight="1" thickBot="1" x14ac:dyDescent="0.3">
      <c r="A29" s="663"/>
      <c r="B29" s="665"/>
      <c r="C29" s="91" t="s">
        <v>66</v>
      </c>
      <c r="D29" s="92"/>
      <c r="E29" s="92"/>
      <c r="F29" s="92"/>
      <c r="G29" s="93"/>
      <c r="H29" s="93"/>
      <c r="I29" s="93"/>
      <c r="J29" s="93"/>
      <c r="K29" s="93"/>
      <c r="L29" s="93"/>
      <c r="M29" s="93"/>
      <c r="N29" s="93"/>
      <c r="O29" s="93"/>
      <c r="P29" s="164">
        <f>SUM(D29:O29)</f>
        <v>0</v>
      </c>
      <c r="Q29" s="641"/>
      <c r="R29" s="642"/>
      <c r="S29" s="642"/>
      <c r="T29" s="643"/>
      <c r="U29" s="641"/>
      <c r="V29" s="642"/>
      <c r="W29" s="642"/>
      <c r="X29" s="643"/>
      <c r="Y29" s="641"/>
      <c r="Z29" s="642"/>
      <c r="AA29" s="642"/>
      <c r="AB29" s="645"/>
      <c r="AC29" s="49"/>
      <c r="AE29" s="87"/>
      <c r="AF29" s="87"/>
      <c r="AG29" s="87"/>
      <c r="AH29" s="87"/>
      <c r="AI29" s="87"/>
      <c r="AJ29" s="87"/>
      <c r="AK29" s="87"/>
      <c r="AL29" s="87"/>
      <c r="AM29" s="87"/>
    </row>
    <row r="30" spans="1:39" ht="26.25" customHeight="1" x14ac:dyDescent="0.25">
      <c r="A30" s="434" t="s">
        <v>67</v>
      </c>
      <c r="B30" s="670" t="s">
        <v>68</v>
      </c>
      <c r="C30" s="442" t="s">
        <v>69</v>
      </c>
      <c r="D30" s="442"/>
      <c r="E30" s="442"/>
      <c r="F30" s="442"/>
      <c r="G30" s="442"/>
      <c r="H30" s="442"/>
      <c r="I30" s="442"/>
      <c r="J30" s="442"/>
      <c r="K30" s="442"/>
      <c r="L30" s="442"/>
      <c r="M30" s="442"/>
      <c r="N30" s="442"/>
      <c r="O30" s="442"/>
      <c r="P30" s="442"/>
      <c r="Q30" s="435" t="s">
        <v>70</v>
      </c>
      <c r="R30" s="607"/>
      <c r="S30" s="607"/>
      <c r="T30" s="607"/>
      <c r="U30" s="607"/>
      <c r="V30" s="607"/>
      <c r="W30" s="607"/>
      <c r="X30" s="607"/>
      <c r="Y30" s="607"/>
      <c r="Z30" s="607"/>
      <c r="AA30" s="607"/>
      <c r="AB30" s="608"/>
      <c r="AE30" s="87"/>
      <c r="AF30" s="87"/>
      <c r="AG30" s="87"/>
      <c r="AH30" s="87"/>
      <c r="AI30" s="87"/>
      <c r="AJ30" s="87"/>
      <c r="AK30" s="87"/>
      <c r="AL30" s="87"/>
      <c r="AM30" s="87"/>
    </row>
    <row r="31" spans="1:39" ht="26.25" customHeight="1" x14ac:dyDescent="0.25">
      <c r="A31" s="375"/>
      <c r="B31" s="671"/>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419" t="s">
        <v>85</v>
      </c>
      <c r="R31" s="420"/>
      <c r="S31" s="420"/>
      <c r="T31" s="420"/>
      <c r="U31" s="420"/>
      <c r="V31" s="420"/>
      <c r="W31" s="420"/>
      <c r="X31" s="420"/>
      <c r="Y31" s="420"/>
      <c r="Z31" s="420"/>
      <c r="AA31" s="420"/>
      <c r="AB31" s="627"/>
      <c r="AE31" s="94"/>
      <c r="AF31" s="94"/>
      <c r="AG31" s="94"/>
      <c r="AH31" s="94"/>
      <c r="AI31" s="94"/>
      <c r="AJ31" s="94"/>
      <c r="AK31" s="94"/>
      <c r="AL31" s="94"/>
      <c r="AM31" s="94"/>
    </row>
    <row r="32" spans="1:39" ht="28.5" customHeight="1" x14ac:dyDescent="0.25">
      <c r="A32" s="672"/>
      <c r="B32" s="668"/>
      <c r="C32" s="90" t="s">
        <v>62</v>
      </c>
      <c r="D32" s="95"/>
      <c r="E32" s="95"/>
      <c r="F32" s="95"/>
      <c r="G32" s="95"/>
      <c r="H32" s="95"/>
      <c r="I32" s="95"/>
      <c r="J32" s="95"/>
      <c r="K32" s="95"/>
      <c r="L32" s="95"/>
      <c r="M32" s="95"/>
      <c r="N32" s="95"/>
      <c r="O32" s="95"/>
      <c r="P32" s="96">
        <f t="shared" ref="P32:P39" si="0">SUM(D32:O32)</f>
        <v>0</v>
      </c>
      <c r="Q32" s="601" t="s">
        <v>157</v>
      </c>
      <c r="R32" s="602"/>
      <c r="S32" s="602"/>
      <c r="T32" s="602"/>
      <c r="U32" s="602"/>
      <c r="V32" s="602"/>
      <c r="W32" s="602"/>
      <c r="X32" s="602"/>
      <c r="Y32" s="602"/>
      <c r="Z32" s="602"/>
      <c r="AA32" s="602"/>
      <c r="AB32" s="603"/>
      <c r="AC32" s="97"/>
      <c r="AE32" s="98"/>
      <c r="AF32" s="98"/>
      <c r="AG32" s="98"/>
      <c r="AH32" s="98"/>
      <c r="AI32" s="98"/>
      <c r="AJ32" s="98"/>
      <c r="AK32" s="98"/>
      <c r="AL32" s="98"/>
      <c r="AM32" s="98"/>
    </row>
    <row r="33" spans="1:29" ht="28.5" customHeight="1" x14ac:dyDescent="0.25">
      <c r="A33" s="460"/>
      <c r="B33" s="669"/>
      <c r="C33" s="99" t="s">
        <v>66</v>
      </c>
      <c r="D33" s="100"/>
      <c r="E33" s="100"/>
      <c r="F33" s="100"/>
      <c r="G33" s="100"/>
      <c r="H33" s="100"/>
      <c r="I33" s="100"/>
      <c r="J33" s="100"/>
      <c r="K33" s="100"/>
      <c r="L33" s="100"/>
      <c r="M33" s="100"/>
      <c r="N33" s="100"/>
      <c r="O33" s="100"/>
      <c r="P33" s="101">
        <f t="shared" si="0"/>
        <v>0</v>
      </c>
      <c r="Q33" s="604"/>
      <c r="R33" s="605"/>
      <c r="S33" s="605"/>
      <c r="T33" s="605"/>
      <c r="U33" s="605"/>
      <c r="V33" s="605"/>
      <c r="W33" s="605"/>
      <c r="X33" s="605"/>
      <c r="Y33" s="605"/>
      <c r="Z33" s="605"/>
      <c r="AA33" s="605"/>
      <c r="AB33" s="606"/>
      <c r="AC33" s="97"/>
    </row>
    <row r="34" spans="1:29" ht="28.5" customHeight="1" x14ac:dyDescent="0.25">
      <c r="A34" s="460"/>
      <c r="B34" s="648"/>
      <c r="C34" s="102" t="s">
        <v>62</v>
      </c>
      <c r="D34" s="103"/>
      <c r="E34" s="103"/>
      <c r="F34" s="103"/>
      <c r="G34" s="103"/>
      <c r="H34" s="103"/>
      <c r="I34" s="103"/>
      <c r="J34" s="103"/>
      <c r="K34" s="103"/>
      <c r="L34" s="103"/>
      <c r="M34" s="103"/>
      <c r="N34" s="103"/>
      <c r="O34" s="103"/>
      <c r="P34" s="101">
        <f t="shared" si="0"/>
        <v>0</v>
      </c>
      <c r="Q34" s="628"/>
      <c r="R34" s="629"/>
      <c r="S34" s="629"/>
      <c r="T34" s="629"/>
      <c r="U34" s="629"/>
      <c r="V34" s="629"/>
      <c r="W34" s="629"/>
      <c r="X34" s="629"/>
      <c r="Y34" s="629"/>
      <c r="Z34" s="629"/>
      <c r="AA34" s="629"/>
      <c r="AB34" s="630"/>
      <c r="AC34" s="97"/>
    </row>
    <row r="35" spans="1:29" ht="28.5" customHeight="1" x14ac:dyDescent="0.25">
      <c r="A35" s="460"/>
      <c r="B35" s="669"/>
      <c r="C35" s="99" t="s">
        <v>66</v>
      </c>
      <c r="D35" s="100"/>
      <c r="E35" s="100"/>
      <c r="F35" s="100"/>
      <c r="G35" s="100"/>
      <c r="H35" s="100"/>
      <c r="I35" s="100"/>
      <c r="J35" s="100"/>
      <c r="K35" s="100"/>
      <c r="L35" s="104"/>
      <c r="M35" s="104"/>
      <c r="N35" s="104"/>
      <c r="O35" s="104"/>
      <c r="P35" s="101">
        <f t="shared" si="0"/>
        <v>0</v>
      </c>
      <c r="Q35" s="631"/>
      <c r="R35" s="632"/>
      <c r="S35" s="632"/>
      <c r="T35" s="632"/>
      <c r="U35" s="632"/>
      <c r="V35" s="632"/>
      <c r="W35" s="632"/>
      <c r="X35" s="632"/>
      <c r="Y35" s="632"/>
      <c r="Z35" s="632"/>
      <c r="AA35" s="632"/>
      <c r="AB35" s="633"/>
      <c r="AC35" s="97"/>
    </row>
    <row r="36" spans="1:29" ht="28.5" customHeight="1" x14ac:dyDescent="0.25">
      <c r="A36" s="666"/>
      <c r="B36" s="648"/>
      <c r="C36" s="102" t="s">
        <v>62</v>
      </c>
      <c r="D36" s="103"/>
      <c r="E36" s="103"/>
      <c r="F36" s="103"/>
      <c r="G36" s="103"/>
      <c r="H36" s="103"/>
      <c r="I36" s="103"/>
      <c r="J36" s="103"/>
      <c r="K36" s="103"/>
      <c r="L36" s="103"/>
      <c r="M36" s="103"/>
      <c r="N36" s="103"/>
      <c r="O36" s="103"/>
      <c r="P36" s="101">
        <f t="shared" si="0"/>
        <v>0</v>
      </c>
      <c r="Q36" s="628"/>
      <c r="R36" s="629"/>
      <c r="S36" s="629"/>
      <c r="T36" s="629"/>
      <c r="U36" s="629"/>
      <c r="V36" s="629"/>
      <c r="W36" s="629"/>
      <c r="X36" s="629"/>
      <c r="Y36" s="629"/>
      <c r="Z36" s="629"/>
      <c r="AA36" s="629"/>
      <c r="AB36" s="630"/>
      <c r="AC36" s="97"/>
    </row>
    <row r="37" spans="1:29" ht="28.5" customHeight="1" x14ac:dyDescent="0.25">
      <c r="A37" s="667"/>
      <c r="B37" s="669"/>
      <c r="C37" s="99" t="s">
        <v>66</v>
      </c>
      <c r="D37" s="100"/>
      <c r="E37" s="100"/>
      <c r="F37" s="100"/>
      <c r="G37" s="100"/>
      <c r="H37" s="100"/>
      <c r="I37" s="100"/>
      <c r="J37" s="100"/>
      <c r="K37" s="100"/>
      <c r="L37" s="104"/>
      <c r="M37" s="104"/>
      <c r="N37" s="104"/>
      <c r="O37" s="104"/>
      <c r="P37" s="101">
        <f t="shared" si="0"/>
        <v>0</v>
      </c>
      <c r="Q37" s="631"/>
      <c r="R37" s="632"/>
      <c r="S37" s="632"/>
      <c r="T37" s="632"/>
      <c r="U37" s="632"/>
      <c r="V37" s="632"/>
      <c r="W37" s="632"/>
      <c r="X37" s="632"/>
      <c r="Y37" s="632"/>
      <c r="Z37" s="632"/>
      <c r="AA37" s="632"/>
      <c r="AB37" s="633"/>
      <c r="AC37" s="97"/>
    </row>
    <row r="38" spans="1:29" ht="28.5" customHeight="1" x14ac:dyDescent="0.25">
      <c r="A38" s="619"/>
      <c r="B38" s="648"/>
      <c r="C38" s="102" t="s">
        <v>62</v>
      </c>
      <c r="D38" s="103"/>
      <c r="E38" s="103"/>
      <c r="F38" s="103"/>
      <c r="G38" s="103"/>
      <c r="H38" s="103"/>
      <c r="I38" s="103"/>
      <c r="J38" s="103"/>
      <c r="K38" s="103"/>
      <c r="L38" s="103"/>
      <c r="M38" s="103"/>
      <c r="N38" s="103"/>
      <c r="O38" s="103"/>
      <c r="P38" s="101">
        <f t="shared" si="0"/>
        <v>0</v>
      </c>
      <c r="Q38" s="628"/>
      <c r="R38" s="629"/>
      <c r="S38" s="629"/>
      <c r="T38" s="629"/>
      <c r="U38" s="629"/>
      <c r="V38" s="629"/>
      <c r="W38" s="629"/>
      <c r="X38" s="629"/>
      <c r="Y38" s="629"/>
      <c r="Z38" s="629"/>
      <c r="AA38" s="629"/>
      <c r="AB38" s="630"/>
      <c r="AC38" s="97"/>
    </row>
    <row r="39" spans="1:29" ht="28.5" customHeight="1" thickBot="1" x14ac:dyDescent="0.3">
      <c r="A39" s="620"/>
      <c r="B39" s="649"/>
      <c r="C39" s="91" t="s">
        <v>66</v>
      </c>
      <c r="D39" s="105"/>
      <c r="E39" s="105"/>
      <c r="F39" s="105"/>
      <c r="G39" s="105"/>
      <c r="H39" s="105"/>
      <c r="I39" s="105"/>
      <c r="J39" s="105"/>
      <c r="K39" s="105"/>
      <c r="L39" s="106"/>
      <c r="M39" s="106"/>
      <c r="N39" s="106"/>
      <c r="O39" s="106"/>
      <c r="P39" s="107">
        <f t="shared" si="0"/>
        <v>0</v>
      </c>
      <c r="Q39" s="650"/>
      <c r="R39" s="651"/>
      <c r="S39" s="651"/>
      <c r="T39" s="651"/>
      <c r="U39" s="651"/>
      <c r="V39" s="651"/>
      <c r="W39" s="651"/>
      <c r="X39" s="651"/>
      <c r="Y39" s="651"/>
      <c r="Z39" s="651"/>
      <c r="AA39" s="651"/>
      <c r="AB39" s="652"/>
      <c r="AC39" s="97"/>
    </row>
    <row r="40" spans="1:29" x14ac:dyDescent="0.25">
      <c r="A40" s="50" t="s">
        <v>112</v>
      </c>
    </row>
  </sheetData>
  <mergeCells count="86">
    <mergeCell ref="A36:A37"/>
    <mergeCell ref="B32:B33"/>
    <mergeCell ref="B30:B31"/>
    <mergeCell ref="B34:B35"/>
    <mergeCell ref="B36:B37"/>
    <mergeCell ref="A32:A33"/>
    <mergeCell ref="A30:A31"/>
    <mergeCell ref="A34:A35"/>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6"/>
  <sheetViews>
    <sheetView showGridLines="0" topLeftCell="E35" zoomScale="60" zoomScaleNormal="60" workbookViewId="0">
      <selection activeCell="W34" sqref="W34:Z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5" t="s">
        <v>1</v>
      </c>
      <c r="AC1" s="336"/>
      <c r="AD1" s="337"/>
    </row>
    <row r="2" spans="1:30"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8" t="s">
        <v>3</v>
      </c>
      <c r="AC2" s="339"/>
      <c r="AD2" s="340"/>
    </row>
    <row r="3" spans="1:30" ht="24" customHeight="1" x14ac:dyDescent="0.25">
      <c r="A3" s="322"/>
      <c r="B3" s="341" t="s">
        <v>4</v>
      </c>
      <c r="C3" s="342"/>
      <c r="D3" s="342"/>
      <c r="E3" s="342"/>
      <c r="F3" s="342"/>
      <c r="G3" s="342"/>
      <c r="H3" s="342"/>
      <c r="I3" s="342"/>
      <c r="J3" s="342"/>
      <c r="K3" s="342"/>
      <c r="L3" s="342"/>
      <c r="M3" s="342"/>
      <c r="N3" s="342"/>
      <c r="O3" s="342"/>
      <c r="P3" s="342"/>
      <c r="Q3" s="342"/>
      <c r="R3" s="342"/>
      <c r="S3" s="342"/>
      <c r="T3" s="342"/>
      <c r="U3" s="342"/>
      <c r="V3" s="342"/>
      <c r="W3" s="342"/>
      <c r="X3" s="342"/>
      <c r="Y3" s="342"/>
      <c r="Z3" s="342"/>
      <c r="AA3" s="343"/>
      <c r="AB3" s="338" t="s">
        <v>5</v>
      </c>
      <c r="AC3" s="339"/>
      <c r="AD3" s="340"/>
    </row>
    <row r="4" spans="1:30" ht="21.95" customHeight="1" thickBot="1" x14ac:dyDescent="0.3">
      <c r="A4" s="323"/>
      <c r="B4" s="344"/>
      <c r="C4" s="345"/>
      <c r="D4" s="345"/>
      <c r="E4" s="345"/>
      <c r="F4" s="345"/>
      <c r="G4" s="345"/>
      <c r="H4" s="345"/>
      <c r="I4" s="345"/>
      <c r="J4" s="345"/>
      <c r="K4" s="345"/>
      <c r="L4" s="345"/>
      <c r="M4" s="345"/>
      <c r="N4" s="345"/>
      <c r="O4" s="345"/>
      <c r="P4" s="345"/>
      <c r="Q4" s="345"/>
      <c r="R4" s="345"/>
      <c r="S4" s="345"/>
      <c r="T4" s="345"/>
      <c r="U4" s="345"/>
      <c r="V4" s="345"/>
      <c r="W4" s="345"/>
      <c r="X4" s="345"/>
      <c r="Y4" s="345"/>
      <c r="Z4" s="345"/>
      <c r="AA4" s="346"/>
      <c r="AB4" s="347" t="s">
        <v>6</v>
      </c>
      <c r="AC4" s="348"/>
      <c r="AD4" s="349"/>
    </row>
    <row r="5" spans="1:30" ht="9" customHeight="1" thickBot="1" x14ac:dyDescent="0.3">
      <c r="A5" s="51"/>
      <c r="B5" s="204"/>
      <c r="C5" s="205"/>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61" t="s">
        <v>7</v>
      </c>
      <c r="B7" s="362"/>
      <c r="C7" s="690" t="s">
        <v>39</v>
      </c>
      <c r="D7" s="361" t="s">
        <v>9</v>
      </c>
      <c r="E7" s="367"/>
      <c r="F7" s="367"/>
      <c r="G7" s="367"/>
      <c r="H7" s="362"/>
      <c r="I7" s="355">
        <v>45231</v>
      </c>
      <c r="J7" s="356"/>
      <c r="K7" s="361" t="s">
        <v>10</v>
      </c>
      <c r="L7" s="362"/>
      <c r="M7" s="333" t="s">
        <v>11</v>
      </c>
      <c r="N7" s="334"/>
      <c r="O7" s="327"/>
      <c r="P7" s="328"/>
      <c r="Q7" s="54"/>
      <c r="R7" s="54"/>
      <c r="S7" s="54"/>
      <c r="T7" s="54"/>
      <c r="U7" s="54"/>
      <c r="V7" s="54"/>
      <c r="W7" s="54"/>
      <c r="X7" s="54"/>
      <c r="Y7" s="54"/>
      <c r="Z7" s="55"/>
      <c r="AA7" s="54"/>
      <c r="AB7" s="54"/>
      <c r="AC7" s="60"/>
      <c r="AD7" s="61"/>
    </row>
    <row r="8" spans="1:30" x14ac:dyDescent="0.25">
      <c r="A8" s="363"/>
      <c r="B8" s="364"/>
      <c r="C8" s="351"/>
      <c r="D8" s="363"/>
      <c r="E8" s="368"/>
      <c r="F8" s="368"/>
      <c r="G8" s="368"/>
      <c r="H8" s="364"/>
      <c r="I8" s="357"/>
      <c r="J8" s="358"/>
      <c r="K8" s="363"/>
      <c r="L8" s="364"/>
      <c r="M8" s="329" t="s">
        <v>12</v>
      </c>
      <c r="N8" s="330"/>
      <c r="O8" s="331"/>
      <c r="P8" s="332"/>
      <c r="Q8" s="54"/>
      <c r="R8" s="54"/>
      <c r="S8" s="54"/>
      <c r="T8" s="54"/>
      <c r="U8" s="54"/>
      <c r="V8" s="54"/>
      <c r="W8" s="54"/>
      <c r="X8" s="54"/>
      <c r="Y8" s="54"/>
      <c r="Z8" s="55"/>
      <c r="AA8" s="54"/>
      <c r="AB8" s="54"/>
      <c r="AC8" s="60"/>
      <c r="AD8" s="61"/>
    </row>
    <row r="9" spans="1:30" ht="15.75" thickBot="1" x14ac:dyDescent="0.3">
      <c r="A9" s="365"/>
      <c r="B9" s="366"/>
      <c r="C9" s="352"/>
      <c r="D9" s="365"/>
      <c r="E9" s="369"/>
      <c r="F9" s="369"/>
      <c r="G9" s="369"/>
      <c r="H9" s="366"/>
      <c r="I9" s="359"/>
      <c r="J9" s="360"/>
      <c r="K9" s="365"/>
      <c r="L9" s="366"/>
      <c r="M9" s="383" t="s">
        <v>13</v>
      </c>
      <c r="N9" s="384"/>
      <c r="O9" s="385" t="s">
        <v>14</v>
      </c>
      <c r="P9" s="386"/>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361" t="s">
        <v>15</v>
      </c>
      <c r="B11" s="362"/>
      <c r="C11" s="393" t="s">
        <v>16</v>
      </c>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5"/>
    </row>
    <row r="12" spans="1:30" ht="15" customHeight="1" x14ac:dyDescent="0.25">
      <c r="A12" s="363"/>
      <c r="B12" s="364"/>
      <c r="C12" s="396"/>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8"/>
    </row>
    <row r="13" spans="1:30" ht="15" customHeight="1" thickBot="1" x14ac:dyDescent="0.3">
      <c r="A13" s="365"/>
      <c r="B13" s="366"/>
      <c r="C13" s="399"/>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1"/>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02" t="s">
        <v>17</v>
      </c>
      <c r="B15" s="403"/>
      <c r="C15" s="404" t="s">
        <v>18</v>
      </c>
      <c r="D15" s="405"/>
      <c r="E15" s="405"/>
      <c r="F15" s="405"/>
      <c r="G15" s="405"/>
      <c r="H15" s="405"/>
      <c r="I15" s="405"/>
      <c r="J15" s="405"/>
      <c r="K15" s="406"/>
      <c r="L15" s="370" t="s">
        <v>19</v>
      </c>
      <c r="M15" s="353"/>
      <c r="N15" s="353"/>
      <c r="O15" s="353"/>
      <c r="P15" s="353"/>
      <c r="Q15" s="354"/>
      <c r="R15" s="407" t="s">
        <v>20</v>
      </c>
      <c r="S15" s="408"/>
      <c r="T15" s="408"/>
      <c r="U15" s="408"/>
      <c r="V15" s="408"/>
      <c r="W15" s="408"/>
      <c r="X15" s="409"/>
      <c r="Y15" s="370" t="s">
        <v>21</v>
      </c>
      <c r="Z15" s="354"/>
      <c r="AA15" s="387" t="s">
        <v>22</v>
      </c>
      <c r="AB15" s="388"/>
      <c r="AC15" s="388"/>
      <c r="AD15" s="389"/>
    </row>
    <row r="16" spans="1:30" ht="9" customHeight="1" thickBot="1" x14ac:dyDescent="0.3">
      <c r="A16" s="59"/>
      <c r="B16" s="54"/>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73"/>
      <c r="AD16" s="74"/>
    </row>
    <row r="17" spans="1:41" s="76" customFormat="1" ht="37.5" customHeight="1" thickBot="1" x14ac:dyDescent="0.3">
      <c r="A17" s="402" t="s">
        <v>23</v>
      </c>
      <c r="B17" s="403"/>
      <c r="C17" s="410" t="s">
        <v>158</v>
      </c>
      <c r="D17" s="411"/>
      <c r="E17" s="411"/>
      <c r="F17" s="411"/>
      <c r="G17" s="411"/>
      <c r="H17" s="411"/>
      <c r="I17" s="411"/>
      <c r="J17" s="411"/>
      <c r="K17" s="411"/>
      <c r="L17" s="411"/>
      <c r="M17" s="411"/>
      <c r="N17" s="411"/>
      <c r="O17" s="411"/>
      <c r="P17" s="411"/>
      <c r="Q17" s="412"/>
      <c r="R17" s="370" t="s">
        <v>25</v>
      </c>
      <c r="S17" s="353"/>
      <c r="T17" s="353"/>
      <c r="U17" s="353"/>
      <c r="V17" s="354"/>
      <c r="W17" s="514">
        <v>1</v>
      </c>
      <c r="X17" s="515"/>
      <c r="Y17" s="353" t="s">
        <v>26</v>
      </c>
      <c r="Z17" s="353"/>
      <c r="AA17" s="353"/>
      <c r="AB17" s="354"/>
      <c r="AC17" s="391">
        <v>0.2</v>
      </c>
      <c r="AD17" s="392"/>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70" t="s">
        <v>27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4"/>
      <c r="AE19" s="83"/>
      <c r="AF19" s="83"/>
    </row>
    <row r="20" spans="1:41" ht="32.25" customHeight="1" thickBot="1" x14ac:dyDescent="0.3">
      <c r="A20" s="82"/>
      <c r="B20" s="60"/>
      <c r="C20" s="428" t="s">
        <v>28</v>
      </c>
      <c r="D20" s="429"/>
      <c r="E20" s="429"/>
      <c r="F20" s="429"/>
      <c r="G20" s="429"/>
      <c r="H20" s="429"/>
      <c r="I20" s="429"/>
      <c r="J20" s="429"/>
      <c r="K20" s="429"/>
      <c r="L20" s="429"/>
      <c r="M20" s="429"/>
      <c r="N20" s="429"/>
      <c r="O20" s="429"/>
      <c r="P20" s="430"/>
      <c r="Q20" s="431" t="s">
        <v>29</v>
      </c>
      <c r="R20" s="432"/>
      <c r="S20" s="432"/>
      <c r="T20" s="432"/>
      <c r="U20" s="432"/>
      <c r="V20" s="432"/>
      <c r="W20" s="432"/>
      <c r="X20" s="432"/>
      <c r="Y20" s="432"/>
      <c r="Z20" s="432"/>
      <c r="AA20" s="432"/>
      <c r="AB20" s="432"/>
      <c r="AC20" s="432"/>
      <c r="AD20" s="433"/>
      <c r="AE20" s="83"/>
      <c r="AF20" s="83"/>
    </row>
    <row r="21" spans="1:41" ht="32.25" customHeight="1" thickBot="1" x14ac:dyDescent="0.3">
      <c r="A21" s="59"/>
      <c r="B21" s="54"/>
      <c r="C21" s="160" t="s">
        <v>30</v>
      </c>
      <c r="D21" s="161" t="s">
        <v>31</v>
      </c>
      <c r="E21" s="161" t="s">
        <v>32</v>
      </c>
      <c r="F21" s="161" t="s">
        <v>33</v>
      </c>
      <c r="G21" s="161" t="s">
        <v>34</v>
      </c>
      <c r="H21" s="161" t="s">
        <v>35</v>
      </c>
      <c r="I21" s="161" t="s">
        <v>36</v>
      </c>
      <c r="J21" s="161" t="s">
        <v>37</v>
      </c>
      <c r="K21" s="161" t="s">
        <v>38</v>
      </c>
      <c r="L21" s="161" t="s">
        <v>39</v>
      </c>
      <c r="M21" s="161" t="s">
        <v>8</v>
      </c>
      <c r="N21" s="161" t="s">
        <v>40</v>
      </c>
      <c r="O21" s="161" t="s">
        <v>41</v>
      </c>
      <c r="P21" s="162" t="s">
        <v>42</v>
      </c>
      <c r="Q21" s="160" t="s">
        <v>30</v>
      </c>
      <c r="R21" s="161" t="s">
        <v>31</v>
      </c>
      <c r="S21" s="161" t="s">
        <v>32</v>
      </c>
      <c r="T21" s="161" t="s">
        <v>33</v>
      </c>
      <c r="U21" s="161" t="s">
        <v>34</v>
      </c>
      <c r="V21" s="161" t="s">
        <v>35</v>
      </c>
      <c r="W21" s="161" t="s">
        <v>36</v>
      </c>
      <c r="X21" s="161" t="s">
        <v>37</v>
      </c>
      <c r="Y21" s="161" t="s">
        <v>38</v>
      </c>
      <c r="Z21" s="161" t="s">
        <v>39</v>
      </c>
      <c r="AA21" s="161" t="s">
        <v>8</v>
      </c>
      <c r="AB21" s="161" t="s">
        <v>40</v>
      </c>
      <c r="AC21" s="161" t="s">
        <v>41</v>
      </c>
      <c r="AD21" s="162" t="s">
        <v>42</v>
      </c>
      <c r="AE21" s="3"/>
      <c r="AF21" s="3"/>
    </row>
    <row r="22" spans="1:41" ht="32.25" customHeight="1" x14ac:dyDescent="0.25">
      <c r="A22" s="434" t="s">
        <v>43</v>
      </c>
      <c r="B22" s="435"/>
      <c r="C22" s="182">
        <f>5704518-1287344</f>
        <v>4417174</v>
      </c>
      <c r="D22" s="180"/>
      <c r="E22" s="180"/>
      <c r="F22" s="180"/>
      <c r="G22" s="180"/>
      <c r="H22" s="180"/>
      <c r="I22" s="180"/>
      <c r="J22" s="180"/>
      <c r="K22" s="180"/>
      <c r="L22" s="180"/>
      <c r="M22" s="180"/>
      <c r="N22" s="180"/>
      <c r="O22" s="180">
        <f>SUM(C22:N22)</f>
        <v>4417174</v>
      </c>
      <c r="P22" s="183"/>
      <c r="Q22" s="182">
        <v>447476700</v>
      </c>
      <c r="R22" s="180">
        <v>81510000</v>
      </c>
      <c r="S22" s="180"/>
      <c r="T22" s="180"/>
      <c r="U22" s="180">
        <v>2672532</v>
      </c>
      <c r="V22" s="180"/>
      <c r="W22" s="180">
        <v>-439793</v>
      </c>
      <c r="X22" s="180"/>
      <c r="Y22" s="180">
        <v>-94739209</v>
      </c>
      <c r="Z22" s="180"/>
      <c r="AA22" s="180"/>
      <c r="AB22" s="180"/>
      <c r="AC22" s="180">
        <f>SUM(Q22:AB22)</f>
        <v>436480230</v>
      </c>
      <c r="AD22" s="186"/>
      <c r="AE22" s="3"/>
      <c r="AF22" s="3"/>
    </row>
    <row r="23" spans="1:41" ht="32.25" customHeight="1" x14ac:dyDescent="0.25">
      <c r="A23" s="375" t="s">
        <v>44</v>
      </c>
      <c r="B23" s="419"/>
      <c r="C23" s="177"/>
      <c r="D23" s="176"/>
      <c r="E23" s="176"/>
      <c r="F23" s="176"/>
      <c r="G23" s="176"/>
      <c r="H23" s="176"/>
      <c r="I23" s="176"/>
      <c r="J23" s="176"/>
      <c r="K23" s="176"/>
      <c r="L23" s="176"/>
      <c r="M23" s="176"/>
      <c r="N23" s="176"/>
      <c r="O23" s="176">
        <f>SUM(C23:N23)</f>
        <v>0</v>
      </c>
      <c r="P23" s="194" t="str">
        <f>IFERROR(O23/(SUMIF(C23:N23,"&gt;0",C22:N22))," ")</f>
        <v xml:space="preserve"> </v>
      </c>
      <c r="Q23" s="177">
        <v>369956700</v>
      </c>
      <c r="R23" s="176">
        <v>159030000</v>
      </c>
      <c r="S23" s="176">
        <v>-5203670</v>
      </c>
      <c r="T23" s="176">
        <v>-9158000</v>
      </c>
      <c r="U23" s="176">
        <v>7210200</v>
      </c>
      <c r="V23" s="176"/>
      <c r="W23" s="176">
        <v>6000000</v>
      </c>
      <c r="X23" s="176"/>
      <c r="Y23" s="176">
        <v>-95000000</v>
      </c>
      <c r="Z23" s="176"/>
      <c r="AA23" s="176">
        <v>3645000</v>
      </c>
      <c r="AB23" s="176"/>
      <c r="AC23" s="243">
        <f>SUM(Q23:AB23)</f>
        <v>436480230</v>
      </c>
      <c r="AD23" s="184">
        <f>IFERROR(AC23/(SUMIF(Q23:AB23,"&gt;0",Q22:AB22))," ")</f>
        <v>0.82165711183622558</v>
      </c>
      <c r="AE23" s="3"/>
      <c r="AF23" s="3"/>
    </row>
    <row r="24" spans="1:41" ht="32.25" customHeight="1" x14ac:dyDescent="0.25">
      <c r="A24" s="375" t="s">
        <v>45</v>
      </c>
      <c r="B24" s="419"/>
      <c r="C24" s="177">
        <v>812468</v>
      </c>
      <c r="D24" s="176">
        <f>1000000+104706</f>
        <v>1104706</v>
      </c>
      <c r="E24" s="176"/>
      <c r="F24" s="176">
        <v>2500000</v>
      </c>
      <c r="G24" s="176"/>
      <c r="H24" s="176"/>
      <c r="I24" s="176"/>
      <c r="J24" s="176"/>
      <c r="K24" s="176"/>
      <c r="L24" s="176"/>
      <c r="M24" s="176"/>
      <c r="N24" s="176"/>
      <c r="O24" s="243">
        <f>SUM(C24:N24)</f>
        <v>4417174</v>
      </c>
      <c r="P24" s="181"/>
      <c r="Q24" s="177"/>
      <c r="R24" s="176">
        <v>22394800</v>
      </c>
      <c r="S24" s="176">
        <f>38733300+7410000</f>
        <v>46143300</v>
      </c>
      <c r="T24" s="176">
        <f t="shared" ref="T24:X24" si="0">38733300+7410000</f>
        <v>46143300</v>
      </c>
      <c r="U24" s="176">
        <f t="shared" si="0"/>
        <v>46143300</v>
      </c>
      <c r="V24" s="176">
        <f>38733300+7410000+2672532</f>
        <v>48815832</v>
      </c>
      <c r="W24" s="176">
        <f>38733300+7410000-439793</f>
        <v>45703507</v>
      </c>
      <c r="X24" s="176">
        <f t="shared" si="0"/>
        <v>46143300</v>
      </c>
      <c r="Y24" s="176">
        <v>-13100309</v>
      </c>
      <c r="Z24" s="176">
        <v>37023300</v>
      </c>
      <c r="AA24" s="243">
        <v>37023300</v>
      </c>
      <c r="AB24" s="176">
        <f>37023300+37023300</f>
        <v>74046600</v>
      </c>
      <c r="AC24" s="243">
        <f>SUM(Q24:AB24)</f>
        <v>436480230</v>
      </c>
      <c r="AD24" s="184"/>
      <c r="AE24" s="3"/>
      <c r="AF24" s="3"/>
    </row>
    <row r="25" spans="1:41" ht="32.25" customHeight="1" thickBot="1" x14ac:dyDescent="0.3">
      <c r="A25" s="422" t="s">
        <v>46</v>
      </c>
      <c r="B25" s="423"/>
      <c r="C25" s="178">
        <v>866628</v>
      </c>
      <c r="D25" s="179">
        <v>1000000</v>
      </c>
      <c r="E25" s="179">
        <v>50546</v>
      </c>
      <c r="F25" s="179">
        <v>2500000</v>
      </c>
      <c r="G25" s="179"/>
      <c r="H25" s="179"/>
      <c r="I25" s="179"/>
      <c r="J25" s="179"/>
      <c r="K25" s="179"/>
      <c r="L25" s="179"/>
      <c r="M25" s="179"/>
      <c r="N25" s="179"/>
      <c r="O25" s="179">
        <f>SUM(C25:N25)</f>
        <v>4417174</v>
      </c>
      <c r="P25" s="282">
        <f>+O25/O24</f>
        <v>1</v>
      </c>
      <c r="Q25" s="178"/>
      <c r="R25" s="179">
        <v>14911130</v>
      </c>
      <c r="S25" s="179">
        <v>39265300</v>
      </c>
      <c r="T25" s="179">
        <v>46143300</v>
      </c>
      <c r="U25" s="179">
        <v>46143300</v>
      </c>
      <c r="V25" s="179">
        <v>46143300</v>
      </c>
      <c r="W25" s="179">
        <v>53353500</v>
      </c>
      <c r="X25" s="179">
        <v>46143300</v>
      </c>
      <c r="Y25" s="179">
        <v>-12376700</v>
      </c>
      <c r="Z25" s="179">
        <v>39005851</v>
      </c>
      <c r="AA25" s="179">
        <v>36868800</v>
      </c>
      <c r="AB25" s="179"/>
      <c r="AC25" s="179">
        <f>SUM(Q25:AB25)</f>
        <v>355601081</v>
      </c>
      <c r="AD25" s="185">
        <f>IFERROR(AC25/(SUMIF(Q25:AB25,"&gt;0",Q24:AB24))," ")</f>
        <v>0.94692128745253035</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424" t="s">
        <v>47</v>
      </c>
      <c r="B27" s="425"/>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7"/>
    </row>
    <row r="28" spans="1:41" ht="15" customHeight="1" x14ac:dyDescent="0.25">
      <c r="A28" s="415" t="s">
        <v>48</v>
      </c>
      <c r="B28" s="417" t="s">
        <v>49</v>
      </c>
      <c r="C28" s="418"/>
      <c r="D28" s="419" t="s">
        <v>50</v>
      </c>
      <c r="E28" s="420"/>
      <c r="F28" s="420"/>
      <c r="G28" s="420"/>
      <c r="H28" s="420"/>
      <c r="I28" s="420"/>
      <c r="J28" s="420"/>
      <c r="K28" s="420"/>
      <c r="L28" s="420"/>
      <c r="M28" s="420"/>
      <c r="N28" s="420"/>
      <c r="O28" s="421"/>
      <c r="P28" s="376" t="s">
        <v>41</v>
      </c>
      <c r="Q28" s="376" t="s">
        <v>51</v>
      </c>
      <c r="R28" s="376"/>
      <c r="S28" s="376"/>
      <c r="T28" s="376"/>
      <c r="U28" s="376"/>
      <c r="V28" s="376"/>
      <c r="W28" s="376"/>
      <c r="X28" s="376"/>
      <c r="Y28" s="376"/>
      <c r="Z28" s="376"/>
      <c r="AA28" s="376"/>
      <c r="AB28" s="376"/>
      <c r="AC28" s="376"/>
      <c r="AD28" s="378"/>
    </row>
    <row r="29" spans="1:41" ht="27" customHeight="1" x14ac:dyDescent="0.25">
      <c r="A29" s="416"/>
      <c r="B29" s="379"/>
      <c r="C29" s="381"/>
      <c r="D29" s="88" t="s">
        <v>30</v>
      </c>
      <c r="E29" s="88" t="s">
        <v>31</v>
      </c>
      <c r="F29" s="88" t="s">
        <v>32</v>
      </c>
      <c r="G29" s="88" t="s">
        <v>33</v>
      </c>
      <c r="H29" s="88" t="s">
        <v>34</v>
      </c>
      <c r="I29" s="88" t="s">
        <v>35</v>
      </c>
      <c r="J29" s="88" t="s">
        <v>36</v>
      </c>
      <c r="K29" s="88" t="s">
        <v>37</v>
      </c>
      <c r="L29" s="88" t="s">
        <v>38</v>
      </c>
      <c r="M29" s="88" t="s">
        <v>39</v>
      </c>
      <c r="N29" s="88" t="s">
        <v>8</v>
      </c>
      <c r="O29" s="88" t="s">
        <v>40</v>
      </c>
      <c r="P29" s="421"/>
      <c r="Q29" s="376"/>
      <c r="R29" s="376"/>
      <c r="S29" s="376"/>
      <c r="T29" s="376"/>
      <c r="U29" s="376"/>
      <c r="V29" s="376"/>
      <c r="W29" s="376"/>
      <c r="X29" s="376"/>
      <c r="Y29" s="376"/>
      <c r="Z29" s="376"/>
      <c r="AA29" s="376"/>
      <c r="AB29" s="376"/>
      <c r="AC29" s="376"/>
      <c r="AD29" s="378"/>
    </row>
    <row r="30" spans="1:41" ht="82.5" customHeight="1" thickBot="1" x14ac:dyDescent="0.3">
      <c r="A30" s="241" t="str">
        <f>C17</f>
        <v>6 - Acompañar el 100 por ciento  la implementación de las  Políticas Públicas de PPMYEG y PPASP y de los productos que la SDMujer es responsable</v>
      </c>
      <c r="B30" s="516"/>
      <c r="C30" s="517"/>
      <c r="D30" s="232"/>
      <c r="E30" s="232"/>
      <c r="F30" s="232"/>
      <c r="G30" s="232"/>
      <c r="H30" s="232"/>
      <c r="I30" s="232"/>
      <c r="J30" s="232"/>
      <c r="K30" s="232"/>
      <c r="L30" s="232"/>
      <c r="M30" s="232"/>
      <c r="N30" s="232"/>
      <c r="O30" s="232"/>
      <c r="P30" s="242">
        <f>SUM(D30:O30)</f>
        <v>0</v>
      </c>
      <c r="Q30" s="518"/>
      <c r="R30" s="518"/>
      <c r="S30" s="518"/>
      <c r="T30" s="518"/>
      <c r="U30" s="518"/>
      <c r="V30" s="518"/>
      <c r="W30" s="518"/>
      <c r="X30" s="518"/>
      <c r="Y30" s="518"/>
      <c r="Z30" s="518"/>
      <c r="AA30" s="518"/>
      <c r="AB30" s="518"/>
      <c r="AC30" s="518"/>
      <c r="AD30" s="519"/>
    </row>
    <row r="31" spans="1:41" ht="45" customHeight="1" x14ac:dyDescent="0.25">
      <c r="A31" s="520" t="s">
        <v>53</v>
      </c>
      <c r="B31" s="521"/>
      <c r="C31" s="521"/>
      <c r="D31" s="521"/>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2"/>
    </row>
    <row r="32" spans="1:41" ht="23.25" customHeight="1" x14ac:dyDescent="0.25">
      <c r="A32" s="491" t="s">
        <v>54</v>
      </c>
      <c r="B32" s="491" t="s">
        <v>55</v>
      </c>
      <c r="C32" s="491" t="s">
        <v>49</v>
      </c>
      <c r="D32" s="491" t="s">
        <v>56</v>
      </c>
      <c r="E32" s="491"/>
      <c r="F32" s="491"/>
      <c r="G32" s="491"/>
      <c r="H32" s="491"/>
      <c r="I32" s="491"/>
      <c r="J32" s="491"/>
      <c r="K32" s="491"/>
      <c r="L32" s="491"/>
      <c r="M32" s="491"/>
      <c r="N32" s="491"/>
      <c r="O32" s="491"/>
      <c r="P32" s="491"/>
      <c r="Q32" s="491" t="s">
        <v>57</v>
      </c>
      <c r="R32" s="491"/>
      <c r="S32" s="491"/>
      <c r="T32" s="491"/>
      <c r="U32" s="491"/>
      <c r="V32" s="491"/>
      <c r="W32" s="491"/>
      <c r="X32" s="491"/>
      <c r="Y32" s="491"/>
      <c r="Z32" s="491"/>
      <c r="AA32" s="491"/>
      <c r="AB32" s="491"/>
      <c r="AC32" s="491"/>
      <c r="AD32" s="491"/>
      <c r="AG32" s="87"/>
      <c r="AH32" s="87"/>
      <c r="AI32" s="87"/>
      <c r="AJ32" s="87"/>
      <c r="AK32" s="87"/>
      <c r="AL32" s="87"/>
      <c r="AM32" s="87"/>
      <c r="AN32" s="87"/>
      <c r="AO32" s="87"/>
    </row>
    <row r="33" spans="1:41" ht="27" customHeight="1" x14ac:dyDescent="0.25">
      <c r="A33" s="491"/>
      <c r="B33" s="491"/>
      <c r="C33" s="524"/>
      <c r="D33" s="234" t="s">
        <v>30</v>
      </c>
      <c r="E33" s="234" t="s">
        <v>31</v>
      </c>
      <c r="F33" s="234" t="s">
        <v>32</v>
      </c>
      <c r="G33" s="234" t="s">
        <v>33</v>
      </c>
      <c r="H33" s="234" t="s">
        <v>34</v>
      </c>
      <c r="I33" s="234" t="s">
        <v>35</v>
      </c>
      <c r="J33" s="234" t="s">
        <v>36</v>
      </c>
      <c r="K33" s="234" t="s">
        <v>37</v>
      </c>
      <c r="L33" s="234" t="s">
        <v>38</v>
      </c>
      <c r="M33" s="234" t="s">
        <v>39</v>
      </c>
      <c r="N33" s="234" t="s">
        <v>8</v>
      </c>
      <c r="O33" s="234" t="s">
        <v>40</v>
      </c>
      <c r="P33" s="234" t="s">
        <v>41</v>
      </c>
      <c r="Q33" s="491" t="s">
        <v>58</v>
      </c>
      <c r="R33" s="491"/>
      <c r="S33" s="491"/>
      <c r="T33" s="491" t="s">
        <v>59</v>
      </c>
      <c r="U33" s="491"/>
      <c r="V33" s="491"/>
      <c r="W33" s="491" t="s">
        <v>60</v>
      </c>
      <c r="X33" s="491"/>
      <c r="Y33" s="491"/>
      <c r="Z33" s="491"/>
      <c r="AA33" s="491" t="s">
        <v>61</v>
      </c>
      <c r="AB33" s="491"/>
      <c r="AC33" s="491"/>
      <c r="AD33" s="491"/>
      <c r="AG33" s="87"/>
      <c r="AH33" s="87"/>
      <c r="AI33" s="87"/>
      <c r="AJ33" s="87"/>
      <c r="AK33" s="87"/>
      <c r="AL33" s="87"/>
      <c r="AM33" s="87"/>
      <c r="AN33" s="87"/>
      <c r="AO33" s="87"/>
    </row>
    <row r="34" spans="1:41" ht="45" customHeight="1" x14ac:dyDescent="0.25">
      <c r="A34" s="496" t="str">
        <f>A30</f>
        <v>6 - Acompañar el 100 por ciento  la implementación de las  Políticas Públicas de PPMYEG y PPASP y de los productos que la SDMujer es responsable</v>
      </c>
      <c r="B34" s="495">
        <v>0.2</v>
      </c>
      <c r="C34" s="237" t="s">
        <v>62</v>
      </c>
      <c r="D34" s="289">
        <v>1</v>
      </c>
      <c r="E34" s="289">
        <v>1</v>
      </c>
      <c r="F34" s="289">
        <v>1</v>
      </c>
      <c r="G34" s="289">
        <v>1</v>
      </c>
      <c r="H34" s="289">
        <v>1</v>
      </c>
      <c r="I34" s="289">
        <v>1</v>
      </c>
      <c r="J34" s="289">
        <v>1</v>
      </c>
      <c r="K34" s="289">
        <v>1</v>
      </c>
      <c r="L34" s="289">
        <v>1</v>
      </c>
      <c r="M34" s="289">
        <v>1</v>
      </c>
      <c r="N34" s="289">
        <v>1</v>
      </c>
      <c r="O34" s="289">
        <v>1</v>
      </c>
      <c r="P34" s="289">
        <v>1</v>
      </c>
      <c r="Q34" s="684" t="s">
        <v>159</v>
      </c>
      <c r="R34" s="685"/>
      <c r="S34" s="686"/>
      <c r="T34" s="497" t="s">
        <v>160</v>
      </c>
      <c r="U34" s="498"/>
      <c r="V34" s="499"/>
      <c r="W34" s="683" t="s">
        <v>161</v>
      </c>
      <c r="X34" s="683"/>
      <c r="Y34" s="683"/>
      <c r="Z34" s="683"/>
      <c r="AA34" s="683" t="s">
        <v>162</v>
      </c>
      <c r="AB34" s="683"/>
      <c r="AC34" s="683"/>
      <c r="AD34" s="683"/>
      <c r="AG34" s="87"/>
      <c r="AH34" s="87"/>
      <c r="AI34" s="87"/>
      <c r="AJ34" s="87"/>
      <c r="AK34" s="87"/>
      <c r="AL34" s="87"/>
      <c r="AM34" s="87"/>
      <c r="AN34" s="87"/>
      <c r="AO34" s="87"/>
    </row>
    <row r="35" spans="1:41" ht="141" customHeight="1" x14ac:dyDescent="0.25">
      <c r="A35" s="496"/>
      <c r="B35" s="496"/>
      <c r="C35" s="235" t="s">
        <v>66</v>
      </c>
      <c r="D35" s="290">
        <v>1</v>
      </c>
      <c r="E35" s="290">
        <v>1</v>
      </c>
      <c r="F35" s="290">
        <v>1</v>
      </c>
      <c r="G35" s="291">
        <v>1</v>
      </c>
      <c r="H35" s="291">
        <v>1</v>
      </c>
      <c r="I35" s="291">
        <v>1</v>
      </c>
      <c r="J35" s="291">
        <v>1</v>
      </c>
      <c r="K35" s="291">
        <v>1</v>
      </c>
      <c r="L35" s="291">
        <v>1</v>
      </c>
      <c r="M35" s="292">
        <v>1</v>
      </c>
      <c r="N35" s="292">
        <v>1</v>
      </c>
      <c r="O35" s="287"/>
      <c r="P35" s="292">
        <v>1</v>
      </c>
      <c r="Q35" s="687"/>
      <c r="R35" s="688"/>
      <c r="S35" s="689"/>
      <c r="T35" s="500"/>
      <c r="U35" s="501"/>
      <c r="V35" s="502"/>
      <c r="W35" s="683"/>
      <c r="X35" s="683"/>
      <c r="Y35" s="683"/>
      <c r="Z35" s="683"/>
      <c r="AA35" s="683"/>
      <c r="AB35" s="683"/>
      <c r="AC35" s="683"/>
      <c r="AD35" s="683"/>
      <c r="AE35" s="49"/>
      <c r="AG35" s="87"/>
      <c r="AH35" s="87"/>
      <c r="AI35" s="87"/>
      <c r="AJ35" s="87"/>
      <c r="AK35" s="87"/>
      <c r="AL35" s="87"/>
      <c r="AM35" s="87"/>
      <c r="AN35" s="87"/>
      <c r="AO35" s="87"/>
    </row>
    <row r="36" spans="1:41" ht="26.25" customHeight="1" x14ac:dyDescent="0.25">
      <c r="A36" s="491" t="s">
        <v>67</v>
      </c>
      <c r="B36" s="491" t="s">
        <v>68</v>
      </c>
      <c r="C36" s="491" t="s">
        <v>69</v>
      </c>
      <c r="D36" s="491"/>
      <c r="E36" s="491"/>
      <c r="F36" s="491"/>
      <c r="G36" s="491"/>
      <c r="H36" s="491"/>
      <c r="I36" s="491"/>
      <c r="J36" s="491"/>
      <c r="K36" s="491"/>
      <c r="L36" s="491"/>
      <c r="M36" s="491"/>
      <c r="N36" s="491"/>
      <c r="O36" s="491"/>
      <c r="P36" s="491"/>
      <c r="Q36" s="491" t="s">
        <v>70</v>
      </c>
      <c r="R36" s="491"/>
      <c r="S36" s="491"/>
      <c r="T36" s="491"/>
      <c r="U36" s="491"/>
      <c r="V36" s="491"/>
      <c r="W36" s="491"/>
      <c r="X36" s="491"/>
      <c r="Y36" s="491"/>
      <c r="Z36" s="491"/>
      <c r="AA36" s="491"/>
      <c r="AB36" s="491"/>
      <c r="AC36" s="491"/>
      <c r="AD36" s="491"/>
      <c r="AG36" s="87"/>
      <c r="AH36" s="87"/>
      <c r="AI36" s="87"/>
      <c r="AJ36" s="87"/>
      <c r="AK36" s="87"/>
      <c r="AL36" s="87"/>
      <c r="AM36" s="87"/>
      <c r="AN36" s="87"/>
      <c r="AO36" s="87"/>
    </row>
    <row r="37" spans="1:41" ht="26.25" customHeight="1" x14ac:dyDescent="0.25">
      <c r="A37" s="491"/>
      <c r="B37" s="491"/>
      <c r="C37" s="234" t="s">
        <v>71</v>
      </c>
      <c r="D37" s="234" t="s">
        <v>72</v>
      </c>
      <c r="E37" s="234" t="s">
        <v>73</v>
      </c>
      <c r="F37" s="234" t="s">
        <v>74</v>
      </c>
      <c r="G37" s="234" t="s">
        <v>75</v>
      </c>
      <c r="H37" s="234" t="s">
        <v>76</v>
      </c>
      <c r="I37" s="234" t="s">
        <v>77</v>
      </c>
      <c r="J37" s="234" t="s">
        <v>78</v>
      </c>
      <c r="K37" s="234" t="s">
        <v>79</v>
      </c>
      <c r="L37" s="234" t="s">
        <v>80</v>
      </c>
      <c r="M37" s="234" t="s">
        <v>81</v>
      </c>
      <c r="N37" s="234" t="s">
        <v>82</v>
      </c>
      <c r="O37" s="234" t="s">
        <v>83</v>
      </c>
      <c r="P37" s="234" t="s">
        <v>84</v>
      </c>
      <c r="Q37" s="491" t="s">
        <v>85</v>
      </c>
      <c r="R37" s="491"/>
      <c r="S37" s="491"/>
      <c r="T37" s="491"/>
      <c r="U37" s="491"/>
      <c r="V37" s="491"/>
      <c r="W37" s="491"/>
      <c r="X37" s="491"/>
      <c r="Y37" s="491"/>
      <c r="Z37" s="491"/>
      <c r="AA37" s="491"/>
      <c r="AB37" s="491"/>
      <c r="AC37" s="491"/>
      <c r="AD37" s="491"/>
      <c r="AG37" s="94"/>
      <c r="AH37" s="94"/>
      <c r="AI37" s="94"/>
      <c r="AJ37" s="94"/>
      <c r="AK37" s="94"/>
      <c r="AL37" s="94"/>
      <c r="AM37" s="94"/>
      <c r="AN37" s="94"/>
      <c r="AO37" s="94"/>
    </row>
    <row r="38" spans="1:41" ht="107.25" customHeight="1" x14ac:dyDescent="0.25">
      <c r="A38" s="680" t="s">
        <v>163</v>
      </c>
      <c r="B38" s="490">
        <v>7</v>
      </c>
      <c r="C38" s="237" t="s">
        <v>62</v>
      </c>
      <c r="D38" s="293">
        <v>0.03</v>
      </c>
      <c r="E38" s="293">
        <v>0.09</v>
      </c>
      <c r="F38" s="293">
        <v>0.08</v>
      </c>
      <c r="G38" s="293">
        <v>0.09</v>
      </c>
      <c r="H38" s="293">
        <v>0.08</v>
      </c>
      <c r="I38" s="293">
        <v>0.08</v>
      </c>
      <c r="J38" s="293">
        <v>0.09</v>
      </c>
      <c r="K38" s="293">
        <v>0.08</v>
      </c>
      <c r="L38" s="293">
        <v>0.1</v>
      </c>
      <c r="M38" s="293">
        <v>0.09</v>
      </c>
      <c r="N38" s="293">
        <v>0.08</v>
      </c>
      <c r="O38" s="293">
        <v>0.11</v>
      </c>
      <c r="P38" s="276">
        <f t="shared" ref="P38:P43" si="1">SUM(D38:O38)</f>
        <v>0.99999999999999989</v>
      </c>
      <c r="Q38" s="681" t="s">
        <v>164</v>
      </c>
      <c r="R38" s="682"/>
      <c r="S38" s="682"/>
      <c r="T38" s="682"/>
      <c r="U38" s="682"/>
      <c r="V38" s="682"/>
      <c r="W38" s="682"/>
      <c r="X38" s="682"/>
      <c r="Y38" s="682"/>
      <c r="Z38" s="682"/>
      <c r="AA38" s="682"/>
      <c r="AB38" s="682"/>
      <c r="AC38" s="682"/>
      <c r="AD38" s="682"/>
      <c r="AE38" s="97"/>
      <c r="AG38" s="98"/>
      <c r="AH38" s="98"/>
      <c r="AI38" s="98"/>
      <c r="AJ38" s="98"/>
      <c r="AK38" s="98"/>
      <c r="AL38" s="98"/>
      <c r="AM38" s="98"/>
      <c r="AN38" s="98"/>
      <c r="AO38" s="98"/>
    </row>
    <row r="39" spans="1:41" ht="79.5" customHeight="1" x14ac:dyDescent="0.25">
      <c r="A39" s="571"/>
      <c r="B39" s="490"/>
      <c r="C39" s="235" t="s">
        <v>66</v>
      </c>
      <c r="D39" s="236">
        <v>0.03</v>
      </c>
      <c r="E39" s="236">
        <v>0.09</v>
      </c>
      <c r="F39" s="236">
        <v>0.08</v>
      </c>
      <c r="G39" s="236">
        <v>0.09</v>
      </c>
      <c r="H39" s="236">
        <v>0.08</v>
      </c>
      <c r="I39" s="236">
        <v>0.08</v>
      </c>
      <c r="J39" s="236">
        <v>0.09</v>
      </c>
      <c r="K39" s="236">
        <v>0.08</v>
      </c>
      <c r="L39" s="236">
        <v>0.1</v>
      </c>
      <c r="M39" s="236">
        <v>0.09</v>
      </c>
      <c r="N39" s="236">
        <v>0.08</v>
      </c>
      <c r="O39" s="236"/>
      <c r="P39" s="276">
        <f t="shared" si="1"/>
        <v>0.8899999999999999</v>
      </c>
      <c r="Q39" s="674" t="s">
        <v>165</v>
      </c>
      <c r="R39" s="675"/>
      <c r="S39" s="675"/>
      <c r="T39" s="675"/>
      <c r="U39" s="675"/>
      <c r="V39" s="675"/>
      <c r="W39" s="675"/>
      <c r="X39" s="675"/>
      <c r="Y39" s="675"/>
      <c r="Z39" s="675"/>
      <c r="AA39" s="675"/>
      <c r="AB39" s="675"/>
      <c r="AC39" s="675"/>
      <c r="AD39" s="675"/>
      <c r="AE39" s="97"/>
    </row>
    <row r="40" spans="1:41" ht="105.75" customHeight="1" x14ac:dyDescent="0.25">
      <c r="A40" s="488" t="s">
        <v>166</v>
      </c>
      <c r="B40" s="490">
        <v>7</v>
      </c>
      <c r="C40" s="237" t="s">
        <v>62</v>
      </c>
      <c r="D40" s="293">
        <v>0.03</v>
      </c>
      <c r="E40" s="293">
        <v>0.09</v>
      </c>
      <c r="F40" s="293">
        <v>0.08</v>
      </c>
      <c r="G40" s="293">
        <v>0.09</v>
      </c>
      <c r="H40" s="293">
        <v>0.08</v>
      </c>
      <c r="I40" s="293">
        <v>0.08</v>
      </c>
      <c r="J40" s="293">
        <v>0.09</v>
      </c>
      <c r="K40" s="293">
        <v>0.08</v>
      </c>
      <c r="L40" s="293">
        <v>0.1</v>
      </c>
      <c r="M40" s="293">
        <v>0.09</v>
      </c>
      <c r="N40" s="293">
        <v>0.08</v>
      </c>
      <c r="O40" s="293">
        <v>0.11</v>
      </c>
      <c r="P40" s="276">
        <f t="shared" si="1"/>
        <v>0.99999999999999989</v>
      </c>
      <c r="Q40" s="676" t="s">
        <v>167</v>
      </c>
      <c r="R40" s="677"/>
      <c r="S40" s="677"/>
      <c r="T40" s="677"/>
      <c r="U40" s="677"/>
      <c r="V40" s="677"/>
      <c r="W40" s="677"/>
      <c r="X40" s="677"/>
      <c r="Y40" s="677"/>
      <c r="Z40" s="677"/>
      <c r="AA40" s="677"/>
      <c r="AB40" s="677"/>
      <c r="AC40" s="677"/>
      <c r="AD40" s="677"/>
      <c r="AE40" s="97"/>
    </row>
    <row r="41" spans="1:41" ht="79.5" customHeight="1" x14ac:dyDescent="0.25">
      <c r="A41" s="488"/>
      <c r="B41" s="490"/>
      <c r="C41" s="235" t="s">
        <v>66</v>
      </c>
      <c r="D41" s="236">
        <v>0.03</v>
      </c>
      <c r="E41" s="236">
        <v>0.09</v>
      </c>
      <c r="F41" s="236">
        <v>0.08</v>
      </c>
      <c r="G41" s="236">
        <v>0.09</v>
      </c>
      <c r="H41" s="236">
        <v>0.08</v>
      </c>
      <c r="I41" s="236">
        <v>0.08</v>
      </c>
      <c r="J41" s="236">
        <v>0.09</v>
      </c>
      <c r="K41" s="236">
        <v>0.09</v>
      </c>
      <c r="L41" s="236">
        <v>0.1</v>
      </c>
      <c r="M41" s="236">
        <v>0.09</v>
      </c>
      <c r="N41" s="236">
        <v>0.08</v>
      </c>
      <c r="O41" s="236"/>
      <c r="P41" s="276">
        <f t="shared" si="1"/>
        <v>0.89999999999999991</v>
      </c>
      <c r="Q41" s="676" t="s">
        <v>168</v>
      </c>
      <c r="R41" s="679"/>
      <c r="S41" s="679"/>
      <c r="T41" s="679"/>
      <c r="U41" s="679"/>
      <c r="V41" s="679"/>
      <c r="W41" s="679"/>
      <c r="X41" s="679"/>
      <c r="Y41" s="679"/>
      <c r="Z41" s="679"/>
      <c r="AA41" s="679"/>
      <c r="AB41" s="679"/>
      <c r="AC41" s="679"/>
      <c r="AD41" s="679"/>
      <c r="AE41" s="97"/>
    </row>
    <row r="42" spans="1:41" ht="143.25" customHeight="1" x14ac:dyDescent="0.25">
      <c r="A42" s="488" t="s">
        <v>169</v>
      </c>
      <c r="B42" s="490">
        <v>6</v>
      </c>
      <c r="C42" s="237" t="s">
        <v>62</v>
      </c>
      <c r="D42" s="238">
        <v>0.03</v>
      </c>
      <c r="E42" s="238">
        <v>0.12</v>
      </c>
      <c r="F42" s="238">
        <v>7.0000000000000007E-2</v>
      </c>
      <c r="G42" s="238">
        <v>0.12</v>
      </c>
      <c r="H42" s="238">
        <v>7.0000000000000007E-2</v>
      </c>
      <c r="I42" s="238">
        <v>7.0000000000000007E-2</v>
      </c>
      <c r="J42" s="238">
        <v>0.12</v>
      </c>
      <c r="K42" s="238">
        <v>7.0000000000000007E-2</v>
      </c>
      <c r="L42" s="238">
        <v>7.0000000000000007E-2</v>
      </c>
      <c r="M42" s="238">
        <v>0.12</v>
      </c>
      <c r="N42" s="238">
        <v>7.0000000000000007E-2</v>
      </c>
      <c r="O42" s="238">
        <v>7.0000000000000007E-2</v>
      </c>
      <c r="P42" s="276">
        <f t="shared" si="1"/>
        <v>1</v>
      </c>
      <c r="Q42" s="678" t="s">
        <v>170</v>
      </c>
      <c r="R42" s="678"/>
      <c r="S42" s="678"/>
      <c r="T42" s="678"/>
      <c r="U42" s="678"/>
      <c r="V42" s="678"/>
      <c r="W42" s="678"/>
      <c r="X42" s="678"/>
      <c r="Y42" s="678"/>
      <c r="Z42" s="678"/>
      <c r="AA42" s="678"/>
      <c r="AB42" s="678"/>
      <c r="AC42" s="678"/>
      <c r="AD42" s="678"/>
      <c r="AE42" s="97"/>
    </row>
    <row r="43" spans="1:41" ht="79.5" customHeight="1" x14ac:dyDescent="0.25">
      <c r="A43" s="489"/>
      <c r="B43" s="490"/>
      <c r="C43" s="235" t="s">
        <v>66</v>
      </c>
      <c r="D43" s="236">
        <v>0.03</v>
      </c>
      <c r="E43" s="236">
        <v>0.12</v>
      </c>
      <c r="F43" s="236">
        <v>7.0000000000000007E-2</v>
      </c>
      <c r="G43" s="236">
        <v>0.12</v>
      </c>
      <c r="H43" s="236">
        <v>7.0000000000000007E-2</v>
      </c>
      <c r="I43" s="236">
        <v>7.0000000000000007E-2</v>
      </c>
      <c r="J43" s="236">
        <v>0.12</v>
      </c>
      <c r="K43" s="236">
        <v>0.12</v>
      </c>
      <c r="L43" s="236">
        <v>7.0000000000000007E-2</v>
      </c>
      <c r="M43" s="236">
        <v>0.12</v>
      </c>
      <c r="N43" s="236">
        <v>7.0000000000000007E-2</v>
      </c>
      <c r="O43" s="236"/>
      <c r="P43" s="276">
        <f t="shared" si="1"/>
        <v>0.98</v>
      </c>
      <c r="Q43" s="673" t="s">
        <v>171</v>
      </c>
      <c r="R43" s="673"/>
      <c r="S43" s="673"/>
      <c r="T43" s="673"/>
      <c r="U43" s="673"/>
      <c r="V43" s="673"/>
      <c r="W43" s="673"/>
      <c r="X43" s="673"/>
      <c r="Y43" s="673"/>
      <c r="Z43" s="673"/>
      <c r="AA43" s="673"/>
      <c r="AB43" s="673"/>
      <c r="AC43" s="673"/>
      <c r="AD43" s="673"/>
      <c r="AE43" s="97"/>
    </row>
    <row r="44" spans="1:41" ht="60" customHeight="1" x14ac:dyDescent="0.25">
      <c r="A44" s="240" t="s">
        <v>112</v>
      </c>
      <c r="B44" s="240"/>
      <c r="C44" s="240"/>
      <c r="D44" s="240"/>
      <c r="E44" s="240"/>
      <c r="F44" s="240"/>
      <c r="G44" s="240"/>
      <c r="H44" s="240"/>
      <c r="I44" s="240"/>
      <c r="J44" s="240"/>
      <c r="K44" s="240"/>
      <c r="L44" s="240"/>
      <c r="M44" s="240"/>
      <c r="N44" s="240"/>
      <c r="O44" s="240"/>
      <c r="P44" s="240"/>
    </row>
    <row r="45" spans="1:41" x14ac:dyDescent="0.25">
      <c r="A45" s="240"/>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row>
    <row r="46" spans="1:41" x14ac:dyDescent="0.25">
      <c r="A46" s="240"/>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row>
  </sheetData>
  <mergeCells count="82">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 ref="A11:B13"/>
    <mergeCell ref="D7:H9"/>
    <mergeCell ref="I7:J9"/>
    <mergeCell ref="K7:L9"/>
    <mergeCell ref="C11:AD13"/>
    <mergeCell ref="C7:C9"/>
    <mergeCell ref="A19:AD19"/>
    <mergeCell ref="Q20:AD20"/>
    <mergeCell ref="C20:P20"/>
    <mergeCell ref="A22:B22"/>
    <mergeCell ref="AC17:AD17"/>
    <mergeCell ref="C16:AB16"/>
    <mergeCell ref="A17:B17"/>
    <mergeCell ref="C17:Q17"/>
    <mergeCell ref="R17:V17"/>
    <mergeCell ref="L15:Q15"/>
    <mergeCell ref="R15:X15"/>
    <mergeCell ref="C15:K15"/>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A36:A37"/>
    <mergeCell ref="B36:B37"/>
    <mergeCell ref="C36:P36"/>
    <mergeCell ref="Q36:AD36"/>
    <mergeCell ref="Q37:AD37"/>
    <mergeCell ref="Q34:S35"/>
    <mergeCell ref="T34:V35"/>
    <mergeCell ref="Q39:AD39"/>
    <mergeCell ref="Q40:AD40"/>
    <mergeCell ref="Q42:AD42"/>
    <mergeCell ref="Q41:AD41"/>
    <mergeCell ref="A38:A39"/>
    <mergeCell ref="B38:B39"/>
    <mergeCell ref="Q38:AD38"/>
    <mergeCell ref="Q43:AD43"/>
    <mergeCell ref="A42:A43"/>
    <mergeCell ref="B42:B43"/>
    <mergeCell ref="A40:A41"/>
    <mergeCell ref="B40:B41"/>
  </mergeCells>
  <dataValidations count="3">
    <dataValidation type="textLength" operator="lessThanOrEqual" allowBlank="1" showInputMessage="1" showErrorMessage="1" errorTitle="Máximo 2.000 caracteres" error="Máximo 2.000 caracteres" sqref="AA34 T34 W34 Q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B23"/>
  <sheetViews>
    <sheetView topLeftCell="W17" zoomScale="60" zoomScaleNormal="60" workbookViewId="0">
      <selection activeCell="W14" sqref="W14:W15"/>
    </sheetView>
  </sheetViews>
  <sheetFormatPr baseColWidth="10" defaultColWidth="10.85546875" defaultRowHeight="15" x14ac:dyDescent="0.25"/>
  <cols>
    <col min="1" max="1" width="1.7109375" style="108" customWidth="1"/>
    <col min="2" max="2" width="10.140625" style="108" customWidth="1"/>
    <col min="3" max="3" width="10" style="108" customWidth="1"/>
    <col min="4" max="4" width="17.28515625" style="108" customWidth="1"/>
    <col min="5" max="5" width="8.28515625" style="108" customWidth="1"/>
    <col min="6" max="6" width="9.85546875" style="108" customWidth="1"/>
    <col min="7" max="7" width="8.28515625" style="108" customWidth="1"/>
    <col min="8" max="9" width="14.7109375" style="108" customWidth="1"/>
    <col min="10" max="10" width="44.85546875" style="108" customWidth="1"/>
    <col min="11" max="11" width="29.28515625" style="108" customWidth="1"/>
    <col min="12" max="12" width="16.85546875" style="108" customWidth="1"/>
    <col min="13" max="14" width="15.28515625" style="108" customWidth="1"/>
    <col min="15" max="15" width="21.140625" style="108" customWidth="1"/>
    <col min="16" max="20" width="8.7109375" style="123" customWidth="1"/>
    <col min="21" max="21" width="22.28515625" style="108" customWidth="1"/>
    <col min="22" max="22" width="17" style="108" customWidth="1"/>
    <col min="23" max="46" width="5.85546875" style="108" customWidth="1"/>
    <col min="47" max="47" width="17.140625" style="108" customWidth="1"/>
    <col min="48" max="48" width="15.85546875" style="197" customWidth="1"/>
    <col min="49" max="49" width="77.7109375" style="229" customWidth="1"/>
    <col min="50" max="50" width="71.140625" style="108" customWidth="1"/>
    <col min="51" max="52" width="24.42578125" style="108" customWidth="1"/>
    <col min="53" max="16384" width="10.85546875" style="108"/>
  </cols>
  <sheetData>
    <row r="1" spans="1:54" ht="15.95" customHeight="1" x14ac:dyDescent="0.25">
      <c r="B1" s="701" t="s">
        <v>0</v>
      </c>
      <c r="C1" s="702"/>
      <c r="D1" s="702"/>
      <c r="E1" s="702"/>
      <c r="F1" s="702"/>
      <c r="G1" s="702"/>
      <c r="H1" s="702"/>
      <c r="I1" s="702"/>
      <c r="J1" s="702"/>
      <c r="K1" s="702"/>
      <c r="L1" s="702"/>
      <c r="M1" s="702"/>
      <c r="N1" s="702"/>
      <c r="O1" s="702"/>
      <c r="P1" s="702"/>
      <c r="Q1" s="702"/>
      <c r="R1" s="702"/>
      <c r="S1" s="702"/>
      <c r="T1" s="702"/>
      <c r="U1" s="702"/>
      <c r="V1" s="702"/>
      <c r="W1" s="702"/>
      <c r="X1" s="702"/>
      <c r="Y1" s="702"/>
      <c r="Z1" s="702"/>
      <c r="AA1" s="702"/>
      <c r="AB1" s="702"/>
      <c r="AC1" s="702"/>
      <c r="AD1" s="702"/>
      <c r="AE1" s="702"/>
      <c r="AF1" s="702"/>
      <c r="AG1" s="702"/>
      <c r="AH1" s="702"/>
      <c r="AI1" s="702"/>
      <c r="AJ1" s="702"/>
      <c r="AK1" s="702"/>
      <c r="AL1" s="702"/>
      <c r="AM1" s="702"/>
      <c r="AN1" s="702"/>
      <c r="AO1" s="702"/>
      <c r="AP1" s="702"/>
      <c r="AQ1" s="702"/>
      <c r="AR1" s="702"/>
      <c r="AS1" s="702"/>
      <c r="AT1" s="702"/>
      <c r="AU1" s="702"/>
      <c r="AV1" s="702"/>
      <c r="AW1" s="702"/>
      <c r="AX1" s="703"/>
      <c r="AY1" s="581" t="s">
        <v>1</v>
      </c>
      <c r="AZ1" s="582"/>
    </row>
    <row r="2" spans="1:54" ht="15.95" customHeight="1" x14ac:dyDescent="0.25">
      <c r="B2" s="704" t="s">
        <v>2</v>
      </c>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c r="AW2" s="705"/>
      <c r="AX2" s="706"/>
      <c r="AY2" s="698" t="s">
        <v>3</v>
      </c>
      <c r="AZ2" s="699"/>
    </row>
    <row r="3" spans="1:54" ht="15" customHeight="1" x14ac:dyDescent="0.25">
      <c r="B3" s="707" t="s">
        <v>172</v>
      </c>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8"/>
      <c r="AR3" s="708"/>
      <c r="AS3" s="708"/>
      <c r="AT3" s="708"/>
      <c r="AU3" s="708"/>
      <c r="AV3" s="708"/>
      <c r="AW3" s="708"/>
      <c r="AX3" s="709"/>
      <c r="AY3" s="698" t="s">
        <v>5</v>
      </c>
      <c r="AZ3" s="699"/>
    </row>
    <row r="4" spans="1:54" ht="15.95" customHeight="1" x14ac:dyDescent="0.25">
      <c r="B4" s="701"/>
      <c r="C4" s="702"/>
      <c r="D4" s="702"/>
      <c r="E4" s="702"/>
      <c r="F4" s="702"/>
      <c r="G4" s="702"/>
      <c r="H4" s="702"/>
      <c r="I4" s="702"/>
      <c r="J4" s="702"/>
      <c r="K4" s="702"/>
      <c r="L4" s="702"/>
      <c r="M4" s="702"/>
      <c r="N4" s="702"/>
      <c r="O4" s="702"/>
      <c r="P4" s="702"/>
      <c r="Q4" s="702"/>
      <c r="R4" s="702"/>
      <c r="S4" s="702"/>
      <c r="T4" s="702"/>
      <c r="U4" s="702"/>
      <c r="V4" s="702"/>
      <c r="W4" s="702"/>
      <c r="X4" s="702"/>
      <c r="Y4" s="702"/>
      <c r="Z4" s="702"/>
      <c r="AA4" s="702"/>
      <c r="AB4" s="702"/>
      <c r="AC4" s="702"/>
      <c r="AD4" s="702"/>
      <c r="AE4" s="702"/>
      <c r="AF4" s="702"/>
      <c r="AG4" s="702"/>
      <c r="AH4" s="702"/>
      <c r="AI4" s="702"/>
      <c r="AJ4" s="702"/>
      <c r="AK4" s="702"/>
      <c r="AL4" s="702"/>
      <c r="AM4" s="702"/>
      <c r="AN4" s="702"/>
      <c r="AO4" s="702"/>
      <c r="AP4" s="702"/>
      <c r="AQ4" s="702"/>
      <c r="AR4" s="702"/>
      <c r="AS4" s="702"/>
      <c r="AT4" s="702"/>
      <c r="AU4" s="702"/>
      <c r="AV4" s="702"/>
      <c r="AW4" s="702"/>
      <c r="AX4" s="703"/>
      <c r="AY4" s="700" t="s">
        <v>173</v>
      </c>
      <c r="AZ4" s="700"/>
    </row>
    <row r="5" spans="1:54" ht="15" customHeight="1" x14ac:dyDescent="0.25">
      <c r="B5" s="726" t="s">
        <v>174</v>
      </c>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728"/>
      <c r="AI5" s="712" t="s">
        <v>13</v>
      </c>
      <c r="AJ5" s="713"/>
      <c r="AK5" s="713"/>
      <c r="AL5" s="713"/>
      <c r="AM5" s="713"/>
      <c r="AN5" s="713"/>
      <c r="AO5" s="713"/>
      <c r="AP5" s="713"/>
      <c r="AQ5" s="713"/>
      <c r="AR5" s="713"/>
      <c r="AS5" s="713"/>
      <c r="AT5" s="713"/>
      <c r="AU5" s="713"/>
      <c r="AV5" s="714"/>
      <c r="AW5" s="721" t="s">
        <v>175</v>
      </c>
      <c r="AX5" s="721" t="s">
        <v>176</v>
      </c>
      <c r="AY5" s="721" t="s">
        <v>177</v>
      </c>
      <c r="AZ5" s="721" t="s">
        <v>178</v>
      </c>
    </row>
    <row r="6" spans="1:54" ht="15" customHeight="1" x14ac:dyDescent="0.25">
      <c r="B6" s="710" t="s">
        <v>9</v>
      </c>
      <c r="C6" s="710"/>
      <c r="D6" s="710"/>
      <c r="E6" s="724">
        <v>45260</v>
      </c>
      <c r="F6" s="725"/>
      <c r="G6" s="712" t="s">
        <v>10</v>
      </c>
      <c r="H6" s="714"/>
      <c r="I6" s="711" t="s">
        <v>11</v>
      </c>
      <c r="J6" s="711"/>
      <c r="K6" s="116"/>
      <c r="L6" s="712"/>
      <c r="M6" s="713"/>
      <c r="N6" s="713"/>
      <c r="O6" s="713"/>
      <c r="P6" s="713"/>
      <c r="Q6" s="713"/>
      <c r="R6" s="713"/>
      <c r="S6" s="713"/>
      <c r="T6" s="713"/>
      <c r="U6" s="713"/>
      <c r="V6" s="713"/>
      <c r="W6" s="109"/>
      <c r="X6" s="109"/>
      <c r="Y6" s="109"/>
      <c r="Z6" s="109"/>
      <c r="AA6" s="109"/>
      <c r="AB6" s="109"/>
      <c r="AC6" s="109"/>
      <c r="AD6" s="109"/>
      <c r="AE6" s="109"/>
      <c r="AF6" s="109"/>
      <c r="AG6" s="109"/>
      <c r="AH6" s="110"/>
      <c r="AI6" s="715"/>
      <c r="AJ6" s="716"/>
      <c r="AK6" s="716"/>
      <c r="AL6" s="716"/>
      <c r="AM6" s="716"/>
      <c r="AN6" s="716"/>
      <c r="AO6" s="716"/>
      <c r="AP6" s="716"/>
      <c r="AQ6" s="716"/>
      <c r="AR6" s="716"/>
      <c r="AS6" s="716"/>
      <c r="AT6" s="716"/>
      <c r="AU6" s="716"/>
      <c r="AV6" s="717"/>
      <c r="AW6" s="722"/>
      <c r="AX6" s="722"/>
      <c r="AY6" s="722"/>
      <c r="AZ6" s="722"/>
    </row>
    <row r="7" spans="1:54" ht="15" customHeight="1" x14ac:dyDescent="0.25">
      <c r="B7" s="710"/>
      <c r="C7" s="710"/>
      <c r="D7" s="710"/>
      <c r="E7" s="725"/>
      <c r="F7" s="725"/>
      <c r="G7" s="715"/>
      <c r="H7" s="717"/>
      <c r="I7" s="711" t="s">
        <v>12</v>
      </c>
      <c r="J7" s="711"/>
      <c r="K7" s="116"/>
      <c r="L7" s="715"/>
      <c r="M7" s="716"/>
      <c r="N7" s="716"/>
      <c r="O7" s="716"/>
      <c r="P7" s="716"/>
      <c r="Q7" s="716"/>
      <c r="R7" s="716"/>
      <c r="S7" s="716"/>
      <c r="T7" s="716"/>
      <c r="U7" s="716"/>
      <c r="V7" s="716"/>
      <c r="W7" s="111"/>
      <c r="X7" s="111"/>
      <c r="Y7" s="111"/>
      <c r="Z7" s="111"/>
      <c r="AA7" s="111"/>
      <c r="AB7" s="111"/>
      <c r="AC7" s="111"/>
      <c r="AD7" s="111"/>
      <c r="AE7" s="111"/>
      <c r="AF7" s="111"/>
      <c r="AG7" s="111"/>
      <c r="AH7" s="112"/>
      <c r="AI7" s="715"/>
      <c r="AJ7" s="716"/>
      <c r="AK7" s="716"/>
      <c r="AL7" s="716"/>
      <c r="AM7" s="716"/>
      <c r="AN7" s="716"/>
      <c r="AO7" s="716"/>
      <c r="AP7" s="716"/>
      <c r="AQ7" s="716"/>
      <c r="AR7" s="716"/>
      <c r="AS7" s="716"/>
      <c r="AT7" s="716"/>
      <c r="AU7" s="716"/>
      <c r="AV7" s="717"/>
      <c r="AW7" s="722"/>
      <c r="AX7" s="722"/>
      <c r="AY7" s="722"/>
      <c r="AZ7" s="722"/>
    </row>
    <row r="8" spans="1:54" ht="15" customHeight="1" x14ac:dyDescent="0.25">
      <c r="B8" s="710"/>
      <c r="C8" s="710"/>
      <c r="D8" s="710"/>
      <c r="E8" s="725"/>
      <c r="F8" s="725"/>
      <c r="G8" s="718"/>
      <c r="H8" s="720"/>
      <c r="I8" s="711" t="s">
        <v>13</v>
      </c>
      <c r="J8" s="711"/>
      <c r="K8" s="116" t="s">
        <v>14</v>
      </c>
      <c r="L8" s="718"/>
      <c r="M8" s="719"/>
      <c r="N8" s="719"/>
      <c r="O8" s="719"/>
      <c r="P8" s="719"/>
      <c r="Q8" s="719"/>
      <c r="R8" s="719"/>
      <c r="S8" s="719"/>
      <c r="T8" s="719"/>
      <c r="U8" s="719"/>
      <c r="V8" s="719"/>
      <c r="W8" s="113"/>
      <c r="X8" s="113"/>
      <c r="Y8" s="113"/>
      <c r="Z8" s="113"/>
      <c r="AA8" s="113"/>
      <c r="AB8" s="113"/>
      <c r="AC8" s="113"/>
      <c r="AD8" s="113"/>
      <c r="AE8" s="113"/>
      <c r="AF8" s="113"/>
      <c r="AG8" s="113"/>
      <c r="AH8" s="114"/>
      <c r="AI8" s="715"/>
      <c r="AJ8" s="716"/>
      <c r="AK8" s="716"/>
      <c r="AL8" s="716"/>
      <c r="AM8" s="716"/>
      <c r="AN8" s="716"/>
      <c r="AO8" s="716"/>
      <c r="AP8" s="716"/>
      <c r="AQ8" s="716"/>
      <c r="AR8" s="716"/>
      <c r="AS8" s="716"/>
      <c r="AT8" s="716"/>
      <c r="AU8" s="716"/>
      <c r="AV8" s="717"/>
      <c r="AW8" s="722"/>
      <c r="AX8" s="722"/>
      <c r="AY8" s="722"/>
      <c r="AZ8" s="722"/>
    </row>
    <row r="9" spans="1:54" ht="15" customHeight="1" x14ac:dyDescent="0.25">
      <c r="B9" s="736" t="s">
        <v>179</v>
      </c>
      <c r="C9" s="737"/>
      <c r="D9" s="738"/>
      <c r="E9" s="694"/>
      <c r="F9" s="695"/>
      <c r="G9" s="695"/>
      <c r="H9" s="695"/>
      <c r="I9" s="695"/>
      <c r="J9" s="695"/>
      <c r="K9" s="695"/>
      <c r="L9" s="696"/>
      <c r="M9" s="696"/>
      <c r="N9" s="696"/>
      <c r="O9" s="696"/>
      <c r="P9" s="696"/>
      <c r="Q9" s="696"/>
      <c r="R9" s="696"/>
      <c r="S9" s="696"/>
      <c r="T9" s="696"/>
      <c r="U9" s="696"/>
      <c r="V9" s="696"/>
      <c r="W9" s="696"/>
      <c r="X9" s="696"/>
      <c r="Y9" s="696"/>
      <c r="Z9" s="696"/>
      <c r="AA9" s="696"/>
      <c r="AB9" s="696"/>
      <c r="AC9" s="696"/>
      <c r="AD9" s="696"/>
      <c r="AE9" s="696"/>
      <c r="AF9" s="696"/>
      <c r="AG9" s="696"/>
      <c r="AH9" s="697"/>
      <c r="AI9" s="715"/>
      <c r="AJ9" s="716"/>
      <c r="AK9" s="716"/>
      <c r="AL9" s="716"/>
      <c r="AM9" s="716"/>
      <c r="AN9" s="716"/>
      <c r="AO9" s="716"/>
      <c r="AP9" s="716"/>
      <c r="AQ9" s="716"/>
      <c r="AR9" s="716"/>
      <c r="AS9" s="716"/>
      <c r="AT9" s="716"/>
      <c r="AU9" s="716"/>
      <c r="AV9" s="717"/>
      <c r="AW9" s="722"/>
      <c r="AX9" s="722"/>
      <c r="AY9" s="722"/>
      <c r="AZ9" s="722"/>
    </row>
    <row r="10" spans="1:54" ht="15" customHeight="1" x14ac:dyDescent="0.25">
      <c r="B10" s="691" t="s">
        <v>180</v>
      </c>
      <c r="C10" s="692"/>
      <c r="D10" s="693"/>
      <c r="E10" s="732" t="s">
        <v>181</v>
      </c>
      <c r="F10" s="696"/>
      <c r="G10" s="696"/>
      <c r="H10" s="696"/>
      <c r="I10" s="696"/>
      <c r="J10" s="696"/>
      <c r="K10" s="696"/>
      <c r="L10" s="696"/>
      <c r="M10" s="696"/>
      <c r="N10" s="696"/>
      <c r="O10" s="696"/>
      <c r="P10" s="696"/>
      <c r="Q10" s="696"/>
      <c r="R10" s="696"/>
      <c r="S10" s="696"/>
      <c r="T10" s="696"/>
      <c r="U10" s="696"/>
      <c r="V10" s="696"/>
      <c r="W10" s="696"/>
      <c r="X10" s="696"/>
      <c r="Y10" s="696"/>
      <c r="Z10" s="696"/>
      <c r="AA10" s="696"/>
      <c r="AB10" s="696"/>
      <c r="AC10" s="696"/>
      <c r="AD10" s="696"/>
      <c r="AE10" s="696"/>
      <c r="AF10" s="696"/>
      <c r="AG10" s="696"/>
      <c r="AH10" s="697"/>
      <c r="AI10" s="718"/>
      <c r="AJ10" s="719"/>
      <c r="AK10" s="719"/>
      <c r="AL10" s="719"/>
      <c r="AM10" s="719"/>
      <c r="AN10" s="719"/>
      <c r="AO10" s="719"/>
      <c r="AP10" s="719"/>
      <c r="AQ10" s="719"/>
      <c r="AR10" s="719"/>
      <c r="AS10" s="719"/>
      <c r="AT10" s="719"/>
      <c r="AU10" s="719"/>
      <c r="AV10" s="720"/>
      <c r="AW10" s="722"/>
      <c r="AX10" s="722"/>
      <c r="AY10" s="722"/>
      <c r="AZ10" s="722"/>
    </row>
    <row r="11" spans="1:54" ht="39.75" customHeight="1" x14ac:dyDescent="0.25">
      <c r="B11" s="733" t="s">
        <v>182</v>
      </c>
      <c r="C11" s="734"/>
      <c r="D11" s="734"/>
      <c r="E11" s="734"/>
      <c r="F11" s="734"/>
      <c r="G11" s="735"/>
      <c r="H11" s="733" t="s">
        <v>183</v>
      </c>
      <c r="I11" s="735"/>
      <c r="J11" s="721" t="s">
        <v>184</v>
      </c>
      <c r="K11" s="721" t="s">
        <v>185</v>
      </c>
      <c r="L11" s="721" t="s">
        <v>186</v>
      </c>
      <c r="M11" s="721" t="s">
        <v>187</v>
      </c>
      <c r="N11" s="721" t="s">
        <v>188</v>
      </c>
      <c r="O11" s="721" t="s">
        <v>189</v>
      </c>
      <c r="P11" s="733" t="s">
        <v>190</v>
      </c>
      <c r="Q11" s="734"/>
      <c r="R11" s="734"/>
      <c r="S11" s="734"/>
      <c r="T11" s="735"/>
      <c r="U11" s="721" t="s">
        <v>191</v>
      </c>
      <c r="V11" s="721" t="s">
        <v>192</v>
      </c>
      <c r="W11" s="726" t="s">
        <v>193</v>
      </c>
      <c r="X11" s="727"/>
      <c r="Y11" s="727"/>
      <c r="Z11" s="727"/>
      <c r="AA11" s="727"/>
      <c r="AB11" s="727"/>
      <c r="AC11" s="727"/>
      <c r="AD11" s="727"/>
      <c r="AE11" s="727"/>
      <c r="AF11" s="727"/>
      <c r="AG11" s="727"/>
      <c r="AH11" s="728"/>
      <c r="AI11" s="726" t="s">
        <v>194</v>
      </c>
      <c r="AJ11" s="727"/>
      <c r="AK11" s="727"/>
      <c r="AL11" s="727"/>
      <c r="AM11" s="727"/>
      <c r="AN11" s="727"/>
      <c r="AO11" s="727"/>
      <c r="AP11" s="727"/>
      <c r="AQ11" s="727"/>
      <c r="AR11" s="727"/>
      <c r="AS11" s="727"/>
      <c r="AT11" s="728"/>
      <c r="AU11" s="733" t="s">
        <v>41</v>
      </c>
      <c r="AV11" s="735"/>
      <c r="AW11" s="722"/>
      <c r="AX11" s="722"/>
      <c r="AY11" s="722"/>
      <c r="AZ11" s="722"/>
    </row>
    <row r="12" spans="1:54" ht="28.5" x14ac:dyDescent="0.25">
      <c r="B12" s="115" t="s">
        <v>195</v>
      </c>
      <c r="C12" s="115" t="s">
        <v>196</v>
      </c>
      <c r="D12" s="115" t="s">
        <v>197</v>
      </c>
      <c r="E12" s="115" t="s">
        <v>198</v>
      </c>
      <c r="F12" s="115" t="s">
        <v>199</v>
      </c>
      <c r="G12" s="115" t="s">
        <v>200</v>
      </c>
      <c r="H12" s="115" t="s">
        <v>201</v>
      </c>
      <c r="I12" s="115" t="s">
        <v>202</v>
      </c>
      <c r="J12" s="723"/>
      <c r="K12" s="723"/>
      <c r="L12" s="723"/>
      <c r="M12" s="723"/>
      <c r="N12" s="723"/>
      <c r="O12" s="723"/>
      <c r="P12" s="115">
        <v>2020</v>
      </c>
      <c r="Q12" s="115">
        <v>2021</v>
      </c>
      <c r="R12" s="115">
        <v>2022</v>
      </c>
      <c r="S12" s="115">
        <v>2023</v>
      </c>
      <c r="T12" s="115">
        <v>2024</v>
      </c>
      <c r="U12" s="723"/>
      <c r="V12" s="723"/>
      <c r="W12" s="121" t="s">
        <v>30</v>
      </c>
      <c r="X12" s="121" t="s">
        <v>31</v>
      </c>
      <c r="Y12" s="121" t="s">
        <v>32</v>
      </c>
      <c r="Z12" s="121" t="s">
        <v>33</v>
      </c>
      <c r="AA12" s="121" t="s">
        <v>34</v>
      </c>
      <c r="AB12" s="121" t="s">
        <v>35</v>
      </c>
      <c r="AC12" s="121" t="s">
        <v>36</v>
      </c>
      <c r="AD12" s="121" t="s">
        <v>37</v>
      </c>
      <c r="AE12" s="121" t="s">
        <v>38</v>
      </c>
      <c r="AF12" s="121" t="s">
        <v>39</v>
      </c>
      <c r="AG12" s="121" t="s">
        <v>8</v>
      </c>
      <c r="AH12" s="121" t="s">
        <v>40</v>
      </c>
      <c r="AI12" s="121" t="s">
        <v>30</v>
      </c>
      <c r="AJ12" s="121" t="s">
        <v>31</v>
      </c>
      <c r="AK12" s="121" t="s">
        <v>32</v>
      </c>
      <c r="AL12" s="121" t="s">
        <v>33</v>
      </c>
      <c r="AM12" s="121" t="s">
        <v>34</v>
      </c>
      <c r="AN12" s="121" t="s">
        <v>35</v>
      </c>
      <c r="AO12" s="121" t="s">
        <v>36</v>
      </c>
      <c r="AP12" s="121" t="s">
        <v>37</v>
      </c>
      <c r="AQ12" s="121" t="s">
        <v>38</v>
      </c>
      <c r="AR12" s="121" t="s">
        <v>39</v>
      </c>
      <c r="AS12" s="121" t="s">
        <v>8</v>
      </c>
      <c r="AT12" s="121" t="s">
        <v>40</v>
      </c>
      <c r="AU12" s="115" t="s">
        <v>203</v>
      </c>
      <c r="AV12" s="196" t="s">
        <v>204</v>
      </c>
      <c r="AW12" s="723"/>
      <c r="AX12" s="723"/>
      <c r="AY12" s="723"/>
      <c r="AZ12" s="723"/>
    </row>
    <row r="13" spans="1:54" ht="363" customHeight="1" x14ac:dyDescent="0.25">
      <c r="A13" s="318">
        <v>1</v>
      </c>
      <c r="B13" s="223">
        <v>38</v>
      </c>
      <c r="C13" s="117"/>
      <c r="D13" s="117"/>
      <c r="E13" s="117"/>
      <c r="F13" s="117"/>
      <c r="G13" s="117"/>
      <c r="H13" s="117"/>
      <c r="I13" s="117" t="s">
        <v>52</v>
      </c>
      <c r="J13" s="138" t="s">
        <v>205</v>
      </c>
      <c r="K13" s="138" t="s">
        <v>206</v>
      </c>
      <c r="L13" s="117" t="s">
        <v>207</v>
      </c>
      <c r="M13" s="117">
        <v>1</v>
      </c>
      <c r="N13" s="117" t="s">
        <v>208</v>
      </c>
      <c r="O13" s="117" t="s">
        <v>209</v>
      </c>
      <c r="P13" s="207">
        <v>1</v>
      </c>
      <c r="Q13" s="207">
        <v>1</v>
      </c>
      <c r="R13" s="207">
        <v>1</v>
      </c>
      <c r="S13" s="207">
        <v>1</v>
      </c>
      <c r="T13" s="207">
        <v>1</v>
      </c>
      <c r="U13" s="207" t="s">
        <v>210</v>
      </c>
      <c r="V13" s="208" t="s">
        <v>211</v>
      </c>
      <c r="W13" s="210">
        <v>0.05</v>
      </c>
      <c r="X13" s="210">
        <v>0.05</v>
      </c>
      <c r="Y13" s="210">
        <v>0.1</v>
      </c>
      <c r="Z13" s="210">
        <v>0.1</v>
      </c>
      <c r="AA13" s="210">
        <v>0.05</v>
      </c>
      <c r="AB13" s="210">
        <v>0.05</v>
      </c>
      <c r="AC13" s="210">
        <v>0.1</v>
      </c>
      <c r="AD13" s="210">
        <v>0.1</v>
      </c>
      <c r="AE13" s="117">
        <v>0.1</v>
      </c>
      <c r="AF13" s="117">
        <v>0.1</v>
      </c>
      <c r="AG13" s="117">
        <v>0.1</v>
      </c>
      <c r="AH13" s="117">
        <v>0.1</v>
      </c>
      <c r="AI13" s="118">
        <v>0.05</v>
      </c>
      <c r="AJ13" s="256">
        <v>0.05</v>
      </c>
      <c r="AK13" s="118">
        <v>0.1</v>
      </c>
      <c r="AL13" s="118">
        <v>0.1</v>
      </c>
      <c r="AM13" s="118">
        <v>0.05</v>
      </c>
      <c r="AN13" s="118">
        <v>0.05</v>
      </c>
      <c r="AO13" s="118">
        <v>0.1</v>
      </c>
      <c r="AP13" s="118">
        <v>0.1</v>
      </c>
      <c r="AQ13" s="118">
        <v>0.1</v>
      </c>
      <c r="AR13" s="118">
        <v>0.1</v>
      </c>
      <c r="AS13" s="118">
        <v>0.1</v>
      </c>
      <c r="AT13" s="118"/>
      <c r="AU13" s="256">
        <f>SUM(AI13:AT13)</f>
        <v>0.89999999999999991</v>
      </c>
      <c r="AV13" s="257">
        <f>+AU13/S13</f>
        <v>0.89999999999999991</v>
      </c>
      <c r="AW13" s="275" t="s">
        <v>212</v>
      </c>
      <c r="AX13" s="275" t="s">
        <v>213</v>
      </c>
      <c r="AY13" s="119" t="s">
        <v>52</v>
      </c>
      <c r="AZ13" s="226" t="s">
        <v>52</v>
      </c>
    </row>
    <row r="14" spans="1:54" ht="409.6" customHeight="1" x14ac:dyDescent="0.25">
      <c r="A14" s="319">
        <v>2</v>
      </c>
      <c r="B14" s="249">
        <v>39</v>
      </c>
      <c r="C14" s="214"/>
      <c r="D14" s="214"/>
      <c r="E14" s="214"/>
      <c r="F14" s="214"/>
      <c r="G14" s="214"/>
      <c r="H14" s="214"/>
      <c r="I14" s="214" t="s">
        <v>52</v>
      </c>
      <c r="J14" s="250" t="s">
        <v>214</v>
      </c>
      <c r="K14" s="250" t="s">
        <v>215</v>
      </c>
      <c r="L14" s="214" t="s">
        <v>207</v>
      </c>
      <c r="M14" s="214">
        <v>1</v>
      </c>
      <c r="N14" s="214" t="s">
        <v>216</v>
      </c>
      <c r="O14" s="214" t="s">
        <v>217</v>
      </c>
      <c r="P14" s="251">
        <v>1</v>
      </c>
      <c r="Q14" s="251">
        <v>1</v>
      </c>
      <c r="R14" s="251">
        <v>1</v>
      </c>
      <c r="S14" s="251">
        <v>1</v>
      </c>
      <c r="T14" s="251">
        <v>1</v>
      </c>
      <c r="U14" s="214" t="s">
        <v>210</v>
      </c>
      <c r="V14" s="214" t="s">
        <v>218</v>
      </c>
      <c r="W14" s="250">
        <v>0.05</v>
      </c>
      <c r="X14" s="255">
        <v>0.05</v>
      </c>
      <c r="Y14" s="250">
        <v>0.05</v>
      </c>
      <c r="Z14" s="250">
        <v>0.1</v>
      </c>
      <c r="AA14" s="250">
        <v>0.1</v>
      </c>
      <c r="AB14" s="250">
        <v>0.1</v>
      </c>
      <c r="AC14" s="250">
        <v>0.1</v>
      </c>
      <c r="AD14" s="250">
        <v>0.1</v>
      </c>
      <c r="AE14" s="250">
        <v>0.1</v>
      </c>
      <c r="AF14" s="250">
        <v>0.1</v>
      </c>
      <c r="AG14" s="250">
        <v>0.1</v>
      </c>
      <c r="AH14" s="250">
        <v>0.05</v>
      </c>
      <c r="AI14" s="212">
        <v>0.05</v>
      </c>
      <c r="AJ14" s="212">
        <v>0.05</v>
      </c>
      <c r="AK14" s="212">
        <v>0.05</v>
      </c>
      <c r="AL14" s="212">
        <v>0.1</v>
      </c>
      <c r="AM14" s="212">
        <v>0.1</v>
      </c>
      <c r="AN14" s="212">
        <v>0.1</v>
      </c>
      <c r="AO14" s="212">
        <v>0.1</v>
      </c>
      <c r="AP14" s="212">
        <v>0.1</v>
      </c>
      <c r="AQ14" s="212">
        <v>0.1</v>
      </c>
      <c r="AR14" s="212">
        <v>0.1</v>
      </c>
      <c r="AS14" s="212">
        <v>0.1</v>
      </c>
      <c r="AT14" s="212"/>
      <c r="AU14" s="254">
        <f>SUM(AI14:AT14)</f>
        <v>0.94999999999999984</v>
      </c>
      <c r="AV14" s="252">
        <f t="shared" ref="AV14:AV19" si="0">+AU14/S14</f>
        <v>0.94999999999999984</v>
      </c>
      <c r="AW14" s="320" t="s">
        <v>219</v>
      </c>
      <c r="AX14" s="775" t="s">
        <v>220</v>
      </c>
      <c r="AY14" s="252" t="s">
        <v>52</v>
      </c>
      <c r="AZ14" s="212" t="s">
        <v>52</v>
      </c>
      <c r="BA14" s="253"/>
      <c r="BB14" s="253"/>
    </row>
    <row r="15" spans="1:54" ht="202.5" customHeight="1" x14ac:dyDescent="0.25">
      <c r="A15" s="318">
        <v>3</v>
      </c>
      <c r="B15" s="224"/>
      <c r="C15" s="209"/>
      <c r="D15" s="209"/>
      <c r="E15" s="209"/>
      <c r="F15" s="209"/>
      <c r="G15" s="209"/>
      <c r="H15" s="210" t="s">
        <v>221</v>
      </c>
      <c r="I15" s="117" t="s">
        <v>52</v>
      </c>
      <c r="J15" s="211" t="s">
        <v>222</v>
      </c>
      <c r="K15" s="211" t="s">
        <v>223</v>
      </c>
      <c r="L15" s="210" t="s">
        <v>224</v>
      </c>
      <c r="M15" s="210">
        <v>1</v>
      </c>
      <c r="N15" s="210" t="s">
        <v>225</v>
      </c>
      <c r="O15" s="210" t="s">
        <v>226</v>
      </c>
      <c r="P15" s="209">
        <v>0</v>
      </c>
      <c r="Q15" s="209">
        <v>0</v>
      </c>
      <c r="R15" s="209">
        <v>0</v>
      </c>
      <c r="S15" s="209">
        <v>1</v>
      </c>
      <c r="T15" s="209">
        <v>0</v>
      </c>
      <c r="U15" s="209" t="s">
        <v>227</v>
      </c>
      <c r="V15" s="210" t="s">
        <v>228</v>
      </c>
      <c r="W15" s="209">
        <v>0</v>
      </c>
      <c r="X15" s="209">
        <v>0</v>
      </c>
      <c r="Y15" s="209">
        <v>0</v>
      </c>
      <c r="Z15" s="209">
        <v>0</v>
      </c>
      <c r="AA15" s="209">
        <v>0</v>
      </c>
      <c r="AB15" s="209">
        <v>0</v>
      </c>
      <c r="AC15" s="209">
        <v>0</v>
      </c>
      <c r="AD15" s="209">
        <v>1</v>
      </c>
      <c r="AE15" s="209">
        <v>0</v>
      </c>
      <c r="AF15" s="209">
        <v>0</v>
      </c>
      <c r="AG15" s="209">
        <v>0</v>
      </c>
      <c r="AH15" s="209">
        <v>0</v>
      </c>
      <c r="AI15" s="118">
        <v>0</v>
      </c>
      <c r="AJ15" s="118">
        <v>0</v>
      </c>
      <c r="AK15" s="118">
        <v>0</v>
      </c>
      <c r="AL15" s="118">
        <v>0</v>
      </c>
      <c r="AM15" s="118">
        <v>0</v>
      </c>
      <c r="AN15" s="118">
        <v>0</v>
      </c>
      <c r="AO15" s="118">
        <v>0</v>
      </c>
      <c r="AP15" s="118">
        <v>0.5</v>
      </c>
      <c r="AQ15" s="118">
        <v>0</v>
      </c>
      <c r="AR15" s="118">
        <v>0.5</v>
      </c>
      <c r="AS15" s="118">
        <v>0</v>
      </c>
      <c r="AT15" s="118"/>
      <c r="AU15" s="118">
        <f>SUM(AI15:AT15)</f>
        <v>1</v>
      </c>
      <c r="AV15" s="294">
        <f t="shared" si="0"/>
        <v>1</v>
      </c>
      <c r="AW15" s="295" t="s">
        <v>229</v>
      </c>
      <c r="AX15" s="228" t="s">
        <v>230</v>
      </c>
      <c r="AY15" s="252" t="s">
        <v>52</v>
      </c>
      <c r="AZ15" s="212" t="s">
        <v>52</v>
      </c>
    </row>
    <row r="16" spans="1:54" ht="193.5" customHeight="1" x14ac:dyDescent="0.25">
      <c r="A16" s="318">
        <v>4</v>
      </c>
      <c r="B16" s="221"/>
      <c r="C16" s="116"/>
      <c r="D16" s="116"/>
      <c r="E16" s="116"/>
      <c r="F16" s="116"/>
      <c r="G16" s="116"/>
      <c r="H16" s="210" t="s">
        <v>231</v>
      </c>
      <c r="I16" s="117" t="s">
        <v>52</v>
      </c>
      <c r="J16" s="211" t="s">
        <v>232</v>
      </c>
      <c r="K16" s="211" t="s">
        <v>233</v>
      </c>
      <c r="L16" s="210" t="s">
        <v>224</v>
      </c>
      <c r="M16" s="210" t="s">
        <v>52</v>
      </c>
      <c r="N16" s="210" t="s">
        <v>234</v>
      </c>
      <c r="O16" s="210" t="s">
        <v>235</v>
      </c>
      <c r="P16" s="206">
        <v>0</v>
      </c>
      <c r="Q16" s="206">
        <v>0</v>
      </c>
      <c r="R16" s="206">
        <v>0</v>
      </c>
      <c r="S16" s="206">
        <v>1</v>
      </c>
      <c r="T16" s="272">
        <v>0</v>
      </c>
      <c r="U16" s="210" t="s">
        <v>236</v>
      </c>
      <c r="V16" s="211" t="s">
        <v>237</v>
      </c>
      <c r="W16" s="206">
        <v>0</v>
      </c>
      <c r="X16" s="206">
        <v>0</v>
      </c>
      <c r="Y16" s="206">
        <v>0.25</v>
      </c>
      <c r="Z16" s="206">
        <v>0</v>
      </c>
      <c r="AA16" s="206">
        <v>0</v>
      </c>
      <c r="AB16" s="206">
        <v>0.25</v>
      </c>
      <c r="AC16" s="206">
        <v>0</v>
      </c>
      <c r="AD16" s="206">
        <v>0</v>
      </c>
      <c r="AE16" s="206">
        <v>0.25</v>
      </c>
      <c r="AF16" s="206">
        <v>0</v>
      </c>
      <c r="AG16" s="206">
        <v>0</v>
      </c>
      <c r="AH16" s="206">
        <v>0.25</v>
      </c>
      <c r="AI16" s="225">
        <v>0</v>
      </c>
      <c r="AJ16" s="225">
        <v>0</v>
      </c>
      <c r="AK16" s="239">
        <v>0.25</v>
      </c>
      <c r="AL16" s="225">
        <v>0</v>
      </c>
      <c r="AM16" s="225">
        <v>0</v>
      </c>
      <c r="AN16" s="206">
        <v>0.25</v>
      </c>
      <c r="AO16" s="225">
        <v>0</v>
      </c>
      <c r="AP16" s="225">
        <v>0</v>
      </c>
      <c r="AQ16" s="206">
        <v>0.25</v>
      </c>
      <c r="AR16" s="225">
        <v>0</v>
      </c>
      <c r="AS16" s="225">
        <v>0</v>
      </c>
      <c r="AT16" s="118"/>
      <c r="AU16" s="120">
        <f t="shared" ref="AU16:AU19" si="1">SUM(AI16:AT16)</f>
        <v>0.75</v>
      </c>
      <c r="AV16" s="120">
        <f t="shared" si="0"/>
        <v>0.75</v>
      </c>
      <c r="AW16" s="315" t="s">
        <v>238</v>
      </c>
      <c r="AX16" s="297" t="s">
        <v>239</v>
      </c>
      <c r="AY16" s="227" t="s">
        <v>52</v>
      </c>
      <c r="AZ16" s="227" t="s">
        <v>52</v>
      </c>
    </row>
    <row r="17" spans="1:52" ht="84.75" customHeight="1" x14ac:dyDescent="0.25">
      <c r="A17" s="318">
        <v>5</v>
      </c>
      <c r="B17" s="221"/>
      <c r="C17" s="116"/>
      <c r="D17" s="116"/>
      <c r="E17" s="116"/>
      <c r="F17" s="116"/>
      <c r="G17" s="116"/>
      <c r="H17" s="210" t="s">
        <v>231</v>
      </c>
      <c r="I17" s="117" t="s">
        <v>52</v>
      </c>
      <c r="J17" s="211" t="s">
        <v>240</v>
      </c>
      <c r="K17" s="211" t="s">
        <v>241</v>
      </c>
      <c r="L17" s="116" t="s">
        <v>242</v>
      </c>
      <c r="M17" s="210" t="s">
        <v>52</v>
      </c>
      <c r="N17" s="210" t="s">
        <v>234</v>
      </c>
      <c r="O17" s="210" t="s">
        <v>243</v>
      </c>
      <c r="P17" s="273">
        <v>0</v>
      </c>
      <c r="Q17" s="273">
        <v>0</v>
      </c>
      <c r="R17" s="213">
        <v>1</v>
      </c>
      <c r="S17" s="213">
        <v>1</v>
      </c>
      <c r="T17" s="213">
        <v>1</v>
      </c>
      <c r="U17" s="116" t="s">
        <v>236</v>
      </c>
      <c r="V17" s="211" t="s">
        <v>244</v>
      </c>
      <c r="W17" s="213">
        <v>0</v>
      </c>
      <c r="X17" s="213">
        <v>0</v>
      </c>
      <c r="Y17" s="213">
        <v>0.25</v>
      </c>
      <c r="Z17" s="213">
        <v>0</v>
      </c>
      <c r="AA17" s="213">
        <v>0</v>
      </c>
      <c r="AB17" s="213">
        <v>0.25</v>
      </c>
      <c r="AC17" s="213">
        <v>0</v>
      </c>
      <c r="AD17" s="213">
        <v>0</v>
      </c>
      <c r="AE17" s="213">
        <v>0.25</v>
      </c>
      <c r="AF17" s="213">
        <v>0</v>
      </c>
      <c r="AG17" s="213">
        <v>0</v>
      </c>
      <c r="AH17" s="213">
        <v>0.25</v>
      </c>
      <c r="AI17" s="213">
        <v>0</v>
      </c>
      <c r="AJ17" s="225">
        <v>0</v>
      </c>
      <c r="AK17" s="239">
        <v>0.25</v>
      </c>
      <c r="AL17" s="225">
        <v>0</v>
      </c>
      <c r="AM17" s="225">
        <v>0</v>
      </c>
      <c r="AN17" s="225">
        <v>0.25</v>
      </c>
      <c r="AO17" s="225">
        <v>0</v>
      </c>
      <c r="AP17" s="225">
        <v>0</v>
      </c>
      <c r="AQ17" s="225">
        <v>0.25</v>
      </c>
      <c r="AR17" s="225">
        <v>0</v>
      </c>
      <c r="AS17" s="225">
        <v>0</v>
      </c>
      <c r="AT17" s="118"/>
      <c r="AU17" s="257">
        <f t="shared" si="1"/>
        <v>0.75</v>
      </c>
      <c r="AV17" s="120">
        <f t="shared" si="0"/>
        <v>0.75</v>
      </c>
      <c r="AW17" s="274" t="s">
        <v>238</v>
      </c>
      <c r="AX17" s="267" t="s">
        <v>245</v>
      </c>
      <c r="AY17" s="227" t="s">
        <v>52</v>
      </c>
      <c r="AZ17" s="227" t="s">
        <v>52</v>
      </c>
    </row>
    <row r="18" spans="1:52" ht="89.25" customHeight="1" x14ac:dyDescent="0.25">
      <c r="A18" s="318">
        <v>6</v>
      </c>
      <c r="B18" s="221"/>
      <c r="C18" s="116"/>
      <c r="D18" s="116"/>
      <c r="E18" s="116"/>
      <c r="F18" s="116"/>
      <c r="G18" s="116"/>
      <c r="H18" s="210" t="s">
        <v>231</v>
      </c>
      <c r="I18" s="117" t="s">
        <v>52</v>
      </c>
      <c r="J18" s="270" t="s">
        <v>246</v>
      </c>
      <c r="K18" s="211" t="s">
        <v>247</v>
      </c>
      <c r="L18" s="116" t="s">
        <v>242</v>
      </c>
      <c r="M18" s="210" t="s">
        <v>52</v>
      </c>
      <c r="N18" s="116" t="s">
        <v>248</v>
      </c>
      <c r="O18" s="210" t="s">
        <v>249</v>
      </c>
      <c r="P18" s="116">
        <v>0</v>
      </c>
      <c r="Q18" s="116">
        <v>0</v>
      </c>
      <c r="R18" s="116">
        <v>3</v>
      </c>
      <c r="S18" s="116">
        <v>3</v>
      </c>
      <c r="T18" s="116">
        <v>3</v>
      </c>
      <c r="U18" s="210" t="s">
        <v>250</v>
      </c>
      <c r="V18" s="211" t="s">
        <v>251</v>
      </c>
      <c r="W18" s="116">
        <v>0</v>
      </c>
      <c r="X18" s="116">
        <v>0</v>
      </c>
      <c r="Y18" s="116">
        <v>0</v>
      </c>
      <c r="Z18" s="116">
        <v>1</v>
      </c>
      <c r="AA18" s="116">
        <v>0</v>
      </c>
      <c r="AB18" s="116">
        <v>0</v>
      </c>
      <c r="AC18" s="116">
        <v>1</v>
      </c>
      <c r="AD18" s="116">
        <v>0</v>
      </c>
      <c r="AE18" s="116">
        <v>0</v>
      </c>
      <c r="AF18" s="116">
        <v>1</v>
      </c>
      <c r="AG18" s="116">
        <v>0</v>
      </c>
      <c r="AH18" s="116">
        <v>1</v>
      </c>
      <c r="AI18" s="116">
        <v>0</v>
      </c>
      <c r="AJ18" s="118">
        <v>0</v>
      </c>
      <c r="AK18" s="118">
        <v>0</v>
      </c>
      <c r="AL18" s="118">
        <v>1</v>
      </c>
      <c r="AM18" s="118">
        <v>0</v>
      </c>
      <c r="AN18" s="118">
        <v>0</v>
      </c>
      <c r="AO18" s="118">
        <v>1</v>
      </c>
      <c r="AP18" s="118">
        <v>0</v>
      </c>
      <c r="AQ18" s="118">
        <v>0</v>
      </c>
      <c r="AR18" s="118">
        <v>1</v>
      </c>
      <c r="AS18" s="118">
        <v>0</v>
      </c>
      <c r="AT18" s="118"/>
      <c r="AU18" s="118">
        <f t="shared" si="1"/>
        <v>3</v>
      </c>
      <c r="AV18" s="120">
        <f t="shared" si="0"/>
        <v>1</v>
      </c>
      <c r="AW18" s="274" t="s">
        <v>238</v>
      </c>
      <c r="AX18" s="228" t="s">
        <v>252</v>
      </c>
      <c r="AY18" s="227" t="s">
        <v>52</v>
      </c>
      <c r="AZ18" s="118" t="s">
        <v>52</v>
      </c>
    </row>
    <row r="19" spans="1:52" ht="210.75" customHeight="1" x14ac:dyDescent="0.25">
      <c r="A19" s="318">
        <v>7</v>
      </c>
      <c r="B19" s="221"/>
      <c r="C19" s="116"/>
      <c r="D19" s="116"/>
      <c r="E19" s="116"/>
      <c r="F19" s="116"/>
      <c r="G19" s="116"/>
      <c r="H19" s="210" t="s">
        <v>231</v>
      </c>
      <c r="I19" s="117" t="s">
        <v>52</v>
      </c>
      <c r="J19" s="211" t="s">
        <v>253</v>
      </c>
      <c r="K19" s="211" t="s">
        <v>254</v>
      </c>
      <c r="L19" s="116" t="s">
        <v>224</v>
      </c>
      <c r="M19" s="210" t="s">
        <v>52</v>
      </c>
      <c r="N19" s="116" t="s">
        <v>248</v>
      </c>
      <c r="O19" s="210" t="s">
        <v>255</v>
      </c>
      <c r="P19" s="116">
        <v>0</v>
      </c>
      <c r="Q19" s="116">
        <v>0</v>
      </c>
      <c r="R19" s="116">
        <v>12</v>
      </c>
      <c r="S19" s="116">
        <v>12</v>
      </c>
      <c r="T19" s="116">
        <v>12</v>
      </c>
      <c r="U19" s="116" t="s">
        <v>210</v>
      </c>
      <c r="V19" s="211" t="s">
        <v>256</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v>1</v>
      </c>
      <c r="AM19" s="118">
        <v>1</v>
      </c>
      <c r="AN19" s="118">
        <v>1</v>
      </c>
      <c r="AO19" s="118">
        <v>1</v>
      </c>
      <c r="AP19" s="118">
        <v>1</v>
      </c>
      <c r="AQ19" s="118">
        <v>0</v>
      </c>
      <c r="AR19" s="118">
        <v>2</v>
      </c>
      <c r="AS19" s="118">
        <v>1</v>
      </c>
      <c r="AT19" s="118"/>
      <c r="AU19" s="256">
        <f t="shared" si="1"/>
        <v>11</v>
      </c>
      <c r="AV19" s="257">
        <f t="shared" si="0"/>
        <v>0.91666666666666663</v>
      </c>
      <c r="AW19" s="228" t="s">
        <v>257</v>
      </c>
      <c r="AX19" s="317" t="s">
        <v>258</v>
      </c>
      <c r="AY19" s="227" t="s">
        <v>52</v>
      </c>
      <c r="AZ19" s="118" t="s">
        <v>52</v>
      </c>
    </row>
    <row r="20" spans="1:52" x14ac:dyDescent="0.25">
      <c r="B20" s="729" t="s">
        <v>112</v>
      </c>
      <c r="C20" s="730"/>
      <c r="D20" s="730"/>
      <c r="E20" s="730"/>
      <c r="F20" s="730"/>
      <c r="G20" s="730"/>
      <c r="H20" s="730"/>
      <c r="I20" s="730"/>
      <c r="J20" s="730"/>
      <c r="K20" s="730"/>
      <c r="L20" s="730"/>
      <c r="M20" s="730"/>
      <c r="N20" s="730"/>
      <c r="O20" s="730"/>
      <c r="P20" s="730"/>
      <c r="Q20" s="730"/>
      <c r="R20" s="730"/>
      <c r="S20" s="730"/>
      <c r="T20" s="730"/>
      <c r="U20" s="730"/>
      <c r="V20" s="730"/>
      <c r="W20" s="730"/>
      <c r="X20" s="730"/>
      <c r="Y20" s="730"/>
      <c r="Z20" s="730"/>
      <c r="AA20" s="730"/>
      <c r="AB20" s="730"/>
      <c r="AC20" s="730"/>
      <c r="AD20" s="730"/>
      <c r="AE20" s="730"/>
      <c r="AF20" s="730"/>
      <c r="AG20" s="730"/>
      <c r="AH20" s="730"/>
      <c r="AI20" s="730"/>
      <c r="AJ20" s="730"/>
      <c r="AK20" s="730"/>
      <c r="AL20" s="730"/>
      <c r="AM20" s="730"/>
      <c r="AN20" s="730"/>
      <c r="AO20" s="730"/>
      <c r="AP20" s="730"/>
      <c r="AQ20" s="730"/>
      <c r="AR20" s="730"/>
      <c r="AS20" s="730"/>
      <c r="AT20" s="730"/>
      <c r="AU20" s="730"/>
      <c r="AV20" s="730"/>
      <c r="AW20" s="730"/>
      <c r="AX20" s="730"/>
      <c r="AY20" s="730"/>
      <c r="AZ20" s="731"/>
    </row>
    <row r="21" spans="1:52" x14ac:dyDescent="0.25">
      <c r="B21" s="741" t="s">
        <v>259</v>
      </c>
      <c r="C21" s="741"/>
      <c r="D21" s="741"/>
      <c r="E21" s="739" t="s">
        <v>260</v>
      </c>
      <c r="F21" s="739"/>
      <c r="G21" s="739"/>
      <c r="H21" s="739"/>
      <c r="I21" s="739"/>
      <c r="J21" s="739"/>
      <c r="K21" s="740" t="s">
        <v>261</v>
      </c>
      <c r="L21" s="740"/>
      <c r="M21" s="740"/>
      <c r="N21" s="740"/>
      <c r="O21" s="740"/>
      <c r="P21" s="740"/>
      <c r="Q21" s="739" t="s">
        <v>262</v>
      </c>
      <c r="R21" s="739"/>
      <c r="S21" s="739"/>
      <c r="T21" s="739"/>
      <c r="U21" s="739"/>
      <c r="V21" s="739"/>
      <c r="W21" s="739" t="s">
        <v>262</v>
      </c>
      <c r="X21" s="739"/>
      <c r="Y21" s="739"/>
      <c r="Z21" s="739"/>
      <c r="AA21" s="739"/>
      <c r="AB21" s="739"/>
      <c r="AC21" s="739"/>
      <c r="AD21" s="739"/>
      <c r="AE21" s="739" t="s">
        <v>262</v>
      </c>
      <c r="AF21" s="739"/>
      <c r="AG21" s="739"/>
      <c r="AH21" s="739"/>
      <c r="AI21" s="739"/>
      <c r="AJ21" s="739"/>
      <c r="AK21" s="739"/>
      <c r="AL21" s="739"/>
      <c r="AM21" s="739"/>
      <c r="AN21" s="739"/>
      <c r="AO21" s="739"/>
      <c r="AP21" s="739"/>
      <c r="AQ21" s="740" t="s">
        <v>263</v>
      </c>
      <c r="AR21" s="740"/>
      <c r="AS21" s="740"/>
      <c r="AT21" s="740"/>
      <c r="AU21" s="739" t="s">
        <v>264</v>
      </c>
      <c r="AV21" s="739"/>
      <c r="AW21" s="739"/>
      <c r="AX21" s="739"/>
      <c r="AY21" s="739"/>
      <c r="AZ21" s="739"/>
    </row>
    <row r="22" spans="1:52" ht="18.75" customHeight="1" x14ac:dyDescent="0.25">
      <c r="B22" s="741"/>
      <c r="C22" s="741"/>
      <c r="D22" s="741"/>
      <c r="E22" s="739" t="s">
        <v>265</v>
      </c>
      <c r="F22" s="739"/>
      <c r="G22" s="739"/>
      <c r="H22" s="739"/>
      <c r="I22" s="739"/>
      <c r="J22" s="739"/>
      <c r="K22" s="740"/>
      <c r="L22" s="740"/>
      <c r="M22" s="740"/>
      <c r="N22" s="740"/>
      <c r="O22" s="740"/>
      <c r="P22" s="740"/>
      <c r="Q22" s="739" t="s">
        <v>266</v>
      </c>
      <c r="R22" s="739"/>
      <c r="S22" s="739"/>
      <c r="T22" s="739"/>
      <c r="U22" s="739"/>
      <c r="V22" s="739"/>
      <c r="W22" s="739" t="s">
        <v>267</v>
      </c>
      <c r="X22" s="739"/>
      <c r="Y22" s="739"/>
      <c r="Z22" s="739"/>
      <c r="AA22" s="739"/>
      <c r="AB22" s="739"/>
      <c r="AC22" s="739"/>
      <c r="AD22" s="739"/>
      <c r="AE22" s="739" t="s">
        <v>268</v>
      </c>
      <c r="AF22" s="739"/>
      <c r="AG22" s="739"/>
      <c r="AH22" s="739"/>
      <c r="AI22" s="739"/>
      <c r="AJ22" s="739"/>
      <c r="AK22" s="739"/>
      <c r="AL22" s="739"/>
      <c r="AM22" s="739"/>
      <c r="AN22" s="739"/>
      <c r="AO22" s="739"/>
      <c r="AP22" s="739"/>
      <c r="AQ22" s="740"/>
      <c r="AR22" s="740"/>
      <c r="AS22" s="740"/>
      <c r="AT22" s="740"/>
      <c r="AU22" s="739" t="s">
        <v>269</v>
      </c>
      <c r="AV22" s="739"/>
      <c r="AW22" s="739"/>
      <c r="AX22" s="739"/>
      <c r="AY22" s="739"/>
      <c r="AZ22" s="739"/>
    </row>
    <row r="23" spans="1:52" ht="41.25" customHeight="1" x14ac:dyDescent="0.25">
      <c r="B23" s="741"/>
      <c r="C23" s="741"/>
      <c r="D23" s="741"/>
      <c r="E23" s="739" t="s">
        <v>270</v>
      </c>
      <c r="F23" s="739"/>
      <c r="G23" s="739"/>
      <c r="H23" s="739"/>
      <c r="I23" s="739"/>
      <c r="J23" s="739"/>
      <c r="K23" s="740"/>
      <c r="L23" s="740"/>
      <c r="M23" s="740"/>
      <c r="N23" s="740"/>
      <c r="O23" s="740"/>
      <c r="P23" s="740"/>
      <c r="Q23" s="739" t="s">
        <v>271</v>
      </c>
      <c r="R23" s="739"/>
      <c r="S23" s="739"/>
      <c r="T23" s="739"/>
      <c r="U23" s="739"/>
      <c r="V23" s="739"/>
      <c r="W23" s="739" t="s">
        <v>272</v>
      </c>
      <c r="X23" s="739"/>
      <c r="Y23" s="739"/>
      <c r="Z23" s="739"/>
      <c r="AA23" s="739"/>
      <c r="AB23" s="739"/>
      <c r="AC23" s="739"/>
      <c r="AD23" s="739"/>
      <c r="AE23" s="739" t="s">
        <v>273</v>
      </c>
      <c r="AF23" s="739"/>
      <c r="AG23" s="739"/>
      <c r="AH23" s="739"/>
      <c r="AI23" s="739"/>
      <c r="AJ23" s="739"/>
      <c r="AK23" s="739"/>
      <c r="AL23" s="739"/>
      <c r="AM23" s="739"/>
      <c r="AN23" s="739"/>
      <c r="AO23" s="739"/>
      <c r="AP23" s="739"/>
      <c r="AQ23" s="740"/>
      <c r="AR23" s="740"/>
      <c r="AS23" s="740"/>
      <c r="AT23" s="740"/>
      <c r="AU23" s="739" t="s">
        <v>274</v>
      </c>
      <c r="AV23" s="739"/>
      <c r="AW23" s="739"/>
      <c r="AX23" s="739"/>
      <c r="AY23" s="739"/>
      <c r="AZ23" s="739"/>
    </row>
  </sheetData>
  <mergeCells count="57">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 ref="AU21:AZ21"/>
    <mergeCell ref="AE23:AP23"/>
    <mergeCell ref="Q21:V21"/>
    <mergeCell ref="AE22:AP22"/>
    <mergeCell ref="W22:AD22"/>
    <mergeCell ref="AU23:AZ23"/>
    <mergeCell ref="AQ21:AT23"/>
    <mergeCell ref="W23:AD23"/>
    <mergeCell ref="AE21:AP21"/>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s>
  <pageMargins left="0.7" right="0.7" top="0.75" bottom="0.75" header="0.3" footer="0.3"/>
  <pageSetup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 35">
              <controlPr defaultSize="0" print="0" uiObject="1" autoLine="0" autoPict="0">
                <anchor moveWithCells="1" sizeWithCells="1">
                  <from>
                    <xdr:col>50</xdr:col>
                    <xdr:colOff>0</xdr:colOff>
                    <xdr:row>12</xdr:row>
                    <xdr:rowOff>0</xdr:rowOff>
                  </from>
                  <to>
                    <xdr:col>51</xdr:col>
                    <xdr:colOff>0</xdr:colOff>
                    <xdr:row>13</xdr:row>
                    <xdr:rowOff>0</xdr:rowOff>
                  </to>
                </anchor>
              </controlPr>
            </control>
          </mc:Choice>
        </mc:AlternateContent>
        <mc:AlternateContent xmlns:mc="http://schemas.openxmlformats.org/markup-compatibility/2006">
          <mc:Choice Requires="x14">
            <control shapeId="75812" r:id="rId5" name=" 36">
              <controlPr defaultSize="0" print="0" uiObject="1" autoLine="0" autoPict="0">
                <anchor moveWithCells="1" sizeWithCells="1">
                  <from>
                    <xdr:col>45</xdr:col>
                    <xdr:colOff>0</xdr:colOff>
                    <xdr:row>2</xdr:row>
                    <xdr:rowOff>0</xdr:rowOff>
                  </from>
                  <to>
                    <xdr:col>51</xdr:col>
                    <xdr:colOff>0</xdr:colOff>
                    <xdr:row>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6"/>
  <sheetViews>
    <sheetView topLeftCell="A51" workbookViewId="0">
      <selection activeCell="B63" sqref="B63"/>
    </sheetView>
  </sheetViews>
  <sheetFormatPr baseColWidth="10" defaultColWidth="9.140625" defaultRowHeight="15" x14ac:dyDescent="0.25"/>
  <cols>
    <col min="2" max="2" width="71.85546875" customWidth="1"/>
  </cols>
  <sheetData>
    <row r="1" spans="1:2" x14ac:dyDescent="0.25">
      <c r="A1" s="268" t="s">
        <v>275</v>
      </c>
      <c r="B1" s="268" t="s">
        <v>276</v>
      </c>
    </row>
    <row r="2" spans="1:2" x14ac:dyDescent="0.25">
      <c r="A2" s="313" t="s">
        <v>277</v>
      </c>
      <c r="B2" s="313" t="s">
        <v>278</v>
      </c>
    </row>
    <row r="3" spans="1:2" x14ac:dyDescent="0.25">
      <c r="A3" s="271" t="s">
        <v>279</v>
      </c>
      <c r="B3" s="316" t="s">
        <v>280</v>
      </c>
    </row>
    <row r="4" spans="1:2" x14ac:dyDescent="0.25">
      <c r="A4" s="269" t="s">
        <v>281</v>
      </c>
      <c r="B4" s="269" t="s">
        <v>282</v>
      </c>
    </row>
    <row r="5" spans="1:2" x14ac:dyDescent="0.25">
      <c r="A5" s="269" t="s">
        <v>283</v>
      </c>
      <c r="B5" s="269" t="s">
        <v>284</v>
      </c>
    </row>
    <row r="6" spans="1:2" x14ac:dyDescent="0.25">
      <c r="A6" s="269" t="s">
        <v>285</v>
      </c>
      <c r="B6" s="269" t="s">
        <v>286</v>
      </c>
    </row>
    <row r="7" spans="1:2" x14ac:dyDescent="0.25">
      <c r="A7" s="269" t="s">
        <v>287</v>
      </c>
      <c r="B7" s="269" t="s">
        <v>288</v>
      </c>
    </row>
    <row r="8" spans="1:2" x14ac:dyDescent="0.25">
      <c r="A8" s="269" t="s">
        <v>289</v>
      </c>
      <c r="B8" s="269" t="s">
        <v>290</v>
      </c>
    </row>
    <row r="9" spans="1:2" x14ac:dyDescent="0.25">
      <c r="A9" s="269" t="s">
        <v>291</v>
      </c>
      <c r="B9" s="269" t="s">
        <v>292</v>
      </c>
    </row>
    <row r="10" spans="1:2" x14ac:dyDescent="0.25">
      <c r="A10" s="269" t="s">
        <v>293</v>
      </c>
      <c r="B10" s="269" t="s">
        <v>294</v>
      </c>
    </row>
    <row r="11" spans="1:2" x14ac:dyDescent="0.25">
      <c r="A11" s="269" t="s">
        <v>295</v>
      </c>
      <c r="B11" s="269" t="s">
        <v>296</v>
      </c>
    </row>
    <row r="12" spans="1:2" x14ac:dyDescent="0.25">
      <c r="A12" s="269" t="s">
        <v>297</v>
      </c>
      <c r="B12" s="269" t="s">
        <v>298</v>
      </c>
    </row>
    <row r="13" spans="1:2" x14ac:dyDescent="0.25">
      <c r="A13" s="269" t="s">
        <v>299</v>
      </c>
      <c r="B13" s="314" t="s">
        <v>300</v>
      </c>
    </row>
    <row r="14" spans="1:2" x14ac:dyDescent="0.25">
      <c r="A14" s="269" t="s">
        <v>301</v>
      </c>
      <c r="B14" s="314" t="s">
        <v>302</v>
      </c>
    </row>
    <row r="15" spans="1:2" x14ac:dyDescent="0.25">
      <c r="A15" s="269" t="s">
        <v>303</v>
      </c>
      <c r="B15" s="269" t="s">
        <v>304</v>
      </c>
    </row>
    <row r="16" spans="1:2" x14ac:dyDescent="0.25">
      <c r="A16" s="269" t="s">
        <v>305</v>
      </c>
      <c r="B16" s="269" t="s">
        <v>306</v>
      </c>
    </row>
    <row r="17" spans="1:2" x14ac:dyDescent="0.25">
      <c r="A17" s="269" t="s">
        <v>307</v>
      </c>
      <c r="B17" s="269" t="s">
        <v>308</v>
      </c>
    </row>
    <row r="18" spans="1:2" x14ac:dyDescent="0.25">
      <c r="A18" s="269" t="s">
        <v>309</v>
      </c>
      <c r="B18" s="314" t="s">
        <v>310</v>
      </c>
    </row>
    <row r="19" spans="1:2" x14ac:dyDescent="0.25">
      <c r="A19" s="269" t="s">
        <v>311</v>
      </c>
      <c r="B19" s="314" t="s">
        <v>312</v>
      </c>
    </row>
    <row r="20" spans="1:2" x14ac:dyDescent="0.25">
      <c r="A20" s="269" t="s">
        <v>313</v>
      </c>
      <c r="B20" s="269" t="s">
        <v>314</v>
      </c>
    </row>
    <row r="21" spans="1:2" x14ac:dyDescent="0.25">
      <c r="A21" s="269" t="s">
        <v>315</v>
      </c>
      <c r="B21" s="269" t="s">
        <v>316</v>
      </c>
    </row>
    <row r="22" spans="1:2" x14ac:dyDescent="0.25">
      <c r="A22" s="269" t="s">
        <v>317</v>
      </c>
      <c r="B22" s="314" t="s">
        <v>318</v>
      </c>
    </row>
    <row r="23" spans="1:2" x14ac:dyDescent="0.25">
      <c r="A23" s="271" t="s">
        <v>319</v>
      </c>
      <c r="B23" s="271" t="s">
        <v>320</v>
      </c>
    </row>
    <row r="24" spans="1:2" x14ac:dyDescent="0.25">
      <c r="A24" s="271" t="s">
        <v>321</v>
      </c>
      <c r="B24" s="271" t="s">
        <v>322</v>
      </c>
    </row>
    <row r="25" spans="1:2" x14ac:dyDescent="0.25">
      <c r="A25" s="269" t="s">
        <v>323</v>
      </c>
      <c r="B25" s="314" t="s">
        <v>324</v>
      </c>
    </row>
    <row r="26" spans="1:2" x14ac:dyDescent="0.25">
      <c r="A26" s="269" t="s">
        <v>325</v>
      </c>
      <c r="B26" s="269" t="s">
        <v>326</v>
      </c>
    </row>
    <row r="27" spans="1:2" x14ac:dyDescent="0.25">
      <c r="A27" s="269" t="s">
        <v>327</v>
      </c>
      <c r="B27" s="314" t="s">
        <v>328</v>
      </c>
    </row>
    <row r="28" spans="1:2" x14ac:dyDescent="0.25">
      <c r="A28" s="269" t="s">
        <v>329</v>
      </c>
      <c r="B28" s="269" t="s">
        <v>330</v>
      </c>
    </row>
    <row r="29" spans="1:2" x14ac:dyDescent="0.25">
      <c r="A29" s="269" t="s">
        <v>331</v>
      </c>
      <c r="B29" s="314" t="s">
        <v>332</v>
      </c>
    </row>
    <row r="30" spans="1:2" x14ac:dyDescent="0.25">
      <c r="A30" s="269" t="s">
        <v>333</v>
      </c>
      <c r="B30" s="314" t="s">
        <v>334</v>
      </c>
    </row>
    <row r="31" spans="1:2" x14ac:dyDescent="0.25">
      <c r="A31" s="269" t="s">
        <v>335</v>
      </c>
      <c r="B31" s="269" t="s">
        <v>336</v>
      </c>
    </row>
    <row r="32" spans="1:2" x14ac:dyDescent="0.25">
      <c r="A32" s="269" t="s">
        <v>337</v>
      </c>
      <c r="B32" s="269" t="s">
        <v>338</v>
      </c>
    </row>
    <row r="33" spans="1:2" x14ac:dyDescent="0.25">
      <c r="A33" s="269" t="s">
        <v>339</v>
      </c>
      <c r="B33" s="269" t="s">
        <v>340</v>
      </c>
    </row>
    <row r="34" spans="1:2" x14ac:dyDescent="0.25">
      <c r="A34" s="269" t="s">
        <v>341</v>
      </c>
      <c r="B34" s="269" t="s">
        <v>342</v>
      </c>
    </row>
    <row r="35" spans="1:2" x14ac:dyDescent="0.25">
      <c r="A35" s="269" t="s">
        <v>343</v>
      </c>
      <c r="B35" s="269" t="s">
        <v>344</v>
      </c>
    </row>
    <row r="36" spans="1:2" x14ac:dyDescent="0.25">
      <c r="A36" s="269" t="s">
        <v>345</v>
      </c>
      <c r="B36" s="269" t="s">
        <v>346</v>
      </c>
    </row>
    <row r="37" spans="1:2" x14ac:dyDescent="0.25">
      <c r="A37" s="269" t="s">
        <v>347</v>
      </c>
      <c r="B37" s="314" t="s">
        <v>348</v>
      </c>
    </row>
    <row r="38" spans="1:2" x14ac:dyDescent="0.25">
      <c r="A38" s="269" t="s">
        <v>349</v>
      </c>
      <c r="B38" s="269" t="s">
        <v>350</v>
      </c>
    </row>
    <row r="39" spans="1:2" x14ac:dyDescent="0.25">
      <c r="A39" s="269" t="s">
        <v>351</v>
      </c>
      <c r="B39" s="269" t="s">
        <v>352</v>
      </c>
    </row>
    <row r="40" spans="1:2" x14ac:dyDescent="0.25">
      <c r="A40" s="269" t="s">
        <v>353</v>
      </c>
      <c r="B40" s="314" t="s">
        <v>354</v>
      </c>
    </row>
    <row r="41" spans="1:2" x14ac:dyDescent="0.25">
      <c r="A41" s="269" t="s">
        <v>355</v>
      </c>
      <c r="B41" s="269" t="s">
        <v>356</v>
      </c>
    </row>
    <row r="42" spans="1:2" x14ac:dyDescent="0.25">
      <c r="A42" s="269" t="s">
        <v>357</v>
      </c>
      <c r="B42" s="314" t="s">
        <v>358</v>
      </c>
    </row>
    <row r="43" spans="1:2" x14ac:dyDescent="0.25">
      <c r="A43" s="269" t="s">
        <v>359</v>
      </c>
      <c r="B43" s="314" t="s">
        <v>360</v>
      </c>
    </row>
    <row r="44" spans="1:2" x14ac:dyDescent="0.25">
      <c r="A44" s="269" t="s">
        <v>361</v>
      </c>
      <c r="B44" s="314" t="s">
        <v>362</v>
      </c>
    </row>
    <row r="45" spans="1:2" x14ac:dyDescent="0.25">
      <c r="A45" s="313" t="s">
        <v>363</v>
      </c>
      <c r="B45" s="313" t="s">
        <v>364</v>
      </c>
    </row>
    <row r="46" spans="1:2" x14ac:dyDescent="0.25">
      <c r="A46" s="269" t="s">
        <v>365</v>
      </c>
      <c r="B46" s="269" t="s">
        <v>366</v>
      </c>
    </row>
    <row r="47" spans="1:2" x14ac:dyDescent="0.25">
      <c r="A47" s="269" t="s">
        <v>367</v>
      </c>
      <c r="B47" s="269" t="s">
        <v>368</v>
      </c>
    </row>
    <row r="48" spans="1:2" x14ac:dyDescent="0.25">
      <c r="A48" s="269" t="s">
        <v>369</v>
      </c>
      <c r="B48" s="269" t="s">
        <v>370</v>
      </c>
    </row>
    <row r="49" spans="1:2" x14ac:dyDescent="0.25">
      <c r="A49" s="269" t="s">
        <v>371</v>
      </c>
      <c r="B49" s="269" t="s">
        <v>372</v>
      </c>
    </row>
    <row r="50" spans="1:2" x14ac:dyDescent="0.25">
      <c r="A50" s="269" t="s">
        <v>373</v>
      </c>
      <c r="B50" s="269" t="s">
        <v>374</v>
      </c>
    </row>
    <row r="51" spans="1:2" x14ac:dyDescent="0.25">
      <c r="A51" s="269" t="s">
        <v>375</v>
      </c>
      <c r="B51" s="269" t="s">
        <v>376</v>
      </c>
    </row>
    <row r="52" spans="1:2" x14ac:dyDescent="0.25">
      <c r="A52" s="269" t="s">
        <v>208</v>
      </c>
      <c r="B52" s="269" t="s">
        <v>377</v>
      </c>
    </row>
    <row r="53" spans="1:2" x14ac:dyDescent="0.25">
      <c r="A53" s="269" t="s">
        <v>378</v>
      </c>
      <c r="B53" s="269" t="s">
        <v>379</v>
      </c>
    </row>
    <row r="54" spans="1:2" x14ac:dyDescent="0.25">
      <c r="A54" s="269" t="s">
        <v>380</v>
      </c>
      <c r="B54" s="269" t="s">
        <v>381</v>
      </c>
    </row>
    <row r="55" spans="1:2" x14ac:dyDescent="0.25">
      <c r="A55" s="269" t="s">
        <v>382</v>
      </c>
      <c r="B55" s="314" t="s">
        <v>383</v>
      </c>
    </row>
    <row r="56" spans="1:2" x14ac:dyDescent="0.25">
      <c r="A56" s="269" t="s">
        <v>384</v>
      </c>
      <c r="B56" s="269" t="s">
        <v>385</v>
      </c>
    </row>
    <row r="57" spans="1:2" x14ac:dyDescent="0.25">
      <c r="A57" s="269" t="s">
        <v>386</v>
      </c>
      <c r="B57" s="314" t="s">
        <v>387</v>
      </c>
    </row>
    <row r="58" spans="1:2" x14ac:dyDescent="0.25">
      <c r="A58" s="269" t="s">
        <v>388</v>
      </c>
      <c r="B58" s="314" t="s">
        <v>389</v>
      </c>
    </row>
    <row r="59" spans="1:2" x14ac:dyDescent="0.25">
      <c r="A59" s="313" t="s">
        <v>390</v>
      </c>
      <c r="B59" s="313" t="s">
        <v>391</v>
      </c>
    </row>
    <row r="60" spans="1:2" x14ac:dyDescent="0.25">
      <c r="A60" s="269" t="s">
        <v>392</v>
      </c>
      <c r="B60" s="269" t="s">
        <v>393</v>
      </c>
    </row>
    <row r="61" spans="1:2" x14ac:dyDescent="0.25">
      <c r="A61" s="269" t="s">
        <v>394</v>
      </c>
      <c r="B61" s="269" t="s">
        <v>395</v>
      </c>
    </row>
    <row r="62" spans="1:2" x14ac:dyDescent="0.25">
      <c r="A62" s="271" t="s">
        <v>396</v>
      </c>
      <c r="B62" s="271" t="s">
        <v>397</v>
      </c>
    </row>
    <row r="63" spans="1:2" x14ac:dyDescent="0.25">
      <c r="A63" s="271" t="s">
        <v>398</v>
      </c>
      <c r="B63" s="271" t="s">
        <v>399</v>
      </c>
    </row>
    <row r="64" spans="1:2" x14ac:dyDescent="0.25">
      <c r="A64" s="269" t="s">
        <v>400</v>
      </c>
      <c r="B64" s="269" t="s">
        <v>401</v>
      </c>
    </row>
    <row r="65" spans="1:2" x14ac:dyDescent="0.25">
      <c r="A65" s="271" t="s">
        <v>402</v>
      </c>
      <c r="B65" s="271" t="s">
        <v>403</v>
      </c>
    </row>
    <row r="66" spans="1:2" x14ac:dyDescent="0.25">
      <c r="A66" s="269" t="s">
        <v>404</v>
      </c>
      <c r="B66" s="269" t="s">
        <v>405</v>
      </c>
    </row>
  </sheetData>
  <sortState xmlns:xlrd2="http://schemas.microsoft.com/office/spreadsheetml/2017/richdata2" ref="A2:B66">
    <sortCondition ref="A2:A6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A27" zoomScale="60" zoomScaleNormal="60" workbookViewId="0">
      <selection activeCell="Q40" sqref="Q40"/>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43" t="s">
        <v>0</v>
      </c>
      <c r="B1" s="743"/>
      <c r="C1" s="743"/>
      <c r="D1" s="743"/>
      <c r="E1" s="743"/>
      <c r="F1" s="743"/>
      <c r="G1" s="743"/>
      <c r="H1" s="743"/>
      <c r="I1" s="743"/>
      <c r="J1" s="743"/>
      <c r="K1" s="743"/>
      <c r="L1" s="743"/>
      <c r="M1" s="743"/>
      <c r="N1" s="743"/>
      <c r="O1" s="743"/>
      <c r="P1" s="743"/>
      <c r="Q1" s="743"/>
      <c r="R1" s="743"/>
      <c r="S1" s="743"/>
      <c r="T1" s="743"/>
      <c r="U1" s="743"/>
      <c r="V1" s="743"/>
      <c r="W1" s="743"/>
      <c r="X1" s="743"/>
      <c r="Y1" s="743"/>
      <c r="Z1" s="743"/>
      <c r="AA1" s="743"/>
      <c r="AB1" s="743"/>
      <c r="AC1" s="743"/>
      <c r="AD1" s="743"/>
      <c r="AE1" s="743"/>
      <c r="AF1" s="743"/>
      <c r="AG1" s="743"/>
      <c r="AH1" s="743"/>
      <c r="AI1" s="743"/>
      <c r="AJ1" s="743"/>
      <c r="AK1" s="743"/>
      <c r="AL1" s="743"/>
      <c r="AM1" s="743"/>
      <c r="AN1" s="743"/>
      <c r="AO1" s="743"/>
      <c r="AP1" s="743"/>
      <c r="AQ1" s="743"/>
      <c r="AR1" s="743"/>
      <c r="AS1" s="743"/>
      <c r="AT1" s="743"/>
      <c r="AU1" s="743"/>
      <c r="AV1" s="743"/>
      <c r="AW1" s="743"/>
      <c r="AX1" s="743"/>
      <c r="AY1" s="743"/>
      <c r="AZ1" s="743"/>
      <c r="BA1" s="743"/>
      <c r="BB1" s="743"/>
      <c r="BC1" s="743"/>
      <c r="BD1" s="743"/>
      <c r="BE1" s="743"/>
      <c r="BF1" s="743"/>
      <c r="BG1" s="743"/>
      <c r="BH1" s="743"/>
      <c r="BI1" s="742" t="s">
        <v>139</v>
      </c>
      <c r="BJ1" s="742"/>
      <c r="BK1" s="742"/>
    </row>
    <row r="2" spans="1:63" ht="15.95" customHeight="1" x14ac:dyDescent="0.25">
      <c r="A2" s="743" t="s">
        <v>2</v>
      </c>
      <c r="B2" s="743"/>
      <c r="C2" s="743"/>
      <c r="D2" s="743"/>
      <c r="E2" s="743"/>
      <c r="F2" s="743"/>
      <c r="G2" s="743"/>
      <c r="H2" s="743"/>
      <c r="I2" s="743"/>
      <c r="J2" s="743"/>
      <c r="K2" s="743"/>
      <c r="L2" s="743"/>
      <c r="M2" s="743"/>
      <c r="N2" s="743"/>
      <c r="O2" s="743"/>
      <c r="P2" s="743"/>
      <c r="Q2" s="743"/>
      <c r="R2" s="743"/>
      <c r="S2" s="743"/>
      <c r="T2" s="743"/>
      <c r="U2" s="743"/>
      <c r="V2" s="743"/>
      <c r="W2" s="743"/>
      <c r="X2" s="743"/>
      <c r="Y2" s="743"/>
      <c r="Z2" s="743"/>
      <c r="AA2" s="743"/>
      <c r="AB2" s="743"/>
      <c r="AC2" s="743"/>
      <c r="AD2" s="743"/>
      <c r="AE2" s="743"/>
      <c r="AF2" s="743"/>
      <c r="AG2" s="743"/>
      <c r="AH2" s="743"/>
      <c r="AI2" s="743"/>
      <c r="AJ2" s="743"/>
      <c r="AK2" s="743"/>
      <c r="AL2" s="743"/>
      <c r="AM2" s="743"/>
      <c r="AN2" s="743"/>
      <c r="AO2" s="743"/>
      <c r="AP2" s="743"/>
      <c r="AQ2" s="743"/>
      <c r="AR2" s="743"/>
      <c r="AS2" s="743"/>
      <c r="AT2" s="743"/>
      <c r="AU2" s="743"/>
      <c r="AV2" s="743"/>
      <c r="AW2" s="743"/>
      <c r="AX2" s="743"/>
      <c r="AY2" s="743"/>
      <c r="AZ2" s="743"/>
      <c r="BA2" s="743"/>
      <c r="BB2" s="743"/>
      <c r="BC2" s="743"/>
      <c r="BD2" s="743"/>
      <c r="BE2" s="743"/>
      <c r="BF2" s="743"/>
      <c r="BG2" s="743"/>
      <c r="BH2" s="743"/>
      <c r="BI2" s="742" t="s">
        <v>3</v>
      </c>
      <c r="BJ2" s="742"/>
      <c r="BK2" s="742"/>
    </row>
    <row r="3" spans="1:63" ht="26.25" customHeight="1" x14ac:dyDescent="0.25">
      <c r="A3" s="743" t="s">
        <v>406</v>
      </c>
      <c r="B3" s="743"/>
      <c r="C3" s="743"/>
      <c r="D3" s="743"/>
      <c r="E3" s="743"/>
      <c r="F3" s="743"/>
      <c r="G3" s="743"/>
      <c r="H3" s="743"/>
      <c r="I3" s="743"/>
      <c r="J3" s="743"/>
      <c r="K3" s="743"/>
      <c r="L3" s="743"/>
      <c r="M3" s="743"/>
      <c r="N3" s="743"/>
      <c r="O3" s="743"/>
      <c r="P3" s="743"/>
      <c r="Q3" s="743"/>
      <c r="R3" s="743"/>
      <c r="S3" s="743"/>
      <c r="T3" s="743"/>
      <c r="U3" s="743"/>
      <c r="V3" s="743"/>
      <c r="W3" s="743"/>
      <c r="X3" s="743"/>
      <c r="Y3" s="743"/>
      <c r="Z3" s="743"/>
      <c r="AA3" s="743"/>
      <c r="AB3" s="743"/>
      <c r="AC3" s="743"/>
      <c r="AD3" s="743"/>
      <c r="AE3" s="743"/>
      <c r="AF3" s="743"/>
      <c r="AG3" s="743"/>
      <c r="AH3" s="743"/>
      <c r="AI3" s="743"/>
      <c r="AJ3" s="743"/>
      <c r="AK3" s="743"/>
      <c r="AL3" s="743"/>
      <c r="AM3" s="743"/>
      <c r="AN3" s="743"/>
      <c r="AO3" s="743"/>
      <c r="AP3" s="743"/>
      <c r="AQ3" s="743"/>
      <c r="AR3" s="743"/>
      <c r="AS3" s="743"/>
      <c r="AT3" s="743"/>
      <c r="AU3" s="743"/>
      <c r="AV3" s="743"/>
      <c r="AW3" s="743"/>
      <c r="AX3" s="743"/>
      <c r="AY3" s="743"/>
      <c r="AZ3" s="743"/>
      <c r="BA3" s="743"/>
      <c r="BB3" s="743"/>
      <c r="BC3" s="743"/>
      <c r="BD3" s="743"/>
      <c r="BE3" s="743"/>
      <c r="BF3" s="743"/>
      <c r="BG3" s="743"/>
      <c r="BH3" s="743"/>
      <c r="BI3" s="742" t="s">
        <v>5</v>
      </c>
      <c r="BJ3" s="742"/>
      <c r="BK3" s="742"/>
    </row>
    <row r="4" spans="1:63" ht="15.95" customHeight="1" x14ac:dyDescent="0.25">
      <c r="A4" s="743" t="s">
        <v>407</v>
      </c>
      <c r="B4" s="743"/>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3"/>
      <c r="AI4" s="743"/>
      <c r="AJ4" s="743"/>
      <c r="AK4" s="743"/>
      <c r="AL4" s="743"/>
      <c r="AM4" s="743"/>
      <c r="AN4" s="743"/>
      <c r="AO4" s="743"/>
      <c r="AP4" s="743"/>
      <c r="AQ4" s="743"/>
      <c r="AR4" s="743"/>
      <c r="AS4" s="743"/>
      <c r="AT4" s="743"/>
      <c r="AU4" s="743"/>
      <c r="AV4" s="743"/>
      <c r="AW4" s="743"/>
      <c r="AX4" s="743"/>
      <c r="AY4" s="743"/>
      <c r="AZ4" s="743"/>
      <c r="BA4" s="743"/>
      <c r="BB4" s="743"/>
      <c r="BC4" s="743"/>
      <c r="BD4" s="743"/>
      <c r="BE4" s="743"/>
      <c r="BF4" s="743"/>
      <c r="BG4" s="743"/>
      <c r="BH4" s="743"/>
      <c r="BI4" s="744" t="s">
        <v>408</v>
      </c>
      <c r="BJ4" s="745"/>
      <c r="BK4" s="746"/>
    </row>
    <row r="5" spans="1:63" ht="26.25" customHeight="1" x14ac:dyDescent="0.25">
      <c r="A5" s="747" t="s">
        <v>409</v>
      </c>
      <c r="B5" s="747"/>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c r="AD5" s="747"/>
      <c r="AE5" s="747"/>
      <c r="AG5" s="747" t="s">
        <v>410</v>
      </c>
      <c r="AH5" s="747"/>
      <c r="AI5" s="747"/>
      <c r="AJ5" s="747"/>
      <c r="AK5" s="747"/>
      <c r="AL5" s="747"/>
      <c r="AM5" s="747"/>
      <c r="AN5" s="747"/>
      <c r="AO5" s="747"/>
      <c r="AP5" s="747"/>
      <c r="AQ5" s="747"/>
      <c r="AR5" s="747"/>
      <c r="AS5" s="747"/>
      <c r="AT5" s="747"/>
      <c r="AU5" s="747"/>
      <c r="AV5" s="747"/>
      <c r="AW5" s="747"/>
      <c r="AX5" s="747"/>
      <c r="AY5" s="747"/>
      <c r="AZ5" s="747"/>
      <c r="BA5" s="747"/>
      <c r="BB5" s="747"/>
      <c r="BC5" s="747"/>
      <c r="BD5" s="747"/>
      <c r="BE5" s="747"/>
      <c r="BF5" s="747"/>
      <c r="BG5" s="747"/>
      <c r="BH5" s="747"/>
      <c r="BI5" s="748"/>
      <c r="BJ5" s="748"/>
      <c r="BK5" s="748"/>
    </row>
    <row r="6" spans="1:63" ht="31.5" customHeight="1" x14ac:dyDescent="0.25">
      <c r="A6" s="156" t="s">
        <v>411</v>
      </c>
      <c r="B6" s="753"/>
      <c r="C6" s="753"/>
      <c r="D6" s="753"/>
      <c r="E6" s="753"/>
      <c r="F6" s="753"/>
      <c r="G6" s="753"/>
      <c r="H6" s="753"/>
      <c r="I6" s="753"/>
      <c r="J6" s="753"/>
      <c r="K6" s="753"/>
      <c r="L6" s="753"/>
      <c r="M6" s="753"/>
      <c r="N6" s="753"/>
      <c r="O6" s="753"/>
      <c r="P6" s="753"/>
      <c r="Q6" s="753"/>
      <c r="R6" s="753"/>
      <c r="S6" s="753"/>
      <c r="T6" s="753"/>
      <c r="U6" s="753"/>
      <c r="V6" s="753"/>
      <c r="W6" s="753"/>
      <c r="X6" s="753"/>
      <c r="Y6" s="753"/>
      <c r="Z6" s="753"/>
      <c r="AA6" s="753"/>
      <c r="AB6" s="753"/>
      <c r="AC6" s="753"/>
      <c r="AD6" s="753"/>
      <c r="AE6" s="753"/>
      <c r="AF6" s="753"/>
      <c r="AG6" s="753"/>
      <c r="AH6" s="753"/>
      <c r="AI6" s="753"/>
      <c r="AJ6" s="753"/>
      <c r="AK6" s="753"/>
      <c r="AL6" s="753"/>
      <c r="AM6" s="753"/>
      <c r="AN6" s="753"/>
      <c r="AO6" s="753"/>
      <c r="AP6" s="753"/>
      <c r="AQ6" s="753"/>
      <c r="AR6" s="753"/>
      <c r="AS6" s="753"/>
      <c r="AT6" s="753"/>
      <c r="AU6" s="753"/>
      <c r="AV6" s="753"/>
      <c r="AW6" s="753"/>
      <c r="AX6" s="753"/>
      <c r="AY6" s="753"/>
      <c r="AZ6" s="753"/>
      <c r="BA6" s="753"/>
      <c r="BB6" s="753"/>
      <c r="BC6" s="753"/>
      <c r="BD6" s="753"/>
      <c r="BE6" s="753"/>
      <c r="BF6" s="753"/>
      <c r="BG6" s="753"/>
      <c r="BH6" s="753"/>
      <c r="BI6" s="753"/>
      <c r="BJ6" s="753"/>
      <c r="BK6" s="753"/>
    </row>
    <row r="7" spans="1:63" ht="31.5" customHeight="1" x14ac:dyDescent="0.25">
      <c r="A7" s="157" t="s">
        <v>412</v>
      </c>
      <c r="B7" s="751"/>
      <c r="C7" s="754"/>
      <c r="D7" s="754"/>
      <c r="E7" s="754"/>
      <c r="F7" s="754"/>
      <c r="G7" s="754"/>
      <c r="H7" s="754"/>
      <c r="I7" s="754"/>
      <c r="J7" s="754"/>
      <c r="K7" s="754"/>
      <c r="L7" s="754"/>
      <c r="M7" s="754"/>
      <c r="N7" s="754"/>
      <c r="O7" s="754"/>
      <c r="P7" s="754"/>
      <c r="Q7" s="754"/>
      <c r="R7" s="754"/>
      <c r="S7" s="754"/>
      <c r="T7" s="754"/>
      <c r="U7" s="754"/>
      <c r="V7" s="754"/>
      <c r="W7" s="754"/>
      <c r="X7" s="754"/>
      <c r="Y7" s="754"/>
      <c r="Z7" s="754"/>
      <c r="AA7" s="754"/>
      <c r="AB7" s="754"/>
      <c r="AC7" s="754"/>
      <c r="AD7" s="754"/>
      <c r="AE7" s="754"/>
      <c r="AF7" s="754"/>
      <c r="AG7" s="754"/>
      <c r="AH7" s="754"/>
      <c r="AI7" s="754"/>
      <c r="AJ7" s="754"/>
      <c r="AK7" s="754"/>
      <c r="AL7" s="754"/>
      <c r="AM7" s="754"/>
      <c r="AN7" s="754"/>
      <c r="AO7" s="754"/>
      <c r="AP7" s="754"/>
      <c r="AQ7" s="754"/>
      <c r="AR7" s="754"/>
      <c r="AS7" s="754"/>
      <c r="AT7" s="754"/>
      <c r="AU7" s="754"/>
      <c r="AV7" s="754"/>
      <c r="AW7" s="754"/>
      <c r="AX7" s="754"/>
      <c r="AY7" s="754"/>
      <c r="AZ7" s="754"/>
      <c r="BA7" s="754"/>
      <c r="BB7" s="754"/>
      <c r="BC7" s="754"/>
      <c r="BD7" s="754"/>
      <c r="BE7" s="754"/>
      <c r="BF7" s="754"/>
      <c r="BG7" s="754"/>
      <c r="BH7" s="754"/>
      <c r="BI7" s="754"/>
      <c r="BJ7" s="754"/>
      <c r="BK7" s="752"/>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749" t="s">
        <v>413</v>
      </c>
      <c r="B9" s="195" t="s">
        <v>30</v>
      </c>
      <c r="C9" s="195" t="s">
        <v>31</v>
      </c>
      <c r="D9" s="751" t="s">
        <v>32</v>
      </c>
      <c r="E9" s="752"/>
      <c r="F9" s="195" t="s">
        <v>33</v>
      </c>
      <c r="G9" s="195" t="s">
        <v>34</v>
      </c>
      <c r="H9" s="751" t="s">
        <v>35</v>
      </c>
      <c r="I9" s="752"/>
      <c r="J9" s="195" t="s">
        <v>36</v>
      </c>
      <c r="K9" s="195" t="s">
        <v>37</v>
      </c>
      <c r="L9" s="751" t="s">
        <v>38</v>
      </c>
      <c r="M9" s="752"/>
      <c r="N9" s="195" t="s">
        <v>39</v>
      </c>
      <c r="O9" s="195" t="s">
        <v>8</v>
      </c>
      <c r="P9" s="751" t="s">
        <v>40</v>
      </c>
      <c r="Q9" s="752"/>
      <c r="R9" s="751" t="s">
        <v>414</v>
      </c>
      <c r="S9" s="752"/>
      <c r="T9" s="751" t="s">
        <v>415</v>
      </c>
      <c r="U9" s="754"/>
      <c r="V9" s="754"/>
      <c r="W9" s="754"/>
      <c r="X9" s="754"/>
      <c r="Y9" s="752"/>
      <c r="Z9" s="751" t="s">
        <v>416</v>
      </c>
      <c r="AA9" s="754"/>
      <c r="AB9" s="754"/>
      <c r="AC9" s="754"/>
      <c r="AD9" s="754"/>
      <c r="AE9" s="752"/>
      <c r="AG9" s="749" t="s">
        <v>413</v>
      </c>
      <c r="AH9" s="195" t="s">
        <v>30</v>
      </c>
      <c r="AI9" s="195" t="s">
        <v>31</v>
      </c>
      <c r="AJ9" s="751" t="s">
        <v>32</v>
      </c>
      <c r="AK9" s="752"/>
      <c r="AL9" s="195" t="s">
        <v>33</v>
      </c>
      <c r="AM9" s="195" t="s">
        <v>34</v>
      </c>
      <c r="AN9" s="751" t="s">
        <v>35</v>
      </c>
      <c r="AO9" s="752"/>
      <c r="AP9" s="195" t="s">
        <v>36</v>
      </c>
      <c r="AQ9" s="195" t="s">
        <v>37</v>
      </c>
      <c r="AR9" s="751" t="s">
        <v>38</v>
      </c>
      <c r="AS9" s="752"/>
      <c r="AT9" s="195" t="s">
        <v>39</v>
      </c>
      <c r="AU9" s="195" t="s">
        <v>8</v>
      </c>
      <c r="AV9" s="751" t="s">
        <v>40</v>
      </c>
      <c r="AW9" s="752"/>
      <c r="AX9" s="751" t="s">
        <v>414</v>
      </c>
      <c r="AY9" s="752"/>
      <c r="AZ9" s="751" t="s">
        <v>415</v>
      </c>
      <c r="BA9" s="754"/>
      <c r="BB9" s="754"/>
      <c r="BC9" s="754"/>
      <c r="BD9" s="754"/>
      <c r="BE9" s="752"/>
      <c r="BF9" s="751" t="s">
        <v>416</v>
      </c>
      <c r="BG9" s="754"/>
      <c r="BH9" s="754"/>
      <c r="BI9" s="754"/>
      <c r="BJ9" s="754"/>
      <c r="BK9" s="752"/>
    </row>
    <row r="10" spans="1:63" ht="36" customHeight="1" x14ac:dyDescent="0.25">
      <c r="A10" s="750"/>
      <c r="B10" s="121" t="s">
        <v>417</v>
      </c>
      <c r="C10" s="121" t="s">
        <v>417</v>
      </c>
      <c r="D10" s="121" t="s">
        <v>417</v>
      </c>
      <c r="E10" s="121" t="s">
        <v>418</v>
      </c>
      <c r="F10" s="121" t="s">
        <v>417</v>
      </c>
      <c r="G10" s="121" t="s">
        <v>417</v>
      </c>
      <c r="H10" s="121" t="s">
        <v>417</v>
      </c>
      <c r="I10" s="121" t="s">
        <v>418</v>
      </c>
      <c r="J10" s="121" t="s">
        <v>417</v>
      </c>
      <c r="K10" s="121" t="s">
        <v>417</v>
      </c>
      <c r="L10" s="121" t="s">
        <v>417</v>
      </c>
      <c r="M10" s="121" t="s">
        <v>418</v>
      </c>
      <c r="N10" s="121" t="s">
        <v>417</v>
      </c>
      <c r="O10" s="121" t="s">
        <v>417</v>
      </c>
      <c r="P10" s="121" t="s">
        <v>417</v>
      </c>
      <c r="Q10" s="121" t="s">
        <v>418</v>
      </c>
      <c r="R10" s="121" t="s">
        <v>417</v>
      </c>
      <c r="S10" s="121" t="s">
        <v>418</v>
      </c>
      <c r="T10" s="189" t="s">
        <v>419</v>
      </c>
      <c r="U10" s="189" t="s">
        <v>420</v>
      </c>
      <c r="V10" s="189" t="s">
        <v>421</v>
      </c>
      <c r="W10" s="189" t="s">
        <v>422</v>
      </c>
      <c r="X10" s="190" t="s">
        <v>423</v>
      </c>
      <c r="Y10" s="189" t="s">
        <v>424</v>
      </c>
      <c r="Z10" s="121" t="s">
        <v>425</v>
      </c>
      <c r="AA10" s="150" t="s">
        <v>426</v>
      </c>
      <c r="AB10" s="121" t="s">
        <v>427</v>
      </c>
      <c r="AC10" s="121" t="s">
        <v>428</v>
      </c>
      <c r="AD10" s="121" t="s">
        <v>429</v>
      </c>
      <c r="AE10" s="121" t="s">
        <v>430</v>
      </c>
      <c r="AG10" s="750"/>
      <c r="AH10" s="121" t="s">
        <v>417</v>
      </c>
      <c r="AI10" s="121" t="s">
        <v>417</v>
      </c>
      <c r="AJ10" s="121" t="s">
        <v>417</v>
      </c>
      <c r="AK10" s="121" t="s">
        <v>418</v>
      </c>
      <c r="AL10" s="121" t="s">
        <v>417</v>
      </c>
      <c r="AM10" s="121" t="s">
        <v>417</v>
      </c>
      <c r="AN10" s="121" t="s">
        <v>417</v>
      </c>
      <c r="AO10" s="121" t="s">
        <v>418</v>
      </c>
      <c r="AP10" s="121" t="s">
        <v>417</v>
      </c>
      <c r="AQ10" s="121" t="s">
        <v>417</v>
      </c>
      <c r="AR10" s="121" t="s">
        <v>417</v>
      </c>
      <c r="AS10" s="121" t="s">
        <v>418</v>
      </c>
      <c r="AT10" s="121" t="s">
        <v>417</v>
      </c>
      <c r="AU10" s="121" t="s">
        <v>417</v>
      </c>
      <c r="AV10" s="121" t="s">
        <v>417</v>
      </c>
      <c r="AW10" s="121" t="s">
        <v>418</v>
      </c>
      <c r="AX10" s="121" t="s">
        <v>417</v>
      </c>
      <c r="AY10" s="121" t="s">
        <v>418</v>
      </c>
      <c r="AZ10" s="189" t="s">
        <v>419</v>
      </c>
      <c r="BA10" s="189" t="s">
        <v>420</v>
      </c>
      <c r="BB10" s="189" t="s">
        <v>421</v>
      </c>
      <c r="BC10" s="189" t="s">
        <v>422</v>
      </c>
      <c r="BD10" s="190" t="s">
        <v>423</v>
      </c>
      <c r="BE10" s="189" t="s">
        <v>424</v>
      </c>
      <c r="BF10" s="187" t="s">
        <v>425</v>
      </c>
      <c r="BG10" s="188" t="s">
        <v>426</v>
      </c>
      <c r="BH10" s="187" t="s">
        <v>427</v>
      </c>
      <c r="BI10" s="187" t="s">
        <v>428</v>
      </c>
      <c r="BJ10" s="187" t="s">
        <v>429</v>
      </c>
      <c r="BK10" s="187" t="s">
        <v>430</v>
      </c>
    </row>
    <row r="11" spans="1:63" x14ac:dyDescent="0.25">
      <c r="A11" s="151" t="s">
        <v>431</v>
      </c>
      <c r="B11" s="151"/>
      <c r="C11" s="151"/>
      <c r="D11" s="151"/>
      <c r="E11" s="201"/>
      <c r="F11" s="151"/>
      <c r="G11" s="151"/>
      <c r="H11" s="151"/>
      <c r="I11" s="201"/>
      <c r="J11" s="151"/>
      <c r="K11" s="151"/>
      <c r="L11" s="151"/>
      <c r="M11" s="201"/>
      <c r="N11" s="151"/>
      <c r="O11" s="151"/>
      <c r="P11" s="151"/>
      <c r="Q11" s="201"/>
      <c r="R11" s="192">
        <f t="shared" ref="R11:R31" si="0">B11+C11+D11+F11+G11+H11+J11+K11+L11+N11+O11+P11</f>
        <v>0</v>
      </c>
      <c r="S11" s="158">
        <f>+E11+I11+M11+Q11</f>
        <v>0</v>
      </c>
      <c r="T11" s="191"/>
      <c r="U11" s="191"/>
      <c r="V11" s="191"/>
      <c r="W11" s="191"/>
      <c r="X11" s="191"/>
      <c r="Y11" s="153"/>
      <c r="Z11" s="153"/>
      <c r="AA11" s="153"/>
      <c r="AB11" s="153"/>
      <c r="AC11" s="153"/>
      <c r="AD11" s="153"/>
      <c r="AE11" s="154"/>
      <c r="AG11" s="151" t="s">
        <v>431</v>
      </c>
      <c r="AH11" s="151"/>
      <c r="AI11" s="151"/>
      <c r="AJ11" s="151"/>
      <c r="AK11" s="201"/>
      <c r="AL11" s="151"/>
      <c r="AM11" s="151"/>
      <c r="AN11" s="151"/>
      <c r="AO11" s="201"/>
      <c r="AP11" s="151"/>
      <c r="AQ11" s="151"/>
      <c r="AR11" s="151"/>
      <c r="AS11" s="201"/>
      <c r="AT11" s="151"/>
      <c r="AU11" s="151"/>
      <c r="AV11" s="151"/>
      <c r="AW11" s="201"/>
      <c r="AX11" s="192">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432</v>
      </c>
      <c r="B12" s="151"/>
      <c r="C12" s="151"/>
      <c r="D12" s="151"/>
      <c r="E12" s="201"/>
      <c r="F12" s="151"/>
      <c r="G12" s="151"/>
      <c r="H12" s="151"/>
      <c r="I12" s="201"/>
      <c r="J12" s="151"/>
      <c r="K12" s="151"/>
      <c r="L12" s="151"/>
      <c r="M12" s="201"/>
      <c r="N12" s="151"/>
      <c r="O12" s="151"/>
      <c r="P12" s="151"/>
      <c r="Q12" s="201"/>
      <c r="R12" s="192">
        <f t="shared" si="0"/>
        <v>0</v>
      </c>
      <c r="S12" s="158">
        <f t="shared" ref="S12:S31" si="2">+E12+I12+M12+Q12</f>
        <v>0</v>
      </c>
      <c r="T12" s="191"/>
      <c r="U12" s="191"/>
      <c r="V12" s="191"/>
      <c r="W12" s="191"/>
      <c r="X12" s="191"/>
      <c r="Y12" s="153"/>
      <c r="Z12" s="153"/>
      <c r="AA12" s="153"/>
      <c r="AB12" s="153"/>
      <c r="AC12" s="153"/>
      <c r="AD12" s="153"/>
      <c r="AE12" s="153"/>
      <c r="AG12" s="151" t="s">
        <v>432</v>
      </c>
      <c r="AH12" s="151"/>
      <c r="AI12" s="151"/>
      <c r="AJ12" s="151"/>
      <c r="AK12" s="201"/>
      <c r="AL12" s="151"/>
      <c r="AM12" s="151"/>
      <c r="AN12" s="151"/>
      <c r="AO12" s="201"/>
      <c r="AP12" s="151"/>
      <c r="AQ12" s="151"/>
      <c r="AR12" s="151"/>
      <c r="AS12" s="201"/>
      <c r="AT12" s="151"/>
      <c r="AU12" s="151"/>
      <c r="AV12" s="151"/>
      <c r="AW12" s="201"/>
      <c r="AX12" s="192">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433</v>
      </c>
      <c r="B13" s="151"/>
      <c r="C13" s="151"/>
      <c r="D13" s="151"/>
      <c r="E13" s="201"/>
      <c r="F13" s="151"/>
      <c r="G13" s="151"/>
      <c r="H13" s="151"/>
      <c r="I13" s="201"/>
      <c r="J13" s="151"/>
      <c r="K13" s="151"/>
      <c r="L13" s="151"/>
      <c r="M13" s="201"/>
      <c r="N13" s="151"/>
      <c r="O13" s="151"/>
      <c r="P13" s="151"/>
      <c r="Q13" s="201"/>
      <c r="R13" s="192">
        <f t="shared" si="0"/>
        <v>0</v>
      </c>
      <c r="S13" s="158">
        <f t="shared" si="2"/>
        <v>0</v>
      </c>
      <c r="T13" s="191"/>
      <c r="U13" s="191"/>
      <c r="V13" s="191"/>
      <c r="W13" s="191"/>
      <c r="X13" s="191"/>
      <c r="Y13" s="153"/>
      <c r="Z13" s="153"/>
      <c r="AA13" s="153"/>
      <c r="AB13" s="153"/>
      <c r="AC13" s="153"/>
      <c r="AD13" s="153"/>
      <c r="AE13" s="153"/>
      <c r="AG13" s="151" t="s">
        <v>433</v>
      </c>
      <c r="AH13" s="151"/>
      <c r="AI13" s="151"/>
      <c r="AJ13" s="151"/>
      <c r="AK13" s="201"/>
      <c r="AL13" s="151"/>
      <c r="AM13" s="151"/>
      <c r="AN13" s="151"/>
      <c r="AO13" s="201"/>
      <c r="AP13" s="151"/>
      <c r="AQ13" s="151"/>
      <c r="AR13" s="151"/>
      <c r="AS13" s="201"/>
      <c r="AT13" s="151"/>
      <c r="AU13" s="151"/>
      <c r="AV13" s="151"/>
      <c r="AW13" s="201"/>
      <c r="AX13" s="192">
        <f t="shared" si="1"/>
        <v>0</v>
      </c>
      <c r="AY13" s="158">
        <f t="shared" si="3"/>
        <v>0</v>
      </c>
      <c r="AZ13" s="153"/>
      <c r="BA13" s="153"/>
      <c r="BB13" s="153"/>
      <c r="BC13" s="153"/>
      <c r="BD13" s="153"/>
      <c r="BE13" s="153"/>
      <c r="BF13" s="153"/>
      <c r="BG13" s="153"/>
      <c r="BH13" s="153"/>
      <c r="BI13" s="153"/>
      <c r="BJ13" s="153"/>
      <c r="BK13" s="153"/>
    </row>
    <row r="14" spans="1:63" x14ac:dyDescent="0.25">
      <c r="A14" s="151" t="s">
        <v>434</v>
      </c>
      <c r="B14" s="151"/>
      <c r="C14" s="151"/>
      <c r="D14" s="151"/>
      <c r="E14" s="201"/>
      <c r="F14" s="151"/>
      <c r="G14" s="151"/>
      <c r="H14" s="151"/>
      <c r="I14" s="201"/>
      <c r="J14" s="151"/>
      <c r="K14" s="151"/>
      <c r="L14" s="151"/>
      <c r="M14" s="201"/>
      <c r="N14" s="151"/>
      <c r="O14" s="151"/>
      <c r="P14" s="151"/>
      <c r="Q14" s="201"/>
      <c r="R14" s="192">
        <f t="shared" si="0"/>
        <v>0</v>
      </c>
      <c r="S14" s="158">
        <f t="shared" si="2"/>
        <v>0</v>
      </c>
      <c r="T14" s="191"/>
      <c r="U14" s="191"/>
      <c r="V14" s="191"/>
      <c r="W14" s="191"/>
      <c r="X14" s="191"/>
      <c r="Y14" s="153"/>
      <c r="Z14" s="153"/>
      <c r="AA14" s="153"/>
      <c r="AB14" s="153"/>
      <c r="AC14" s="153"/>
      <c r="AD14" s="153"/>
      <c r="AE14" s="153"/>
      <c r="AG14" s="151" t="s">
        <v>434</v>
      </c>
      <c r="AH14" s="151"/>
      <c r="AI14" s="151"/>
      <c r="AJ14" s="151"/>
      <c r="AK14" s="201"/>
      <c r="AL14" s="151"/>
      <c r="AM14" s="151"/>
      <c r="AN14" s="151"/>
      <c r="AO14" s="201"/>
      <c r="AP14" s="151"/>
      <c r="AQ14" s="151"/>
      <c r="AR14" s="151"/>
      <c r="AS14" s="201"/>
      <c r="AT14" s="151"/>
      <c r="AU14" s="151"/>
      <c r="AV14" s="151"/>
      <c r="AW14" s="201"/>
      <c r="AX14" s="192">
        <f t="shared" si="1"/>
        <v>0</v>
      </c>
      <c r="AY14" s="158">
        <f t="shared" si="3"/>
        <v>0</v>
      </c>
      <c r="AZ14" s="153"/>
      <c r="BA14" s="153"/>
      <c r="BB14" s="153"/>
      <c r="BC14" s="153"/>
      <c r="BD14" s="153"/>
      <c r="BE14" s="153"/>
      <c r="BF14" s="153"/>
      <c r="BG14" s="153"/>
      <c r="BH14" s="153"/>
      <c r="BI14" s="153"/>
      <c r="BJ14" s="153"/>
      <c r="BK14" s="153"/>
    </row>
    <row r="15" spans="1:63" x14ac:dyDescent="0.25">
      <c r="A15" s="151" t="s">
        <v>435</v>
      </c>
      <c r="B15" s="151"/>
      <c r="C15" s="151"/>
      <c r="D15" s="151"/>
      <c r="E15" s="201"/>
      <c r="F15" s="151"/>
      <c r="G15" s="151"/>
      <c r="H15" s="151"/>
      <c r="I15" s="201"/>
      <c r="J15" s="151"/>
      <c r="K15" s="151"/>
      <c r="L15" s="151"/>
      <c r="M15" s="201"/>
      <c r="N15" s="151"/>
      <c r="O15" s="151"/>
      <c r="P15" s="151"/>
      <c r="Q15" s="201"/>
      <c r="R15" s="192">
        <f t="shared" si="0"/>
        <v>0</v>
      </c>
      <c r="S15" s="158">
        <f t="shared" si="2"/>
        <v>0</v>
      </c>
      <c r="T15" s="191"/>
      <c r="U15" s="191"/>
      <c r="V15" s="191"/>
      <c r="W15" s="191"/>
      <c r="X15" s="191"/>
      <c r="Y15" s="153"/>
      <c r="Z15" s="153"/>
      <c r="AA15" s="153"/>
      <c r="AB15" s="153"/>
      <c r="AC15" s="153"/>
      <c r="AD15" s="153"/>
      <c r="AE15" s="153"/>
      <c r="AG15" s="151" t="s">
        <v>435</v>
      </c>
      <c r="AH15" s="151"/>
      <c r="AI15" s="151"/>
      <c r="AJ15" s="151"/>
      <c r="AK15" s="201"/>
      <c r="AL15" s="151"/>
      <c r="AM15" s="151"/>
      <c r="AN15" s="151"/>
      <c r="AO15" s="201"/>
      <c r="AP15" s="151"/>
      <c r="AQ15" s="151"/>
      <c r="AR15" s="151"/>
      <c r="AS15" s="201"/>
      <c r="AT15" s="151"/>
      <c r="AU15" s="151"/>
      <c r="AV15" s="151"/>
      <c r="AW15" s="201"/>
      <c r="AX15" s="192">
        <f t="shared" si="1"/>
        <v>0</v>
      </c>
      <c r="AY15" s="158">
        <f t="shared" si="3"/>
        <v>0</v>
      </c>
      <c r="AZ15" s="153"/>
      <c r="BA15" s="153"/>
      <c r="BB15" s="153"/>
      <c r="BC15" s="153"/>
      <c r="BD15" s="153"/>
      <c r="BE15" s="153"/>
      <c r="BF15" s="153"/>
      <c r="BG15" s="153"/>
      <c r="BH15" s="153"/>
      <c r="BI15" s="153"/>
      <c r="BJ15" s="153"/>
      <c r="BK15" s="153"/>
    </row>
    <row r="16" spans="1:63" x14ac:dyDescent="0.25">
      <c r="A16" s="151" t="s">
        <v>436</v>
      </c>
      <c r="B16" s="151"/>
      <c r="C16" s="151"/>
      <c r="D16" s="151"/>
      <c r="E16" s="201"/>
      <c r="F16" s="151"/>
      <c r="G16" s="151"/>
      <c r="H16" s="151"/>
      <c r="I16" s="201"/>
      <c r="J16" s="151"/>
      <c r="K16" s="151"/>
      <c r="L16" s="151"/>
      <c r="M16" s="201"/>
      <c r="N16" s="151"/>
      <c r="O16" s="151"/>
      <c r="P16" s="151"/>
      <c r="Q16" s="201"/>
      <c r="R16" s="192">
        <f t="shared" si="0"/>
        <v>0</v>
      </c>
      <c r="S16" s="158">
        <f t="shared" si="2"/>
        <v>0</v>
      </c>
      <c r="T16" s="191"/>
      <c r="U16" s="191"/>
      <c r="V16" s="191"/>
      <c r="W16" s="191"/>
      <c r="X16" s="191"/>
      <c r="Y16" s="153"/>
      <c r="Z16" s="153"/>
      <c r="AA16" s="153"/>
      <c r="AB16" s="153"/>
      <c r="AC16" s="153"/>
      <c r="AD16" s="153"/>
      <c r="AE16" s="153"/>
      <c r="AG16" s="151" t="s">
        <v>436</v>
      </c>
      <c r="AH16" s="151"/>
      <c r="AI16" s="151"/>
      <c r="AJ16" s="151"/>
      <c r="AK16" s="201"/>
      <c r="AL16" s="151"/>
      <c r="AM16" s="151"/>
      <c r="AN16" s="151"/>
      <c r="AO16" s="201"/>
      <c r="AP16" s="151"/>
      <c r="AQ16" s="151"/>
      <c r="AR16" s="151"/>
      <c r="AS16" s="201"/>
      <c r="AT16" s="151"/>
      <c r="AU16" s="151"/>
      <c r="AV16" s="151"/>
      <c r="AW16" s="201"/>
      <c r="AX16" s="192">
        <f t="shared" si="1"/>
        <v>0</v>
      </c>
      <c r="AY16" s="158">
        <f t="shared" si="3"/>
        <v>0</v>
      </c>
      <c r="AZ16" s="153"/>
      <c r="BA16" s="153"/>
      <c r="BB16" s="153"/>
      <c r="BC16" s="153"/>
      <c r="BD16" s="153"/>
      <c r="BE16" s="153"/>
      <c r="BF16" s="153"/>
      <c r="BG16" s="153"/>
      <c r="BH16" s="153"/>
      <c r="BI16" s="153"/>
      <c r="BJ16" s="153"/>
      <c r="BK16" s="153"/>
    </row>
    <row r="17" spans="1:63" x14ac:dyDescent="0.25">
      <c r="A17" s="151" t="s">
        <v>437</v>
      </c>
      <c r="B17" s="151"/>
      <c r="C17" s="151"/>
      <c r="D17" s="151"/>
      <c r="E17" s="201"/>
      <c r="F17" s="151"/>
      <c r="G17" s="151"/>
      <c r="H17" s="151"/>
      <c r="I17" s="201"/>
      <c r="J17" s="151"/>
      <c r="K17" s="151"/>
      <c r="L17" s="151"/>
      <c r="M17" s="201"/>
      <c r="N17" s="151"/>
      <c r="O17" s="151"/>
      <c r="P17" s="151"/>
      <c r="Q17" s="201"/>
      <c r="R17" s="192">
        <f t="shared" si="0"/>
        <v>0</v>
      </c>
      <c r="S17" s="158">
        <f t="shared" si="2"/>
        <v>0</v>
      </c>
      <c r="T17" s="191"/>
      <c r="U17" s="191"/>
      <c r="V17" s="191"/>
      <c r="W17" s="191"/>
      <c r="X17" s="191"/>
      <c r="Y17" s="153"/>
      <c r="Z17" s="153"/>
      <c r="AA17" s="153"/>
      <c r="AB17" s="153"/>
      <c r="AC17" s="153"/>
      <c r="AD17" s="153"/>
      <c r="AE17" s="153"/>
      <c r="AG17" s="151" t="s">
        <v>437</v>
      </c>
      <c r="AH17" s="151"/>
      <c r="AI17" s="151"/>
      <c r="AJ17" s="151"/>
      <c r="AK17" s="201"/>
      <c r="AL17" s="151"/>
      <c r="AM17" s="151"/>
      <c r="AN17" s="151"/>
      <c r="AO17" s="201"/>
      <c r="AP17" s="151"/>
      <c r="AQ17" s="151"/>
      <c r="AR17" s="151"/>
      <c r="AS17" s="201"/>
      <c r="AT17" s="151"/>
      <c r="AU17" s="151"/>
      <c r="AV17" s="151"/>
      <c r="AW17" s="201"/>
      <c r="AX17" s="192">
        <f t="shared" si="1"/>
        <v>0</v>
      </c>
      <c r="AY17" s="158">
        <f t="shared" si="3"/>
        <v>0</v>
      </c>
      <c r="AZ17" s="153"/>
      <c r="BA17" s="153"/>
      <c r="BB17" s="153"/>
      <c r="BC17" s="153"/>
      <c r="BD17" s="153"/>
      <c r="BE17" s="153"/>
      <c r="BF17" s="153"/>
      <c r="BG17" s="153"/>
      <c r="BH17" s="153"/>
      <c r="BI17" s="153"/>
      <c r="BJ17" s="153"/>
      <c r="BK17" s="153"/>
    </row>
    <row r="18" spans="1:63" x14ac:dyDescent="0.25">
      <c r="A18" s="151" t="s">
        <v>438</v>
      </c>
      <c r="B18" s="151"/>
      <c r="C18" s="151"/>
      <c r="D18" s="151"/>
      <c r="E18" s="201"/>
      <c r="F18" s="151"/>
      <c r="G18" s="151"/>
      <c r="H18" s="151"/>
      <c r="I18" s="201"/>
      <c r="J18" s="151"/>
      <c r="K18" s="151"/>
      <c r="L18" s="151"/>
      <c r="M18" s="201"/>
      <c r="N18" s="151"/>
      <c r="O18" s="151"/>
      <c r="P18" s="151"/>
      <c r="Q18" s="201"/>
      <c r="R18" s="192">
        <f t="shared" si="0"/>
        <v>0</v>
      </c>
      <c r="S18" s="158">
        <f t="shared" si="2"/>
        <v>0</v>
      </c>
      <c r="T18" s="191"/>
      <c r="U18" s="191"/>
      <c r="V18" s="191"/>
      <c r="W18" s="191"/>
      <c r="X18" s="191"/>
      <c r="Y18" s="153"/>
      <c r="Z18" s="153"/>
      <c r="AA18" s="153"/>
      <c r="AB18" s="153"/>
      <c r="AC18" s="153"/>
      <c r="AD18" s="153"/>
      <c r="AE18" s="153"/>
      <c r="AG18" s="151" t="s">
        <v>438</v>
      </c>
      <c r="AH18" s="151"/>
      <c r="AI18" s="151"/>
      <c r="AJ18" s="151"/>
      <c r="AK18" s="201"/>
      <c r="AL18" s="151"/>
      <c r="AM18" s="151"/>
      <c r="AN18" s="151"/>
      <c r="AO18" s="201"/>
      <c r="AP18" s="151"/>
      <c r="AQ18" s="151"/>
      <c r="AR18" s="151"/>
      <c r="AS18" s="201"/>
      <c r="AT18" s="151"/>
      <c r="AU18" s="151"/>
      <c r="AV18" s="151"/>
      <c r="AW18" s="201"/>
      <c r="AX18" s="192">
        <f t="shared" si="1"/>
        <v>0</v>
      </c>
      <c r="AY18" s="158">
        <f t="shared" si="3"/>
        <v>0</v>
      </c>
      <c r="AZ18" s="153"/>
      <c r="BA18" s="153"/>
      <c r="BB18" s="153"/>
      <c r="BC18" s="153"/>
      <c r="BD18" s="153"/>
      <c r="BE18" s="153"/>
      <c r="BF18" s="153"/>
      <c r="BG18" s="153"/>
      <c r="BH18" s="153"/>
      <c r="BI18" s="153"/>
      <c r="BJ18" s="153"/>
      <c r="BK18" s="153"/>
    </row>
    <row r="19" spans="1:63" x14ac:dyDescent="0.25">
      <c r="A19" s="151" t="s">
        <v>439</v>
      </c>
      <c r="B19" s="151"/>
      <c r="C19" s="151"/>
      <c r="D19" s="151"/>
      <c r="E19" s="201"/>
      <c r="F19" s="151"/>
      <c r="G19" s="151"/>
      <c r="H19" s="151"/>
      <c r="I19" s="201"/>
      <c r="J19" s="151"/>
      <c r="K19" s="151"/>
      <c r="L19" s="151"/>
      <c r="M19" s="201"/>
      <c r="N19" s="151"/>
      <c r="O19" s="151"/>
      <c r="P19" s="151"/>
      <c r="Q19" s="201"/>
      <c r="R19" s="192">
        <f t="shared" si="0"/>
        <v>0</v>
      </c>
      <c r="S19" s="158">
        <f t="shared" si="2"/>
        <v>0</v>
      </c>
      <c r="T19" s="191"/>
      <c r="U19" s="191"/>
      <c r="V19" s="191"/>
      <c r="W19" s="191"/>
      <c r="X19" s="191"/>
      <c r="Y19" s="153"/>
      <c r="Z19" s="153"/>
      <c r="AA19" s="153"/>
      <c r="AB19" s="153"/>
      <c r="AC19" s="153"/>
      <c r="AD19" s="153"/>
      <c r="AE19" s="153"/>
      <c r="AG19" s="151" t="s">
        <v>439</v>
      </c>
      <c r="AH19" s="151"/>
      <c r="AI19" s="151"/>
      <c r="AJ19" s="151"/>
      <c r="AK19" s="201"/>
      <c r="AL19" s="151"/>
      <c r="AM19" s="151"/>
      <c r="AN19" s="151"/>
      <c r="AO19" s="201"/>
      <c r="AP19" s="151"/>
      <c r="AQ19" s="151"/>
      <c r="AR19" s="151"/>
      <c r="AS19" s="201"/>
      <c r="AT19" s="151"/>
      <c r="AU19" s="151"/>
      <c r="AV19" s="151"/>
      <c r="AW19" s="201"/>
      <c r="AX19" s="192">
        <f t="shared" si="1"/>
        <v>0</v>
      </c>
      <c r="AY19" s="158">
        <f t="shared" si="3"/>
        <v>0</v>
      </c>
      <c r="AZ19" s="153"/>
      <c r="BA19" s="153"/>
      <c r="BB19" s="153"/>
      <c r="BC19" s="153"/>
      <c r="BD19" s="153"/>
      <c r="BE19" s="153"/>
      <c r="BF19" s="153"/>
      <c r="BG19" s="153"/>
      <c r="BH19" s="153"/>
      <c r="BI19" s="151"/>
      <c r="BJ19" s="151"/>
      <c r="BK19" s="151"/>
    </row>
    <row r="20" spans="1:63" x14ac:dyDescent="0.25">
      <c r="A20" s="151" t="s">
        <v>440</v>
      </c>
      <c r="B20" s="151"/>
      <c r="C20" s="151"/>
      <c r="D20" s="151"/>
      <c r="E20" s="201"/>
      <c r="F20" s="151"/>
      <c r="G20" s="151"/>
      <c r="H20" s="151"/>
      <c r="I20" s="201"/>
      <c r="J20" s="151"/>
      <c r="K20" s="151"/>
      <c r="L20" s="151"/>
      <c r="M20" s="201"/>
      <c r="N20" s="151"/>
      <c r="O20" s="151"/>
      <c r="P20" s="151"/>
      <c r="Q20" s="201"/>
      <c r="R20" s="192">
        <f t="shared" si="0"/>
        <v>0</v>
      </c>
      <c r="S20" s="158">
        <f t="shared" si="2"/>
        <v>0</v>
      </c>
      <c r="T20" s="191"/>
      <c r="U20" s="191"/>
      <c r="V20" s="191"/>
      <c r="W20" s="191"/>
      <c r="X20" s="191"/>
      <c r="Y20" s="153"/>
      <c r="Z20" s="153"/>
      <c r="AA20" s="153"/>
      <c r="AB20" s="153"/>
      <c r="AC20" s="153"/>
      <c r="AD20" s="153"/>
      <c r="AE20" s="153"/>
      <c r="AG20" s="151" t="s">
        <v>440</v>
      </c>
      <c r="AH20" s="151"/>
      <c r="AI20" s="151"/>
      <c r="AJ20" s="151"/>
      <c r="AK20" s="201"/>
      <c r="AL20" s="151"/>
      <c r="AM20" s="151"/>
      <c r="AN20" s="151"/>
      <c r="AO20" s="201"/>
      <c r="AP20" s="151"/>
      <c r="AQ20" s="151"/>
      <c r="AR20" s="151"/>
      <c r="AS20" s="201"/>
      <c r="AT20" s="151"/>
      <c r="AU20" s="151"/>
      <c r="AV20" s="151"/>
      <c r="AW20" s="201"/>
      <c r="AX20" s="192">
        <f t="shared" si="1"/>
        <v>0</v>
      </c>
      <c r="AY20" s="158">
        <f t="shared" si="3"/>
        <v>0</v>
      </c>
      <c r="AZ20" s="153"/>
      <c r="BA20" s="153"/>
      <c r="BB20" s="153"/>
      <c r="BC20" s="153"/>
      <c r="BD20" s="153"/>
      <c r="BE20" s="153"/>
      <c r="BF20" s="153"/>
      <c r="BG20" s="153"/>
      <c r="BH20" s="153"/>
      <c r="BI20" s="151"/>
      <c r="BJ20" s="151"/>
      <c r="BK20" s="151"/>
    </row>
    <row r="21" spans="1:63" x14ac:dyDescent="0.25">
      <c r="A21" s="151" t="s">
        <v>441</v>
      </c>
      <c r="B21" s="151"/>
      <c r="C21" s="151"/>
      <c r="D21" s="151"/>
      <c r="E21" s="201"/>
      <c r="F21" s="151"/>
      <c r="G21" s="151"/>
      <c r="H21" s="151"/>
      <c r="I21" s="201"/>
      <c r="J21" s="151"/>
      <c r="K21" s="151"/>
      <c r="L21" s="151"/>
      <c r="M21" s="201"/>
      <c r="N21" s="151"/>
      <c r="O21" s="151"/>
      <c r="P21" s="151"/>
      <c r="Q21" s="201"/>
      <c r="R21" s="192">
        <f t="shared" si="0"/>
        <v>0</v>
      </c>
      <c r="S21" s="158">
        <f t="shared" si="2"/>
        <v>0</v>
      </c>
      <c r="T21" s="191"/>
      <c r="U21" s="191"/>
      <c r="V21" s="191"/>
      <c r="W21" s="191"/>
      <c r="X21" s="191"/>
      <c r="Y21" s="153"/>
      <c r="Z21" s="153"/>
      <c r="AA21" s="153"/>
      <c r="AB21" s="153"/>
      <c r="AC21" s="153"/>
      <c r="AD21" s="153"/>
      <c r="AE21" s="153"/>
      <c r="AG21" s="151" t="s">
        <v>441</v>
      </c>
      <c r="AH21" s="151"/>
      <c r="AI21" s="151"/>
      <c r="AJ21" s="151"/>
      <c r="AK21" s="201"/>
      <c r="AL21" s="151"/>
      <c r="AM21" s="151"/>
      <c r="AN21" s="151"/>
      <c r="AO21" s="201"/>
      <c r="AP21" s="151"/>
      <c r="AQ21" s="151"/>
      <c r="AR21" s="151"/>
      <c r="AS21" s="201"/>
      <c r="AT21" s="151"/>
      <c r="AU21" s="151"/>
      <c r="AV21" s="151"/>
      <c r="AW21" s="201"/>
      <c r="AX21" s="192">
        <f t="shared" si="1"/>
        <v>0</v>
      </c>
      <c r="AY21" s="158">
        <f t="shared" si="3"/>
        <v>0</v>
      </c>
      <c r="AZ21" s="153"/>
      <c r="BA21" s="153"/>
      <c r="BB21" s="153"/>
      <c r="BC21" s="153"/>
      <c r="BD21" s="153"/>
      <c r="BE21" s="153"/>
      <c r="BF21" s="153"/>
      <c r="BG21" s="153"/>
      <c r="BH21" s="153"/>
      <c r="BI21" s="151"/>
      <c r="BJ21" s="151"/>
      <c r="BK21" s="151"/>
    </row>
    <row r="22" spans="1:63" x14ac:dyDescent="0.25">
      <c r="A22" s="151" t="s">
        <v>442</v>
      </c>
      <c r="B22" s="151"/>
      <c r="C22" s="151"/>
      <c r="D22" s="151"/>
      <c r="E22" s="201"/>
      <c r="F22" s="151"/>
      <c r="G22" s="151"/>
      <c r="H22" s="151"/>
      <c r="I22" s="201"/>
      <c r="J22" s="151"/>
      <c r="K22" s="151"/>
      <c r="L22" s="151"/>
      <c r="M22" s="201"/>
      <c r="N22" s="151"/>
      <c r="O22" s="151"/>
      <c r="P22" s="151"/>
      <c r="Q22" s="201"/>
      <c r="R22" s="192">
        <f t="shared" si="0"/>
        <v>0</v>
      </c>
      <c r="S22" s="158">
        <f t="shared" si="2"/>
        <v>0</v>
      </c>
      <c r="T22" s="191"/>
      <c r="U22" s="191"/>
      <c r="V22" s="191"/>
      <c r="W22" s="191"/>
      <c r="X22" s="191"/>
      <c r="Y22" s="153"/>
      <c r="Z22" s="153"/>
      <c r="AA22" s="153"/>
      <c r="AB22" s="153"/>
      <c r="AC22" s="153"/>
      <c r="AD22" s="153"/>
      <c r="AE22" s="153"/>
      <c r="AG22" s="151" t="s">
        <v>442</v>
      </c>
      <c r="AH22" s="151"/>
      <c r="AI22" s="151"/>
      <c r="AJ22" s="151"/>
      <c r="AK22" s="201"/>
      <c r="AL22" s="151"/>
      <c r="AM22" s="151"/>
      <c r="AN22" s="151"/>
      <c r="AO22" s="201"/>
      <c r="AP22" s="151"/>
      <c r="AQ22" s="151"/>
      <c r="AR22" s="151"/>
      <c r="AS22" s="201"/>
      <c r="AT22" s="151"/>
      <c r="AU22" s="151"/>
      <c r="AV22" s="151"/>
      <c r="AW22" s="201"/>
      <c r="AX22" s="192">
        <f t="shared" si="1"/>
        <v>0</v>
      </c>
      <c r="AY22" s="158">
        <f t="shared" si="3"/>
        <v>0</v>
      </c>
      <c r="AZ22" s="153"/>
      <c r="BA22" s="153"/>
      <c r="BB22" s="153"/>
      <c r="BC22" s="153"/>
      <c r="BD22" s="153"/>
      <c r="BE22" s="153"/>
      <c r="BF22" s="153"/>
      <c r="BG22" s="153"/>
      <c r="BH22" s="153"/>
      <c r="BI22" s="153"/>
      <c r="BJ22" s="153"/>
      <c r="BK22" s="153"/>
    </row>
    <row r="23" spans="1:63" x14ac:dyDescent="0.25">
      <c r="A23" s="151" t="s">
        <v>443</v>
      </c>
      <c r="B23" s="151"/>
      <c r="C23" s="151"/>
      <c r="D23" s="151"/>
      <c r="E23" s="201"/>
      <c r="F23" s="151"/>
      <c r="G23" s="151"/>
      <c r="H23" s="151"/>
      <c r="I23" s="201"/>
      <c r="J23" s="151"/>
      <c r="K23" s="151"/>
      <c r="L23" s="151"/>
      <c r="M23" s="201"/>
      <c r="N23" s="151"/>
      <c r="O23" s="151"/>
      <c r="P23" s="151"/>
      <c r="Q23" s="201"/>
      <c r="R23" s="192">
        <f t="shared" si="0"/>
        <v>0</v>
      </c>
      <c r="S23" s="158">
        <f t="shared" si="2"/>
        <v>0</v>
      </c>
      <c r="T23" s="191"/>
      <c r="U23" s="191"/>
      <c r="V23" s="191"/>
      <c r="W23" s="191"/>
      <c r="X23" s="191"/>
      <c r="Y23" s="153"/>
      <c r="Z23" s="153"/>
      <c r="AA23" s="153"/>
      <c r="AB23" s="153"/>
      <c r="AC23" s="153"/>
      <c r="AD23" s="153"/>
      <c r="AE23" s="153"/>
      <c r="AG23" s="151" t="s">
        <v>443</v>
      </c>
      <c r="AH23" s="151"/>
      <c r="AI23" s="151"/>
      <c r="AJ23" s="151"/>
      <c r="AK23" s="201"/>
      <c r="AL23" s="151"/>
      <c r="AM23" s="151"/>
      <c r="AN23" s="151"/>
      <c r="AO23" s="201"/>
      <c r="AP23" s="151"/>
      <c r="AQ23" s="151"/>
      <c r="AR23" s="151"/>
      <c r="AS23" s="201"/>
      <c r="AT23" s="151"/>
      <c r="AU23" s="151"/>
      <c r="AV23" s="151"/>
      <c r="AW23" s="201"/>
      <c r="AX23" s="192">
        <f t="shared" si="1"/>
        <v>0</v>
      </c>
      <c r="AY23" s="158">
        <f t="shared" si="3"/>
        <v>0</v>
      </c>
      <c r="AZ23" s="153"/>
      <c r="BA23" s="153"/>
      <c r="BB23" s="153"/>
      <c r="BC23" s="153"/>
      <c r="BD23" s="153"/>
      <c r="BE23" s="153"/>
      <c r="BF23" s="153"/>
      <c r="BG23" s="153"/>
      <c r="BH23" s="153"/>
      <c r="BI23" s="153"/>
      <c r="BJ23" s="153"/>
      <c r="BK23" s="153"/>
    </row>
    <row r="24" spans="1:63" x14ac:dyDescent="0.25">
      <c r="A24" s="151" t="s">
        <v>444</v>
      </c>
      <c r="B24" s="151"/>
      <c r="C24" s="151"/>
      <c r="D24" s="151"/>
      <c r="E24" s="201"/>
      <c r="F24" s="151"/>
      <c r="G24" s="151"/>
      <c r="H24" s="151"/>
      <c r="I24" s="201"/>
      <c r="J24" s="151"/>
      <c r="K24" s="151"/>
      <c r="L24" s="151"/>
      <c r="M24" s="201"/>
      <c r="N24" s="151"/>
      <c r="O24" s="151"/>
      <c r="P24" s="151"/>
      <c r="Q24" s="201"/>
      <c r="R24" s="192">
        <f t="shared" si="0"/>
        <v>0</v>
      </c>
      <c r="S24" s="158">
        <f t="shared" si="2"/>
        <v>0</v>
      </c>
      <c r="T24" s="191"/>
      <c r="U24" s="191"/>
      <c r="V24" s="191"/>
      <c r="W24" s="191"/>
      <c r="X24" s="191"/>
      <c r="Y24" s="153"/>
      <c r="Z24" s="153"/>
      <c r="AA24" s="153"/>
      <c r="AB24" s="153"/>
      <c r="AC24" s="153"/>
      <c r="AD24" s="153"/>
      <c r="AE24" s="153"/>
      <c r="AG24" s="151" t="s">
        <v>444</v>
      </c>
      <c r="AH24" s="151"/>
      <c r="AI24" s="151"/>
      <c r="AJ24" s="151"/>
      <c r="AK24" s="201"/>
      <c r="AL24" s="151"/>
      <c r="AM24" s="151"/>
      <c r="AN24" s="151"/>
      <c r="AO24" s="201"/>
      <c r="AP24" s="151"/>
      <c r="AQ24" s="151"/>
      <c r="AR24" s="151"/>
      <c r="AS24" s="201"/>
      <c r="AT24" s="151"/>
      <c r="AU24" s="151"/>
      <c r="AV24" s="151"/>
      <c r="AW24" s="201"/>
      <c r="AX24" s="192">
        <f t="shared" si="1"/>
        <v>0</v>
      </c>
      <c r="AY24" s="158">
        <f t="shared" si="3"/>
        <v>0</v>
      </c>
      <c r="AZ24" s="153"/>
      <c r="BA24" s="153"/>
      <c r="BB24" s="153"/>
      <c r="BC24" s="153"/>
      <c r="BD24" s="153"/>
      <c r="BE24" s="153"/>
      <c r="BF24" s="153"/>
      <c r="BG24" s="153"/>
      <c r="BH24" s="153"/>
      <c r="BI24" s="153"/>
      <c r="BJ24" s="153"/>
      <c r="BK24" s="153"/>
    </row>
    <row r="25" spans="1:63" x14ac:dyDescent="0.25">
      <c r="A25" s="151" t="s">
        <v>445</v>
      </c>
      <c r="B25" s="151"/>
      <c r="C25" s="151"/>
      <c r="D25" s="151"/>
      <c r="E25" s="201"/>
      <c r="F25" s="151"/>
      <c r="G25" s="151"/>
      <c r="H25" s="151"/>
      <c r="I25" s="201"/>
      <c r="J25" s="151"/>
      <c r="K25" s="151"/>
      <c r="L25" s="151"/>
      <c r="M25" s="201"/>
      <c r="N25" s="151"/>
      <c r="O25" s="151"/>
      <c r="P25" s="151"/>
      <c r="Q25" s="201"/>
      <c r="R25" s="192">
        <f t="shared" si="0"/>
        <v>0</v>
      </c>
      <c r="S25" s="158">
        <f t="shared" si="2"/>
        <v>0</v>
      </c>
      <c r="T25" s="191"/>
      <c r="U25" s="191"/>
      <c r="V25" s="191"/>
      <c r="W25" s="191"/>
      <c r="X25" s="191"/>
      <c r="Y25" s="153"/>
      <c r="Z25" s="153"/>
      <c r="AA25" s="153"/>
      <c r="AB25" s="153"/>
      <c r="AC25" s="153"/>
      <c r="AD25" s="153"/>
      <c r="AE25" s="153"/>
      <c r="AG25" s="151" t="s">
        <v>445</v>
      </c>
      <c r="AH25" s="151"/>
      <c r="AI25" s="151"/>
      <c r="AJ25" s="151"/>
      <c r="AK25" s="201"/>
      <c r="AL25" s="151"/>
      <c r="AM25" s="151"/>
      <c r="AN25" s="151"/>
      <c r="AO25" s="201"/>
      <c r="AP25" s="151"/>
      <c r="AQ25" s="151"/>
      <c r="AR25" s="151"/>
      <c r="AS25" s="201"/>
      <c r="AT25" s="151"/>
      <c r="AU25" s="151"/>
      <c r="AV25" s="151"/>
      <c r="AW25" s="201"/>
      <c r="AX25" s="192">
        <f t="shared" si="1"/>
        <v>0</v>
      </c>
      <c r="AY25" s="158">
        <f t="shared" si="3"/>
        <v>0</v>
      </c>
      <c r="AZ25" s="153"/>
      <c r="BA25" s="153"/>
      <c r="BB25" s="153"/>
      <c r="BC25" s="153"/>
      <c r="BD25" s="153"/>
      <c r="BE25" s="153"/>
      <c r="BF25" s="153"/>
      <c r="BG25" s="153"/>
      <c r="BH25" s="153"/>
      <c r="BI25" s="153"/>
      <c r="BJ25" s="153"/>
      <c r="BK25" s="153"/>
    </row>
    <row r="26" spans="1:63" x14ac:dyDescent="0.25">
      <c r="A26" s="151" t="s">
        <v>446</v>
      </c>
      <c r="B26" s="151"/>
      <c r="C26" s="151"/>
      <c r="D26" s="151"/>
      <c r="E26" s="201"/>
      <c r="F26" s="151"/>
      <c r="G26" s="151"/>
      <c r="H26" s="151"/>
      <c r="I26" s="201"/>
      <c r="J26" s="151"/>
      <c r="K26" s="151"/>
      <c r="L26" s="151"/>
      <c r="M26" s="201"/>
      <c r="N26" s="151"/>
      <c r="O26" s="151"/>
      <c r="P26" s="151"/>
      <c r="Q26" s="201"/>
      <c r="R26" s="192">
        <f t="shared" si="0"/>
        <v>0</v>
      </c>
      <c r="S26" s="158">
        <f t="shared" si="2"/>
        <v>0</v>
      </c>
      <c r="T26" s="191"/>
      <c r="U26" s="191"/>
      <c r="V26" s="191"/>
      <c r="W26" s="191"/>
      <c r="X26" s="191"/>
      <c r="Y26" s="153"/>
      <c r="Z26" s="153"/>
      <c r="AA26" s="153"/>
      <c r="AB26" s="153"/>
      <c r="AC26" s="153"/>
      <c r="AD26" s="153"/>
      <c r="AE26" s="153"/>
      <c r="AG26" s="151" t="s">
        <v>446</v>
      </c>
      <c r="AH26" s="151"/>
      <c r="AI26" s="151"/>
      <c r="AJ26" s="151"/>
      <c r="AK26" s="201"/>
      <c r="AL26" s="151"/>
      <c r="AM26" s="151"/>
      <c r="AN26" s="151"/>
      <c r="AO26" s="201"/>
      <c r="AP26" s="151"/>
      <c r="AQ26" s="151"/>
      <c r="AR26" s="151"/>
      <c r="AS26" s="201"/>
      <c r="AT26" s="151"/>
      <c r="AU26" s="151"/>
      <c r="AV26" s="151"/>
      <c r="AW26" s="201"/>
      <c r="AX26" s="192">
        <f t="shared" si="1"/>
        <v>0</v>
      </c>
      <c r="AY26" s="158">
        <f t="shared" si="3"/>
        <v>0</v>
      </c>
      <c r="AZ26" s="153"/>
      <c r="BA26" s="153"/>
      <c r="BB26" s="153"/>
      <c r="BC26" s="153"/>
      <c r="BD26" s="153"/>
      <c r="BE26" s="153"/>
      <c r="BF26" s="153"/>
      <c r="BG26" s="153"/>
      <c r="BH26" s="153"/>
      <c r="BI26" s="153"/>
      <c r="BJ26" s="153"/>
      <c r="BK26" s="153"/>
    </row>
    <row r="27" spans="1:63" x14ac:dyDescent="0.25">
      <c r="A27" s="151" t="s">
        <v>447</v>
      </c>
      <c r="B27" s="151"/>
      <c r="C27" s="151"/>
      <c r="D27" s="151"/>
      <c r="E27" s="201"/>
      <c r="F27" s="151"/>
      <c r="G27" s="151"/>
      <c r="H27" s="151"/>
      <c r="I27" s="201"/>
      <c r="J27" s="151"/>
      <c r="K27" s="151"/>
      <c r="L27" s="151"/>
      <c r="M27" s="201"/>
      <c r="N27" s="151"/>
      <c r="O27" s="151"/>
      <c r="P27" s="151"/>
      <c r="Q27" s="201"/>
      <c r="R27" s="192">
        <f t="shared" si="0"/>
        <v>0</v>
      </c>
      <c r="S27" s="158">
        <f t="shared" si="2"/>
        <v>0</v>
      </c>
      <c r="T27" s="191"/>
      <c r="U27" s="191"/>
      <c r="V27" s="191"/>
      <c r="W27" s="191"/>
      <c r="X27" s="191"/>
      <c r="Y27" s="153"/>
      <c r="Z27" s="153"/>
      <c r="AA27" s="153"/>
      <c r="AB27" s="153"/>
      <c r="AC27" s="153"/>
      <c r="AD27" s="153"/>
      <c r="AE27" s="153"/>
      <c r="AG27" s="151" t="s">
        <v>447</v>
      </c>
      <c r="AH27" s="151"/>
      <c r="AI27" s="151"/>
      <c r="AJ27" s="151"/>
      <c r="AK27" s="201"/>
      <c r="AL27" s="151"/>
      <c r="AM27" s="151"/>
      <c r="AN27" s="151"/>
      <c r="AO27" s="201"/>
      <c r="AP27" s="151"/>
      <c r="AQ27" s="151"/>
      <c r="AR27" s="151"/>
      <c r="AS27" s="201"/>
      <c r="AT27" s="151"/>
      <c r="AU27" s="151"/>
      <c r="AV27" s="151"/>
      <c r="AW27" s="201"/>
      <c r="AX27" s="192">
        <f t="shared" si="1"/>
        <v>0</v>
      </c>
      <c r="AY27" s="158">
        <f t="shared" si="3"/>
        <v>0</v>
      </c>
      <c r="AZ27" s="153"/>
      <c r="BA27" s="153"/>
      <c r="BB27" s="153"/>
      <c r="BC27" s="153"/>
      <c r="BD27" s="153"/>
      <c r="BE27" s="153"/>
      <c r="BF27" s="153"/>
      <c r="BG27" s="153"/>
      <c r="BH27" s="153"/>
      <c r="BI27" s="153"/>
      <c r="BJ27" s="153"/>
      <c r="BK27" s="153"/>
    </row>
    <row r="28" spans="1:63" x14ac:dyDescent="0.25">
      <c r="A28" s="151" t="s">
        <v>448</v>
      </c>
      <c r="B28" s="151"/>
      <c r="C28" s="151"/>
      <c r="D28" s="151"/>
      <c r="E28" s="201"/>
      <c r="F28" s="151"/>
      <c r="G28" s="151"/>
      <c r="H28" s="151"/>
      <c r="I28" s="201"/>
      <c r="J28" s="151"/>
      <c r="K28" s="151"/>
      <c r="L28" s="151"/>
      <c r="M28" s="201"/>
      <c r="N28" s="151"/>
      <c r="O28" s="151"/>
      <c r="P28" s="151"/>
      <c r="Q28" s="201"/>
      <c r="R28" s="192">
        <f t="shared" si="0"/>
        <v>0</v>
      </c>
      <c r="S28" s="158">
        <f t="shared" si="2"/>
        <v>0</v>
      </c>
      <c r="T28" s="191"/>
      <c r="U28" s="191"/>
      <c r="V28" s="191"/>
      <c r="W28" s="191"/>
      <c r="X28" s="191"/>
      <c r="Y28" s="153"/>
      <c r="Z28" s="153"/>
      <c r="AA28" s="153"/>
      <c r="AB28" s="153"/>
      <c r="AC28" s="153"/>
      <c r="AD28" s="153"/>
      <c r="AE28" s="153"/>
      <c r="AG28" s="151" t="s">
        <v>448</v>
      </c>
      <c r="AH28" s="151"/>
      <c r="AI28" s="151"/>
      <c r="AJ28" s="151"/>
      <c r="AK28" s="201"/>
      <c r="AL28" s="151"/>
      <c r="AM28" s="151"/>
      <c r="AN28" s="151"/>
      <c r="AO28" s="201"/>
      <c r="AP28" s="151"/>
      <c r="AQ28" s="151"/>
      <c r="AR28" s="151"/>
      <c r="AS28" s="201"/>
      <c r="AT28" s="151"/>
      <c r="AU28" s="151"/>
      <c r="AV28" s="151"/>
      <c r="AW28" s="201"/>
      <c r="AX28" s="192">
        <f t="shared" si="1"/>
        <v>0</v>
      </c>
      <c r="AY28" s="158">
        <f t="shared" si="3"/>
        <v>0</v>
      </c>
      <c r="AZ28" s="153"/>
      <c r="BA28" s="153"/>
      <c r="BB28" s="153"/>
      <c r="BC28" s="153"/>
      <c r="BD28" s="153"/>
      <c r="BE28" s="153"/>
      <c r="BF28" s="153"/>
      <c r="BG28" s="153"/>
      <c r="BH28" s="153"/>
      <c r="BI28" s="153"/>
      <c r="BJ28" s="153"/>
      <c r="BK28" s="153"/>
    </row>
    <row r="29" spans="1:63" x14ac:dyDescent="0.25">
      <c r="A29" s="151" t="s">
        <v>449</v>
      </c>
      <c r="B29" s="151"/>
      <c r="C29" s="151"/>
      <c r="D29" s="151"/>
      <c r="E29" s="201"/>
      <c r="F29" s="151"/>
      <c r="G29" s="151"/>
      <c r="H29" s="151"/>
      <c r="I29" s="201"/>
      <c r="J29" s="151"/>
      <c r="K29" s="151"/>
      <c r="L29" s="151"/>
      <c r="M29" s="201"/>
      <c r="N29" s="151"/>
      <c r="O29" s="151"/>
      <c r="P29" s="151"/>
      <c r="Q29" s="201"/>
      <c r="R29" s="192">
        <f t="shared" si="0"/>
        <v>0</v>
      </c>
      <c r="S29" s="158">
        <f t="shared" si="2"/>
        <v>0</v>
      </c>
      <c r="T29" s="191"/>
      <c r="U29" s="191"/>
      <c r="V29" s="191"/>
      <c r="W29" s="191"/>
      <c r="X29" s="191"/>
      <c r="Y29" s="153"/>
      <c r="Z29" s="153"/>
      <c r="AA29" s="153"/>
      <c r="AB29" s="153"/>
      <c r="AC29" s="153"/>
      <c r="AD29" s="153"/>
      <c r="AE29" s="153"/>
      <c r="AG29" s="151" t="s">
        <v>449</v>
      </c>
      <c r="AH29" s="151"/>
      <c r="AI29" s="151"/>
      <c r="AJ29" s="151"/>
      <c r="AK29" s="201"/>
      <c r="AL29" s="151"/>
      <c r="AM29" s="151"/>
      <c r="AN29" s="151"/>
      <c r="AO29" s="201"/>
      <c r="AP29" s="151"/>
      <c r="AQ29" s="151"/>
      <c r="AR29" s="151"/>
      <c r="AS29" s="201"/>
      <c r="AT29" s="151"/>
      <c r="AU29" s="151"/>
      <c r="AV29" s="151"/>
      <c r="AW29" s="201"/>
      <c r="AX29" s="192">
        <f t="shared" si="1"/>
        <v>0</v>
      </c>
      <c r="AY29" s="158">
        <f t="shared" si="3"/>
        <v>0</v>
      </c>
      <c r="AZ29" s="153"/>
      <c r="BA29" s="153"/>
      <c r="BB29" s="153"/>
      <c r="BC29" s="153"/>
      <c r="BD29" s="153"/>
      <c r="BE29" s="153"/>
      <c r="BF29" s="153"/>
      <c r="BG29" s="153"/>
      <c r="BH29" s="153"/>
      <c r="BI29" s="153"/>
      <c r="BJ29" s="153"/>
      <c r="BK29" s="153"/>
    </row>
    <row r="30" spans="1:63" x14ac:dyDescent="0.25">
      <c r="A30" s="151" t="s">
        <v>450</v>
      </c>
      <c r="B30" s="151"/>
      <c r="C30" s="151"/>
      <c r="D30" s="151"/>
      <c r="E30" s="201"/>
      <c r="F30" s="151"/>
      <c r="G30" s="151"/>
      <c r="H30" s="151"/>
      <c r="I30" s="201"/>
      <c r="J30" s="151"/>
      <c r="K30" s="151"/>
      <c r="L30" s="151"/>
      <c r="M30" s="201"/>
      <c r="N30" s="151"/>
      <c r="O30" s="151"/>
      <c r="P30" s="151"/>
      <c r="Q30" s="201"/>
      <c r="R30" s="192">
        <f t="shared" si="0"/>
        <v>0</v>
      </c>
      <c r="S30" s="158">
        <f t="shared" si="2"/>
        <v>0</v>
      </c>
      <c r="T30" s="191"/>
      <c r="U30" s="191"/>
      <c r="V30" s="191"/>
      <c r="W30" s="191"/>
      <c r="X30" s="191"/>
      <c r="Y30" s="153"/>
      <c r="Z30" s="153"/>
      <c r="AA30" s="153"/>
      <c r="AB30" s="153"/>
      <c r="AC30" s="153"/>
      <c r="AD30" s="153"/>
      <c r="AE30" s="153"/>
      <c r="AG30" s="151" t="s">
        <v>450</v>
      </c>
      <c r="AH30" s="151"/>
      <c r="AI30" s="151"/>
      <c r="AJ30" s="151"/>
      <c r="AK30" s="201"/>
      <c r="AL30" s="151"/>
      <c r="AM30" s="151"/>
      <c r="AN30" s="151"/>
      <c r="AO30" s="201"/>
      <c r="AP30" s="151"/>
      <c r="AQ30" s="151"/>
      <c r="AR30" s="151"/>
      <c r="AS30" s="201"/>
      <c r="AT30" s="151"/>
      <c r="AU30" s="151"/>
      <c r="AV30" s="151"/>
      <c r="AW30" s="201"/>
      <c r="AX30" s="192">
        <f t="shared" si="1"/>
        <v>0</v>
      </c>
      <c r="AY30" s="158">
        <f t="shared" si="3"/>
        <v>0</v>
      </c>
      <c r="AZ30" s="153"/>
      <c r="BA30" s="153"/>
      <c r="BB30" s="153"/>
      <c r="BC30" s="153"/>
      <c r="BD30" s="153"/>
      <c r="BE30" s="153"/>
      <c r="BF30" s="153"/>
      <c r="BG30" s="153"/>
      <c r="BH30" s="153"/>
      <c r="BI30" s="153"/>
      <c r="BJ30" s="153"/>
      <c r="BK30" s="153"/>
    </row>
    <row r="31" spans="1:63" x14ac:dyDescent="0.25">
      <c r="A31" s="151" t="s">
        <v>451</v>
      </c>
      <c r="B31" s="151"/>
      <c r="C31" s="151"/>
      <c r="D31" s="151"/>
      <c r="E31" s="201"/>
      <c r="F31" s="151"/>
      <c r="G31" s="151"/>
      <c r="H31" s="151"/>
      <c r="I31" s="201"/>
      <c r="J31" s="151"/>
      <c r="K31" s="151"/>
      <c r="L31" s="151"/>
      <c r="M31" s="201"/>
      <c r="N31" s="151"/>
      <c r="O31" s="151"/>
      <c r="P31" s="151"/>
      <c r="Q31" s="201"/>
      <c r="R31" s="192">
        <f t="shared" si="0"/>
        <v>0</v>
      </c>
      <c r="S31" s="158">
        <f t="shared" si="2"/>
        <v>0</v>
      </c>
      <c r="T31" s="191"/>
      <c r="U31" s="191"/>
      <c r="V31" s="191"/>
      <c r="W31" s="191"/>
      <c r="X31" s="191"/>
      <c r="Y31" s="153"/>
      <c r="Z31" s="153"/>
      <c r="AA31" s="153"/>
      <c r="AB31" s="153"/>
      <c r="AC31" s="153"/>
      <c r="AD31" s="153"/>
      <c r="AE31" s="153"/>
      <c r="AG31" s="151" t="s">
        <v>451</v>
      </c>
      <c r="AH31" s="151"/>
      <c r="AI31" s="151"/>
      <c r="AJ31" s="151"/>
      <c r="AK31" s="201"/>
      <c r="AL31" s="151"/>
      <c r="AM31" s="151"/>
      <c r="AN31" s="151"/>
      <c r="AO31" s="201"/>
      <c r="AP31" s="151"/>
      <c r="AQ31" s="151"/>
      <c r="AR31" s="151"/>
      <c r="AS31" s="201"/>
      <c r="AT31" s="151"/>
      <c r="AU31" s="151"/>
      <c r="AV31" s="151"/>
      <c r="AW31" s="201"/>
      <c r="AX31" s="192">
        <f t="shared" si="1"/>
        <v>0</v>
      </c>
      <c r="AY31" s="158">
        <f t="shared" si="3"/>
        <v>0</v>
      </c>
      <c r="AZ31" s="153"/>
      <c r="BA31" s="153"/>
      <c r="BB31" s="153"/>
      <c r="BC31" s="153"/>
      <c r="BD31" s="153"/>
      <c r="BE31" s="153"/>
      <c r="BF31" s="153"/>
      <c r="BG31" s="153"/>
      <c r="BH31" s="153"/>
      <c r="BI31" s="153"/>
      <c r="BJ31" s="153"/>
      <c r="BK31" s="153"/>
    </row>
    <row r="32" spans="1:63" x14ac:dyDescent="0.25">
      <c r="A32" s="155" t="s">
        <v>452</v>
      </c>
      <c r="B32" s="152">
        <f>SUM(B11:B31)</f>
        <v>0</v>
      </c>
      <c r="C32" s="152">
        <f t="shared" ref="C32:AE32" si="4">SUM(C11:C31)</f>
        <v>0</v>
      </c>
      <c r="D32" s="152">
        <f t="shared" si="4"/>
        <v>0</v>
      </c>
      <c r="E32" s="202">
        <f>SUM(E11:E31)</f>
        <v>0</v>
      </c>
      <c r="F32" s="152">
        <f t="shared" si="4"/>
        <v>0</v>
      </c>
      <c r="G32" s="152">
        <f t="shared" si="4"/>
        <v>0</v>
      </c>
      <c r="H32" s="152">
        <f t="shared" si="4"/>
        <v>0</v>
      </c>
      <c r="I32" s="202">
        <f>SUM(I11:I31)</f>
        <v>0</v>
      </c>
      <c r="J32" s="152">
        <f t="shared" si="4"/>
        <v>0</v>
      </c>
      <c r="K32" s="152">
        <f t="shared" si="4"/>
        <v>0</v>
      </c>
      <c r="L32" s="152">
        <f t="shared" si="4"/>
        <v>0</v>
      </c>
      <c r="M32" s="202">
        <f>SUM(M11:M31)</f>
        <v>0</v>
      </c>
      <c r="N32" s="152">
        <f t="shared" si="4"/>
        <v>0</v>
      </c>
      <c r="O32" s="152">
        <f t="shared" si="4"/>
        <v>0</v>
      </c>
      <c r="P32" s="152">
        <f t="shared" si="4"/>
        <v>0</v>
      </c>
      <c r="Q32" s="202">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452</v>
      </c>
      <c r="AH32" s="152">
        <f t="shared" ref="AH32:AW32" si="5">SUM(AH11:AH31)</f>
        <v>0</v>
      </c>
      <c r="AI32" s="152">
        <f t="shared" si="5"/>
        <v>0</v>
      </c>
      <c r="AJ32" s="152">
        <f t="shared" si="5"/>
        <v>0</v>
      </c>
      <c r="AK32" s="202">
        <f t="shared" si="5"/>
        <v>0</v>
      </c>
      <c r="AL32" s="152">
        <f t="shared" si="5"/>
        <v>0</v>
      </c>
      <c r="AM32" s="152">
        <f t="shared" si="5"/>
        <v>0</v>
      </c>
      <c r="AN32" s="152">
        <f t="shared" si="5"/>
        <v>0</v>
      </c>
      <c r="AO32" s="202">
        <f t="shared" si="5"/>
        <v>0</v>
      </c>
      <c r="AP32" s="152">
        <f t="shared" si="5"/>
        <v>0</v>
      </c>
      <c r="AQ32" s="152">
        <f t="shared" si="5"/>
        <v>0</v>
      </c>
      <c r="AR32" s="152">
        <f t="shared" si="5"/>
        <v>0</v>
      </c>
      <c r="AS32" s="202">
        <f t="shared" si="5"/>
        <v>0</v>
      </c>
      <c r="AT32" s="152">
        <f t="shared" si="5"/>
        <v>0</v>
      </c>
      <c r="AU32" s="152">
        <f t="shared" si="5"/>
        <v>0</v>
      </c>
      <c r="AV32" s="152">
        <f t="shared" si="5"/>
        <v>0</v>
      </c>
      <c r="AW32" s="202">
        <f t="shared" si="5"/>
        <v>0</v>
      </c>
      <c r="AX32" s="193">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5">
      <c r="A35" s="749" t="s">
        <v>413</v>
      </c>
      <c r="B35" s="195" t="s">
        <v>30</v>
      </c>
      <c r="C35" s="195" t="s">
        <v>31</v>
      </c>
      <c r="D35" s="751" t="s">
        <v>32</v>
      </c>
      <c r="E35" s="752"/>
      <c r="F35" s="195" t="s">
        <v>33</v>
      </c>
      <c r="G35" s="195" t="s">
        <v>34</v>
      </c>
      <c r="H35" s="751" t="s">
        <v>35</v>
      </c>
      <c r="I35" s="752"/>
      <c r="J35" s="195" t="s">
        <v>36</v>
      </c>
      <c r="K35" s="195" t="s">
        <v>37</v>
      </c>
      <c r="L35" s="751" t="s">
        <v>38</v>
      </c>
      <c r="M35" s="752"/>
      <c r="N35" s="195" t="s">
        <v>39</v>
      </c>
      <c r="O35" s="195" t="s">
        <v>8</v>
      </c>
      <c r="P35" s="751" t="s">
        <v>40</v>
      </c>
      <c r="Q35" s="752"/>
      <c r="R35" s="751" t="s">
        <v>414</v>
      </c>
      <c r="S35" s="752"/>
      <c r="T35" s="751" t="s">
        <v>415</v>
      </c>
      <c r="U35" s="754"/>
      <c r="V35" s="754"/>
      <c r="W35" s="754"/>
      <c r="X35" s="754"/>
      <c r="Y35" s="752"/>
      <c r="Z35" s="751" t="s">
        <v>416</v>
      </c>
      <c r="AA35" s="754"/>
      <c r="AB35" s="754"/>
      <c r="AC35" s="754"/>
      <c r="AD35" s="754"/>
      <c r="AE35" s="752"/>
      <c r="AG35" s="749" t="s">
        <v>413</v>
      </c>
      <c r="AH35" s="195" t="s">
        <v>30</v>
      </c>
      <c r="AI35" s="195" t="s">
        <v>31</v>
      </c>
      <c r="AJ35" s="751" t="s">
        <v>32</v>
      </c>
      <c r="AK35" s="752"/>
      <c r="AL35" s="195" t="s">
        <v>33</v>
      </c>
      <c r="AM35" s="195" t="s">
        <v>34</v>
      </c>
      <c r="AN35" s="751" t="s">
        <v>35</v>
      </c>
      <c r="AO35" s="752"/>
      <c r="AP35" s="195" t="s">
        <v>36</v>
      </c>
      <c r="AQ35" s="195" t="s">
        <v>37</v>
      </c>
      <c r="AR35" s="751" t="s">
        <v>38</v>
      </c>
      <c r="AS35" s="752"/>
      <c r="AT35" s="195" t="s">
        <v>39</v>
      </c>
      <c r="AU35" s="195" t="s">
        <v>8</v>
      </c>
      <c r="AV35" s="751" t="s">
        <v>40</v>
      </c>
      <c r="AW35" s="752"/>
      <c r="AX35" s="751" t="s">
        <v>414</v>
      </c>
      <c r="AY35" s="752"/>
      <c r="AZ35" s="751" t="s">
        <v>415</v>
      </c>
      <c r="BA35" s="754"/>
      <c r="BB35" s="754"/>
      <c r="BC35" s="754"/>
      <c r="BD35" s="754"/>
      <c r="BE35" s="752"/>
      <c r="BF35" s="751" t="s">
        <v>416</v>
      </c>
      <c r="BG35" s="754"/>
      <c r="BH35" s="754"/>
      <c r="BI35" s="754"/>
      <c r="BJ35" s="754"/>
      <c r="BK35" s="752"/>
    </row>
    <row r="36" spans="1:63" ht="36" customHeight="1" x14ac:dyDescent="0.25">
      <c r="A36" s="750"/>
      <c r="B36" s="121" t="s">
        <v>417</v>
      </c>
      <c r="C36" s="121" t="s">
        <v>417</v>
      </c>
      <c r="D36" s="121" t="s">
        <v>417</v>
      </c>
      <c r="E36" s="121" t="s">
        <v>418</v>
      </c>
      <c r="F36" s="121" t="s">
        <v>417</v>
      </c>
      <c r="G36" s="121" t="s">
        <v>417</v>
      </c>
      <c r="H36" s="121" t="s">
        <v>417</v>
      </c>
      <c r="I36" s="121" t="s">
        <v>418</v>
      </c>
      <c r="J36" s="121" t="s">
        <v>417</v>
      </c>
      <c r="K36" s="121" t="s">
        <v>417</v>
      </c>
      <c r="L36" s="121" t="s">
        <v>417</v>
      </c>
      <c r="M36" s="121" t="s">
        <v>418</v>
      </c>
      <c r="N36" s="121" t="s">
        <v>417</v>
      </c>
      <c r="O36" s="121" t="s">
        <v>417</v>
      </c>
      <c r="P36" s="121" t="s">
        <v>417</v>
      </c>
      <c r="Q36" s="121" t="s">
        <v>418</v>
      </c>
      <c r="R36" s="121" t="s">
        <v>417</v>
      </c>
      <c r="S36" s="121" t="s">
        <v>418</v>
      </c>
      <c r="T36" s="189" t="s">
        <v>419</v>
      </c>
      <c r="U36" s="189" t="s">
        <v>420</v>
      </c>
      <c r="V36" s="189" t="s">
        <v>421</v>
      </c>
      <c r="W36" s="189" t="s">
        <v>422</v>
      </c>
      <c r="X36" s="190" t="s">
        <v>423</v>
      </c>
      <c r="Y36" s="189" t="s">
        <v>424</v>
      </c>
      <c r="Z36" s="121" t="s">
        <v>425</v>
      </c>
      <c r="AA36" s="150" t="s">
        <v>426</v>
      </c>
      <c r="AB36" s="121" t="s">
        <v>427</v>
      </c>
      <c r="AC36" s="121" t="s">
        <v>428</v>
      </c>
      <c r="AD36" s="121" t="s">
        <v>429</v>
      </c>
      <c r="AE36" s="121" t="s">
        <v>430</v>
      </c>
      <c r="AG36" s="750"/>
      <c r="AH36" s="121" t="s">
        <v>417</v>
      </c>
      <c r="AI36" s="121" t="s">
        <v>417</v>
      </c>
      <c r="AJ36" s="121" t="s">
        <v>417</v>
      </c>
      <c r="AK36" s="121" t="s">
        <v>418</v>
      </c>
      <c r="AL36" s="121" t="s">
        <v>417</v>
      </c>
      <c r="AM36" s="121" t="s">
        <v>417</v>
      </c>
      <c r="AN36" s="121" t="s">
        <v>417</v>
      </c>
      <c r="AO36" s="121" t="s">
        <v>418</v>
      </c>
      <c r="AP36" s="121" t="s">
        <v>417</v>
      </c>
      <c r="AQ36" s="121" t="s">
        <v>417</v>
      </c>
      <c r="AR36" s="121" t="s">
        <v>417</v>
      </c>
      <c r="AS36" s="121" t="s">
        <v>418</v>
      </c>
      <c r="AT36" s="121" t="s">
        <v>417</v>
      </c>
      <c r="AU36" s="121" t="s">
        <v>417</v>
      </c>
      <c r="AV36" s="121" t="s">
        <v>417</v>
      </c>
      <c r="AW36" s="121" t="s">
        <v>418</v>
      </c>
      <c r="AX36" s="121" t="s">
        <v>417</v>
      </c>
      <c r="AY36" s="121" t="s">
        <v>418</v>
      </c>
      <c r="AZ36" s="189" t="s">
        <v>419</v>
      </c>
      <c r="BA36" s="189" t="s">
        <v>420</v>
      </c>
      <c r="BB36" s="189" t="s">
        <v>421</v>
      </c>
      <c r="BC36" s="189" t="s">
        <v>422</v>
      </c>
      <c r="BD36" s="190" t="s">
        <v>423</v>
      </c>
      <c r="BE36" s="189" t="s">
        <v>424</v>
      </c>
      <c r="BF36" s="187" t="s">
        <v>425</v>
      </c>
      <c r="BG36" s="188" t="s">
        <v>426</v>
      </c>
      <c r="BH36" s="187" t="s">
        <v>427</v>
      </c>
      <c r="BI36" s="187" t="s">
        <v>428</v>
      </c>
      <c r="BJ36" s="187" t="s">
        <v>429</v>
      </c>
      <c r="BK36" s="187" t="s">
        <v>430</v>
      </c>
    </row>
    <row r="37" spans="1:63" x14ac:dyDescent="0.25">
      <c r="A37" s="151" t="s">
        <v>431</v>
      </c>
      <c r="B37" s="151"/>
      <c r="C37" s="151"/>
      <c r="D37" s="151"/>
      <c r="E37" s="201"/>
      <c r="F37" s="151"/>
      <c r="G37" s="151"/>
      <c r="H37" s="151"/>
      <c r="I37" s="201"/>
      <c r="J37" s="151"/>
      <c r="K37" s="151"/>
      <c r="L37" s="151"/>
      <c r="M37" s="201"/>
      <c r="N37" s="151"/>
      <c r="O37" s="151"/>
      <c r="P37" s="151"/>
      <c r="Q37" s="201"/>
      <c r="R37" s="192">
        <f t="shared" ref="R37:R57" si="7">B37+C37+D37+F37+G37+H37+J37+K37+L37+N37+O37+P37</f>
        <v>0</v>
      </c>
      <c r="S37" s="158">
        <f>+E37+I37+M37+Q37</f>
        <v>0</v>
      </c>
      <c r="T37" s="191"/>
      <c r="U37" s="191"/>
      <c r="V37" s="191"/>
      <c r="W37" s="191"/>
      <c r="X37" s="191"/>
      <c r="Y37" s="153"/>
      <c r="Z37" s="153"/>
      <c r="AA37" s="153"/>
      <c r="AB37" s="153"/>
      <c r="AC37" s="153"/>
      <c r="AD37" s="153"/>
      <c r="AE37" s="154"/>
      <c r="AG37" s="151" t="s">
        <v>431</v>
      </c>
      <c r="AH37" s="151"/>
      <c r="AI37" s="151"/>
      <c r="AJ37" s="151"/>
      <c r="AK37" s="201"/>
      <c r="AL37" s="151"/>
      <c r="AM37" s="151"/>
      <c r="AN37" s="151"/>
      <c r="AO37" s="201"/>
      <c r="AP37" s="151"/>
      <c r="AQ37" s="151"/>
      <c r="AR37" s="151"/>
      <c r="AS37" s="201"/>
      <c r="AT37" s="151"/>
      <c r="AU37" s="151"/>
      <c r="AV37" s="151"/>
      <c r="AW37" s="201"/>
      <c r="AX37" s="192">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5">
      <c r="A38" s="151" t="s">
        <v>432</v>
      </c>
      <c r="B38" s="151"/>
      <c r="C38" s="151"/>
      <c r="D38" s="151"/>
      <c r="E38" s="201"/>
      <c r="F38" s="151"/>
      <c r="G38" s="151"/>
      <c r="H38" s="151"/>
      <c r="I38" s="201"/>
      <c r="J38" s="151"/>
      <c r="K38" s="151"/>
      <c r="L38" s="151"/>
      <c r="M38" s="201"/>
      <c r="N38" s="151"/>
      <c r="O38" s="151"/>
      <c r="P38" s="151"/>
      <c r="Q38" s="201"/>
      <c r="R38" s="192">
        <f t="shared" si="7"/>
        <v>0</v>
      </c>
      <c r="S38" s="158">
        <f t="shared" ref="S38:S57" si="9">+E38+I38+M38+Q38</f>
        <v>0</v>
      </c>
      <c r="T38" s="191"/>
      <c r="U38" s="191"/>
      <c r="V38" s="191"/>
      <c r="W38" s="191"/>
      <c r="X38" s="191"/>
      <c r="Y38" s="153"/>
      <c r="Z38" s="153"/>
      <c r="AA38" s="153"/>
      <c r="AB38" s="153"/>
      <c r="AC38" s="153"/>
      <c r="AD38" s="153"/>
      <c r="AE38" s="153"/>
      <c r="AG38" s="151" t="s">
        <v>432</v>
      </c>
      <c r="AH38" s="151"/>
      <c r="AI38" s="151"/>
      <c r="AJ38" s="151"/>
      <c r="AK38" s="201"/>
      <c r="AL38" s="151"/>
      <c r="AM38" s="151"/>
      <c r="AN38" s="151"/>
      <c r="AO38" s="201"/>
      <c r="AP38" s="151"/>
      <c r="AQ38" s="151"/>
      <c r="AR38" s="151"/>
      <c r="AS38" s="201"/>
      <c r="AT38" s="151"/>
      <c r="AU38" s="151"/>
      <c r="AV38" s="151"/>
      <c r="AW38" s="201"/>
      <c r="AX38" s="192">
        <f t="shared" si="8"/>
        <v>0</v>
      </c>
      <c r="AY38" s="158">
        <f t="shared" ref="AY38:AY57" si="10">+AK38+AO38+AS38+AW38</f>
        <v>0</v>
      </c>
      <c r="AZ38" s="153"/>
      <c r="BA38" s="153"/>
      <c r="BB38" s="153"/>
      <c r="BC38" s="153"/>
      <c r="BD38" s="153"/>
      <c r="BE38" s="153"/>
      <c r="BF38" s="153"/>
      <c r="BG38" s="153"/>
      <c r="BH38" s="153"/>
      <c r="BI38" s="153"/>
      <c r="BJ38" s="153"/>
      <c r="BK38" s="153"/>
    </row>
    <row r="39" spans="1:63" x14ac:dyDescent="0.25">
      <c r="A39" s="151" t="s">
        <v>433</v>
      </c>
      <c r="B39" s="151"/>
      <c r="C39" s="151"/>
      <c r="D39" s="151"/>
      <c r="E39" s="201"/>
      <c r="F39" s="151"/>
      <c r="G39" s="151"/>
      <c r="H39" s="151"/>
      <c r="I39" s="201"/>
      <c r="J39" s="151"/>
      <c r="K39" s="151"/>
      <c r="L39" s="151"/>
      <c r="M39" s="201"/>
      <c r="N39" s="151"/>
      <c r="O39" s="151"/>
      <c r="P39" s="151"/>
      <c r="Q39" s="201"/>
      <c r="R39" s="192">
        <f t="shared" si="7"/>
        <v>0</v>
      </c>
      <c r="S39" s="158">
        <f t="shared" si="9"/>
        <v>0</v>
      </c>
      <c r="T39" s="191"/>
      <c r="U39" s="191"/>
      <c r="V39" s="191"/>
      <c r="W39" s="191"/>
      <c r="X39" s="191"/>
      <c r="Y39" s="153"/>
      <c r="Z39" s="153"/>
      <c r="AA39" s="153"/>
      <c r="AB39" s="153"/>
      <c r="AC39" s="153"/>
      <c r="AD39" s="153"/>
      <c r="AE39" s="153"/>
      <c r="AG39" s="151" t="s">
        <v>433</v>
      </c>
      <c r="AH39" s="151"/>
      <c r="AI39" s="151"/>
      <c r="AJ39" s="151"/>
      <c r="AK39" s="201"/>
      <c r="AL39" s="151"/>
      <c r="AM39" s="151"/>
      <c r="AN39" s="151"/>
      <c r="AO39" s="201"/>
      <c r="AP39" s="151"/>
      <c r="AQ39" s="151"/>
      <c r="AR39" s="151"/>
      <c r="AS39" s="201"/>
      <c r="AT39" s="151"/>
      <c r="AU39" s="151"/>
      <c r="AV39" s="151"/>
      <c r="AW39" s="201"/>
      <c r="AX39" s="192">
        <f t="shared" si="8"/>
        <v>0</v>
      </c>
      <c r="AY39" s="158">
        <f t="shared" si="10"/>
        <v>0</v>
      </c>
      <c r="AZ39" s="153"/>
      <c r="BA39" s="153"/>
      <c r="BB39" s="153"/>
      <c r="BC39" s="153"/>
      <c r="BD39" s="153"/>
      <c r="BE39" s="153"/>
      <c r="BF39" s="153"/>
      <c r="BG39" s="153"/>
      <c r="BH39" s="153"/>
      <c r="BI39" s="153"/>
      <c r="BJ39" s="153"/>
      <c r="BK39" s="153"/>
    </row>
    <row r="40" spans="1:63" x14ac:dyDescent="0.25">
      <c r="A40" s="151" t="s">
        <v>434</v>
      </c>
      <c r="B40" s="151"/>
      <c r="C40" s="151"/>
      <c r="D40" s="151"/>
      <c r="E40" s="201"/>
      <c r="F40" s="151"/>
      <c r="G40" s="151"/>
      <c r="H40" s="151"/>
      <c r="I40" s="201"/>
      <c r="J40" s="151"/>
      <c r="K40" s="151"/>
      <c r="L40" s="151"/>
      <c r="M40" s="201"/>
      <c r="N40" s="151"/>
      <c r="O40" s="151"/>
      <c r="P40" s="151"/>
      <c r="Q40" s="201"/>
      <c r="R40" s="192">
        <f t="shared" si="7"/>
        <v>0</v>
      </c>
      <c r="S40" s="158">
        <f t="shared" si="9"/>
        <v>0</v>
      </c>
      <c r="T40" s="191"/>
      <c r="U40" s="191"/>
      <c r="V40" s="191"/>
      <c r="W40" s="191"/>
      <c r="X40" s="191"/>
      <c r="Y40" s="153"/>
      <c r="Z40" s="153"/>
      <c r="AA40" s="153"/>
      <c r="AB40" s="153"/>
      <c r="AC40" s="153"/>
      <c r="AD40" s="153"/>
      <c r="AE40" s="153"/>
      <c r="AG40" s="151" t="s">
        <v>434</v>
      </c>
      <c r="AH40" s="151"/>
      <c r="AI40" s="151"/>
      <c r="AJ40" s="151"/>
      <c r="AK40" s="201"/>
      <c r="AL40" s="151"/>
      <c r="AM40" s="151"/>
      <c r="AN40" s="151"/>
      <c r="AO40" s="201"/>
      <c r="AP40" s="151"/>
      <c r="AQ40" s="151"/>
      <c r="AR40" s="151"/>
      <c r="AS40" s="201"/>
      <c r="AT40" s="151"/>
      <c r="AU40" s="151"/>
      <c r="AV40" s="151"/>
      <c r="AW40" s="201"/>
      <c r="AX40" s="192">
        <f t="shared" si="8"/>
        <v>0</v>
      </c>
      <c r="AY40" s="158">
        <f t="shared" si="10"/>
        <v>0</v>
      </c>
      <c r="AZ40" s="153"/>
      <c r="BA40" s="153"/>
      <c r="BB40" s="153"/>
      <c r="BC40" s="153"/>
      <c r="BD40" s="153"/>
      <c r="BE40" s="153"/>
      <c r="BF40" s="153"/>
      <c r="BG40" s="153"/>
      <c r="BH40" s="153"/>
      <c r="BI40" s="153"/>
      <c r="BJ40" s="153"/>
      <c r="BK40" s="153"/>
    </row>
    <row r="41" spans="1:63" x14ac:dyDescent="0.25">
      <c r="A41" s="151" t="s">
        <v>435</v>
      </c>
      <c r="B41" s="151"/>
      <c r="C41" s="151"/>
      <c r="D41" s="151"/>
      <c r="E41" s="201"/>
      <c r="F41" s="151"/>
      <c r="G41" s="151"/>
      <c r="H41" s="151"/>
      <c r="I41" s="201"/>
      <c r="J41" s="151"/>
      <c r="K41" s="151"/>
      <c r="L41" s="151"/>
      <c r="M41" s="201"/>
      <c r="N41" s="151"/>
      <c r="O41" s="151"/>
      <c r="P41" s="151"/>
      <c r="Q41" s="201"/>
      <c r="R41" s="192">
        <f t="shared" si="7"/>
        <v>0</v>
      </c>
      <c r="S41" s="158">
        <f t="shared" si="9"/>
        <v>0</v>
      </c>
      <c r="T41" s="191"/>
      <c r="U41" s="191"/>
      <c r="V41" s="191"/>
      <c r="W41" s="191"/>
      <c r="X41" s="191"/>
      <c r="Y41" s="153"/>
      <c r="Z41" s="153"/>
      <c r="AA41" s="153"/>
      <c r="AB41" s="153"/>
      <c r="AC41" s="153"/>
      <c r="AD41" s="153"/>
      <c r="AE41" s="153"/>
      <c r="AG41" s="151" t="s">
        <v>435</v>
      </c>
      <c r="AH41" s="151"/>
      <c r="AI41" s="151"/>
      <c r="AJ41" s="151"/>
      <c r="AK41" s="201"/>
      <c r="AL41" s="151"/>
      <c r="AM41" s="151"/>
      <c r="AN41" s="151"/>
      <c r="AO41" s="201"/>
      <c r="AP41" s="151"/>
      <c r="AQ41" s="151"/>
      <c r="AR41" s="151"/>
      <c r="AS41" s="201"/>
      <c r="AT41" s="151"/>
      <c r="AU41" s="151"/>
      <c r="AV41" s="151"/>
      <c r="AW41" s="201"/>
      <c r="AX41" s="192">
        <f t="shared" si="8"/>
        <v>0</v>
      </c>
      <c r="AY41" s="158">
        <f t="shared" si="10"/>
        <v>0</v>
      </c>
      <c r="AZ41" s="153"/>
      <c r="BA41" s="153"/>
      <c r="BB41" s="153"/>
      <c r="BC41" s="153"/>
      <c r="BD41" s="153"/>
      <c r="BE41" s="153"/>
      <c r="BF41" s="153"/>
      <c r="BG41" s="153"/>
      <c r="BH41" s="153"/>
      <c r="BI41" s="153"/>
      <c r="BJ41" s="153"/>
      <c r="BK41" s="153"/>
    </row>
    <row r="42" spans="1:63" x14ac:dyDescent="0.25">
      <c r="A42" s="151" t="s">
        <v>436</v>
      </c>
      <c r="B42" s="151"/>
      <c r="C42" s="151"/>
      <c r="D42" s="151"/>
      <c r="E42" s="201"/>
      <c r="F42" s="151"/>
      <c r="G42" s="151"/>
      <c r="H42" s="151"/>
      <c r="I42" s="201"/>
      <c r="J42" s="151"/>
      <c r="K42" s="151"/>
      <c r="L42" s="151"/>
      <c r="M42" s="201"/>
      <c r="N42" s="151"/>
      <c r="O42" s="151"/>
      <c r="P42" s="151"/>
      <c r="Q42" s="201"/>
      <c r="R42" s="192">
        <f t="shared" si="7"/>
        <v>0</v>
      </c>
      <c r="S42" s="158">
        <f t="shared" si="9"/>
        <v>0</v>
      </c>
      <c r="T42" s="191"/>
      <c r="U42" s="191"/>
      <c r="V42" s="191"/>
      <c r="W42" s="191"/>
      <c r="X42" s="191"/>
      <c r="Y42" s="153"/>
      <c r="Z42" s="153"/>
      <c r="AA42" s="153"/>
      <c r="AB42" s="153"/>
      <c r="AC42" s="153"/>
      <c r="AD42" s="153"/>
      <c r="AE42" s="153"/>
      <c r="AG42" s="151" t="s">
        <v>436</v>
      </c>
      <c r="AH42" s="151"/>
      <c r="AI42" s="151"/>
      <c r="AJ42" s="151"/>
      <c r="AK42" s="201"/>
      <c r="AL42" s="151"/>
      <c r="AM42" s="151"/>
      <c r="AN42" s="151"/>
      <c r="AO42" s="201"/>
      <c r="AP42" s="151"/>
      <c r="AQ42" s="151"/>
      <c r="AR42" s="151"/>
      <c r="AS42" s="201"/>
      <c r="AT42" s="151"/>
      <c r="AU42" s="151"/>
      <c r="AV42" s="151"/>
      <c r="AW42" s="201"/>
      <c r="AX42" s="192">
        <f t="shared" si="8"/>
        <v>0</v>
      </c>
      <c r="AY42" s="158">
        <f t="shared" si="10"/>
        <v>0</v>
      </c>
      <c r="AZ42" s="153"/>
      <c r="BA42" s="153"/>
      <c r="BB42" s="153"/>
      <c r="BC42" s="153"/>
      <c r="BD42" s="153"/>
      <c r="BE42" s="153"/>
      <c r="BF42" s="153"/>
      <c r="BG42" s="153"/>
      <c r="BH42" s="153"/>
      <c r="BI42" s="153"/>
      <c r="BJ42" s="153"/>
      <c r="BK42" s="153"/>
    </row>
    <row r="43" spans="1:63" x14ac:dyDescent="0.25">
      <c r="A43" s="151" t="s">
        <v>437</v>
      </c>
      <c r="B43" s="151"/>
      <c r="C43" s="151"/>
      <c r="D43" s="151"/>
      <c r="E43" s="201"/>
      <c r="F43" s="151"/>
      <c r="G43" s="151"/>
      <c r="H43" s="151"/>
      <c r="I43" s="201"/>
      <c r="J43" s="151"/>
      <c r="K43" s="151"/>
      <c r="L43" s="151"/>
      <c r="M43" s="201"/>
      <c r="N43" s="151"/>
      <c r="O43" s="151"/>
      <c r="P43" s="151"/>
      <c r="Q43" s="201"/>
      <c r="R43" s="192">
        <f t="shared" si="7"/>
        <v>0</v>
      </c>
      <c r="S43" s="158">
        <f t="shared" si="9"/>
        <v>0</v>
      </c>
      <c r="T43" s="191"/>
      <c r="U43" s="191"/>
      <c r="V43" s="191"/>
      <c r="W43" s="191"/>
      <c r="X43" s="191"/>
      <c r="Y43" s="153"/>
      <c r="Z43" s="153"/>
      <c r="AA43" s="153"/>
      <c r="AB43" s="153"/>
      <c r="AC43" s="153"/>
      <c r="AD43" s="153"/>
      <c r="AE43" s="153"/>
      <c r="AG43" s="151" t="s">
        <v>437</v>
      </c>
      <c r="AH43" s="151"/>
      <c r="AI43" s="151"/>
      <c r="AJ43" s="151"/>
      <c r="AK43" s="201"/>
      <c r="AL43" s="151"/>
      <c r="AM43" s="151"/>
      <c r="AN43" s="151"/>
      <c r="AO43" s="201"/>
      <c r="AP43" s="151"/>
      <c r="AQ43" s="151"/>
      <c r="AR43" s="151"/>
      <c r="AS43" s="201"/>
      <c r="AT43" s="151"/>
      <c r="AU43" s="151"/>
      <c r="AV43" s="151"/>
      <c r="AW43" s="201"/>
      <c r="AX43" s="192">
        <f t="shared" si="8"/>
        <v>0</v>
      </c>
      <c r="AY43" s="158">
        <f t="shared" si="10"/>
        <v>0</v>
      </c>
      <c r="AZ43" s="153"/>
      <c r="BA43" s="153"/>
      <c r="BB43" s="153"/>
      <c r="BC43" s="153"/>
      <c r="BD43" s="153"/>
      <c r="BE43" s="153"/>
      <c r="BF43" s="153"/>
      <c r="BG43" s="153"/>
      <c r="BH43" s="153"/>
      <c r="BI43" s="153"/>
      <c r="BJ43" s="153"/>
      <c r="BK43" s="153"/>
    </row>
    <row r="44" spans="1:63" x14ac:dyDescent="0.25">
      <c r="A44" s="151" t="s">
        <v>438</v>
      </c>
      <c r="B44" s="151"/>
      <c r="C44" s="151"/>
      <c r="D44" s="151"/>
      <c r="E44" s="201"/>
      <c r="F44" s="151"/>
      <c r="G44" s="151"/>
      <c r="H44" s="151"/>
      <c r="I44" s="201"/>
      <c r="J44" s="151"/>
      <c r="K44" s="151"/>
      <c r="L44" s="151"/>
      <c r="M44" s="201"/>
      <c r="N44" s="151"/>
      <c r="O44" s="151"/>
      <c r="P44" s="151"/>
      <c r="Q44" s="201"/>
      <c r="R44" s="192">
        <f t="shared" si="7"/>
        <v>0</v>
      </c>
      <c r="S44" s="158">
        <f t="shared" si="9"/>
        <v>0</v>
      </c>
      <c r="T44" s="191"/>
      <c r="U44" s="191"/>
      <c r="V44" s="191"/>
      <c r="W44" s="191"/>
      <c r="X44" s="191"/>
      <c r="Y44" s="153"/>
      <c r="Z44" s="153"/>
      <c r="AA44" s="153"/>
      <c r="AB44" s="153"/>
      <c r="AC44" s="153"/>
      <c r="AD44" s="153"/>
      <c r="AE44" s="153"/>
      <c r="AG44" s="151" t="s">
        <v>438</v>
      </c>
      <c r="AH44" s="151"/>
      <c r="AI44" s="151"/>
      <c r="AJ44" s="151"/>
      <c r="AK44" s="201"/>
      <c r="AL44" s="151"/>
      <c r="AM44" s="151"/>
      <c r="AN44" s="151"/>
      <c r="AO44" s="201"/>
      <c r="AP44" s="151"/>
      <c r="AQ44" s="151"/>
      <c r="AR44" s="151"/>
      <c r="AS44" s="201"/>
      <c r="AT44" s="151"/>
      <c r="AU44" s="151"/>
      <c r="AV44" s="151"/>
      <c r="AW44" s="201"/>
      <c r="AX44" s="192">
        <f t="shared" si="8"/>
        <v>0</v>
      </c>
      <c r="AY44" s="158">
        <f t="shared" si="10"/>
        <v>0</v>
      </c>
      <c r="AZ44" s="153"/>
      <c r="BA44" s="153"/>
      <c r="BB44" s="153"/>
      <c r="BC44" s="153"/>
      <c r="BD44" s="153"/>
      <c r="BE44" s="153"/>
      <c r="BF44" s="153"/>
      <c r="BG44" s="153"/>
      <c r="BH44" s="153"/>
      <c r="BI44" s="153"/>
      <c r="BJ44" s="153"/>
      <c r="BK44" s="153"/>
    </row>
    <row r="45" spans="1:63" x14ac:dyDescent="0.25">
      <c r="A45" s="151" t="s">
        <v>439</v>
      </c>
      <c r="B45" s="151"/>
      <c r="C45" s="151"/>
      <c r="D45" s="151"/>
      <c r="E45" s="201"/>
      <c r="F45" s="151"/>
      <c r="G45" s="151"/>
      <c r="H45" s="151"/>
      <c r="I45" s="201"/>
      <c r="J45" s="151"/>
      <c r="K45" s="151"/>
      <c r="L45" s="151"/>
      <c r="M45" s="201"/>
      <c r="N45" s="151"/>
      <c r="O45" s="151"/>
      <c r="P45" s="151"/>
      <c r="Q45" s="201"/>
      <c r="R45" s="192">
        <f t="shared" si="7"/>
        <v>0</v>
      </c>
      <c r="S45" s="158">
        <f t="shared" si="9"/>
        <v>0</v>
      </c>
      <c r="T45" s="191"/>
      <c r="U45" s="191"/>
      <c r="V45" s="191"/>
      <c r="W45" s="191"/>
      <c r="X45" s="191"/>
      <c r="Y45" s="153"/>
      <c r="Z45" s="153"/>
      <c r="AA45" s="153"/>
      <c r="AB45" s="153"/>
      <c r="AC45" s="153"/>
      <c r="AD45" s="153"/>
      <c r="AE45" s="153"/>
      <c r="AG45" s="151" t="s">
        <v>439</v>
      </c>
      <c r="AH45" s="151"/>
      <c r="AI45" s="151"/>
      <c r="AJ45" s="151"/>
      <c r="AK45" s="201"/>
      <c r="AL45" s="151"/>
      <c r="AM45" s="151"/>
      <c r="AN45" s="151"/>
      <c r="AO45" s="201"/>
      <c r="AP45" s="151"/>
      <c r="AQ45" s="151"/>
      <c r="AR45" s="151"/>
      <c r="AS45" s="201"/>
      <c r="AT45" s="151"/>
      <c r="AU45" s="151"/>
      <c r="AV45" s="151"/>
      <c r="AW45" s="201"/>
      <c r="AX45" s="192">
        <f t="shared" si="8"/>
        <v>0</v>
      </c>
      <c r="AY45" s="158">
        <f t="shared" si="10"/>
        <v>0</v>
      </c>
      <c r="AZ45" s="153"/>
      <c r="BA45" s="153"/>
      <c r="BB45" s="153"/>
      <c r="BC45" s="153"/>
      <c r="BD45" s="153"/>
      <c r="BE45" s="153"/>
      <c r="BF45" s="153"/>
      <c r="BG45" s="153"/>
      <c r="BH45" s="153"/>
      <c r="BI45" s="151"/>
      <c r="BJ45" s="151"/>
      <c r="BK45" s="151"/>
    </row>
    <row r="46" spans="1:63" x14ac:dyDescent="0.25">
      <c r="A46" s="151" t="s">
        <v>440</v>
      </c>
      <c r="B46" s="151"/>
      <c r="C46" s="151"/>
      <c r="D46" s="151"/>
      <c r="E46" s="201"/>
      <c r="F46" s="151"/>
      <c r="G46" s="151"/>
      <c r="H46" s="151"/>
      <c r="I46" s="201"/>
      <c r="J46" s="151"/>
      <c r="K46" s="151"/>
      <c r="L46" s="151"/>
      <c r="M46" s="201"/>
      <c r="N46" s="151"/>
      <c r="O46" s="151"/>
      <c r="P46" s="151"/>
      <c r="Q46" s="201"/>
      <c r="R46" s="192">
        <f t="shared" si="7"/>
        <v>0</v>
      </c>
      <c r="S46" s="158">
        <f t="shared" si="9"/>
        <v>0</v>
      </c>
      <c r="T46" s="191"/>
      <c r="U46" s="191"/>
      <c r="V46" s="191"/>
      <c r="W46" s="191"/>
      <c r="X46" s="191"/>
      <c r="Y46" s="153"/>
      <c r="Z46" s="153"/>
      <c r="AA46" s="153"/>
      <c r="AB46" s="153"/>
      <c r="AC46" s="153"/>
      <c r="AD46" s="153"/>
      <c r="AE46" s="153"/>
      <c r="AG46" s="151" t="s">
        <v>440</v>
      </c>
      <c r="AH46" s="151"/>
      <c r="AI46" s="151"/>
      <c r="AJ46" s="151"/>
      <c r="AK46" s="201"/>
      <c r="AL46" s="151"/>
      <c r="AM46" s="151"/>
      <c r="AN46" s="151"/>
      <c r="AO46" s="201"/>
      <c r="AP46" s="151"/>
      <c r="AQ46" s="151"/>
      <c r="AR46" s="151"/>
      <c r="AS46" s="201"/>
      <c r="AT46" s="151"/>
      <c r="AU46" s="151"/>
      <c r="AV46" s="151"/>
      <c r="AW46" s="201"/>
      <c r="AX46" s="192">
        <f t="shared" si="8"/>
        <v>0</v>
      </c>
      <c r="AY46" s="158">
        <f t="shared" si="10"/>
        <v>0</v>
      </c>
      <c r="AZ46" s="153"/>
      <c r="BA46" s="153"/>
      <c r="BB46" s="153"/>
      <c r="BC46" s="153"/>
      <c r="BD46" s="153"/>
      <c r="BE46" s="153"/>
      <c r="BF46" s="153"/>
      <c r="BG46" s="153"/>
      <c r="BH46" s="153"/>
      <c r="BI46" s="151"/>
      <c r="BJ46" s="151"/>
      <c r="BK46" s="151"/>
    </row>
    <row r="47" spans="1:63" x14ac:dyDescent="0.25">
      <c r="A47" s="151" t="s">
        <v>441</v>
      </c>
      <c r="B47" s="151"/>
      <c r="C47" s="151"/>
      <c r="D47" s="151"/>
      <c r="E47" s="201"/>
      <c r="F47" s="151"/>
      <c r="G47" s="151"/>
      <c r="H47" s="151"/>
      <c r="I47" s="201"/>
      <c r="J47" s="151"/>
      <c r="K47" s="151"/>
      <c r="L47" s="151"/>
      <c r="M47" s="201"/>
      <c r="N47" s="151"/>
      <c r="O47" s="151"/>
      <c r="P47" s="151"/>
      <c r="Q47" s="201"/>
      <c r="R47" s="192">
        <f t="shared" si="7"/>
        <v>0</v>
      </c>
      <c r="S47" s="158">
        <f t="shared" si="9"/>
        <v>0</v>
      </c>
      <c r="T47" s="191"/>
      <c r="U47" s="191"/>
      <c r="V47" s="191"/>
      <c r="W47" s="191"/>
      <c r="X47" s="191"/>
      <c r="Y47" s="153"/>
      <c r="Z47" s="153"/>
      <c r="AA47" s="153"/>
      <c r="AB47" s="153"/>
      <c r="AC47" s="153"/>
      <c r="AD47" s="153"/>
      <c r="AE47" s="153"/>
      <c r="AG47" s="151" t="s">
        <v>441</v>
      </c>
      <c r="AH47" s="151"/>
      <c r="AI47" s="151"/>
      <c r="AJ47" s="151"/>
      <c r="AK47" s="201"/>
      <c r="AL47" s="151"/>
      <c r="AM47" s="151"/>
      <c r="AN47" s="151"/>
      <c r="AO47" s="201"/>
      <c r="AP47" s="151"/>
      <c r="AQ47" s="151"/>
      <c r="AR47" s="151"/>
      <c r="AS47" s="201"/>
      <c r="AT47" s="151"/>
      <c r="AU47" s="151"/>
      <c r="AV47" s="151"/>
      <c r="AW47" s="201"/>
      <c r="AX47" s="192">
        <f t="shared" si="8"/>
        <v>0</v>
      </c>
      <c r="AY47" s="158">
        <f t="shared" si="10"/>
        <v>0</v>
      </c>
      <c r="AZ47" s="153"/>
      <c r="BA47" s="153"/>
      <c r="BB47" s="153"/>
      <c r="BC47" s="153"/>
      <c r="BD47" s="153"/>
      <c r="BE47" s="153"/>
      <c r="BF47" s="153"/>
      <c r="BG47" s="153"/>
      <c r="BH47" s="153"/>
      <c r="BI47" s="151"/>
      <c r="BJ47" s="151"/>
      <c r="BK47" s="151"/>
    </row>
    <row r="48" spans="1:63" x14ac:dyDescent="0.25">
      <c r="A48" s="151" t="s">
        <v>442</v>
      </c>
      <c r="B48" s="151"/>
      <c r="C48" s="151"/>
      <c r="D48" s="151"/>
      <c r="E48" s="201"/>
      <c r="F48" s="151"/>
      <c r="G48" s="151"/>
      <c r="H48" s="151"/>
      <c r="I48" s="201"/>
      <c r="J48" s="151"/>
      <c r="K48" s="151"/>
      <c r="L48" s="151"/>
      <c r="M48" s="201"/>
      <c r="N48" s="151"/>
      <c r="O48" s="151"/>
      <c r="P48" s="151"/>
      <c r="Q48" s="201"/>
      <c r="R48" s="192">
        <f t="shared" si="7"/>
        <v>0</v>
      </c>
      <c r="S48" s="158">
        <f t="shared" si="9"/>
        <v>0</v>
      </c>
      <c r="T48" s="191"/>
      <c r="U48" s="191"/>
      <c r="V48" s="191"/>
      <c r="W48" s="191"/>
      <c r="X48" s="191"/>
      <c r="Y48" s="153"/>
      <c r="Z48" s="153"/>
      <c r="AA48" s="153"/>
      <c r="AB48" s="153"/>
      <c r="AC48" s="153"/>
      <c r="AD48" s="153"/>
      <c r="AE48" s="153"/>
      <c r="AG48" s="151" t="s">
        <v>442</v>
      </c>
      <c r="AH48" s="151"/>
      <c r="AI48" s="151"/>
      <c r="AJ48" s="151"/>
      <c r="AK48" s="201"/>
      <c r="AL48" s="151"/>
      <c r="AM48" s="151"/>
      <c r="AN48" s="151"/>
      <c r="AO48" s="201"/>
      <c r="AP48" s="151"/>
      <c r="AQ48" s="151"/>
      <c r="AR48" s="151"/>
      <c r="AS48" s="201"/>
      <c r="AT48" s="151"/>
      <c r="AU48" s="151"/>
      <c r="AV48" s="151"/>
      <c r="AW48" s="201"/>
      <c r="AX48" s="192">
        <f t="shared" si="8"/>
        <v>0</v>
      </c>
      <c r="AY48" s="158">
        <f t="shared" si="10"/>
        <v>0</v>
      </c>
      <c r="AZ48" s="153"/>
      <c r="BA48" s="153"/>
      <c r="BB48" s="153"/>
      <c r="BC48" s="153"/>
      <c r="BD48" s="153"/>
      <c r="BE48" s="153"/>
      <c r="BF48" s="153"/>
      <c r="BG48" s="153"/>
      <c r="BH48" s="153"/>
      <c r="BI48" s="153"/>
      <c r="BJ48" s="153"/>
      <c r="BK48" s="153"/>
    </row>
    <row r="49" spans="1:63" x14ac:dyDescent="0.25">
      <c r="A49" s="151" t="s">
        <v>443</v>
      </c>
      <c r="B49" s="151"/>
      <c r="C49" s="151"/>
      <c r="D49" s="151"/>
      <c r="E49" s="201"/>
      <c r="F49" s="151"/>
      <c r="G49" s="151"/>
      <c r="H49" s="151"/>
      <c r="I49" s="201"/>
      <c r="J49" s="151"/>
      <c r="K49" s="151"/>
      <c r="L49" s="151"/>
      <c r="M49" s="201"/>
      <c r="N49" s="151"/>
      <c r="O49" s="151"/>
      <c r="P49" s="151"/>
      <c r="Q49" s="201"/>
      <c r="R49" s="192">
        <f t="shared" si="7"/>
        <v>0</v>
      </c>
      <c r="S49" s="158">
        <f t="shared" si="9"/>
        <v>0</v>
      </c>
      <c r="T49" s="191"/>
      <c r="U49" s="191"/>
      <c r="V49" s="191"/>
      <c r="W49" s="191"/>
      <c r="X49" s="191"/>
      <c r="Y49" s="153"/>
      <c r="Z49" s="153"/>
      <c r="AA49" s="153"/>
      <c r="AB49" s="153"/>
      <c r="AC49" s="153"/>
      <c r="AD49" s="153"/>
      <c r="AE49" s="153"/>
      <c r="AG49" s="151" t="s">
        <v>443</v>
      </c>
      <c r="AH49" s="151"/>
      <c r="AI49" s="151"/>
      <c r="AJ49" s="151"/>
      <c r="AK49" s="201"/>
      <c r="AL49" s="151"/>
      <c r="AM49" s="151"/>
      <c r="AN49" s="151"/>
      <c r="AO49" s="201"/>
      <c r="AP49" s="151"/>
      <c r="AQ49" s="151"/>
      <c r="AR49" s="151"/>
      <c r="AS49" s="201"/>
      <c r="AT49" s="151"/>
      <c r="AU49" s="151"/>
      <c r="AV49" s="151"/>
      <c r="AW49" s="201"/>
      <c r="AX49" s="192">
        <f t="shared" si="8"/>
        <v>0</v>
      </c>
      <c r="AY49" s="158">
        <f t="shared" si="10"/>
        <v>0</v>
      </c>
      <c r="AZ49" s="153"/>
      <c r="BA49" s="153"/>
      <c r="BB49" s="153"/>
      <c r="BC49" s="153"/>
      <c r="BD49" s="153"/>
      <c r="BE49" s="153"/>
      <c r="BF49" s="153"/>
      <c r="BG49" s="153"/>
      <c r="BH49" s="153"/>
      <c r="BI49" s="153"/>
      <c r="BJ49" s="153"/>
      <c r="BK49" s="153"/>
    </row>
    <row r="50" spans="1:63" x14ac:dyDescent="0.25">
      <c r="A50" s="151" t="s">
        <v>444</v>
      </c>
      <c r="B50" s="151"/>
      <c r="C50" s="151"/>
      <c r="D50" s="151"/>
      <c r="E50" s="201"/>
      <c r="F50" s="151"/>
      <c r="G50" s="151"/>
      <c r="H50" s="151"/>
      <c r="I50" s="201"/>
      <c r="J50" s="151"/>
      <c r="K50" s="151"/>
      <c r="L50" s="151"/>
      <c r="M50" s="201"/>
      <c r="N50" s="151"/>
      <c r="O50" s="151"/>
      <c r="P50" s="151"/>
      <c r="Q50" s="201"/>
      <c r="R50" s="192">
        <f t="shared" si="7"/>
        <v>0</v>
      </c>
      <c r="S50" s="158">
        <f t="shared" si="9"/>
        <v>0</v>
      </c>
      <c r="T50" s="191"/>
      <c r="U50" s="191"/>
      <c r="V50" s="191"/>
      <c r="W50" s="191"/>
      <c r="X50" s="191"/>
      <c r="Y50" s="153"/>
      <c r="Z50" s="153"/>
      <c r="AA50" s="153"/>
      <c r="AB50" s="153"/>
      <c r="AC50" s="153"/>
      <c r="AD50" s="153"/>
      <c r="AE50" s="153"/>
      <c r="AG50" s="151" t="s">
        <v>444</v>
      </c>
      <c r="AH50" s="151"/>
      <c r="AI50" s="151"/>
      <c r="AJ50" s="151"/>
      <c r="AK50" s="201"/>
      <c r="AL50" s="151"/>
      <c r="AM50" s="151"/>
      <c r="AN50" s="151"/>
      <c r="AO50" s="201"/>
      <c r="AP50" s="151"/>
      <c r="AQ50" s="151"/>
      <c r="AR50" s="151"/>
      <c r="AS50" s="201"/>
      <c r="AT50" s="151"/>
      <c r="AU50" s="151"/>
      <c r="AV50" s="151"/>
      <c r="AW50" s="201"/>
      <c r="AX50" s="192">
        <f t="shared" si="8"/>
        <v>0</v>
      </c>
      <c r="AY50" s="158">
        <f t="shared" si="10"/>
        <v>0</v>
      </c>
      <c r="AZ50" s="153"/>
      <c r="BA50" s="153"/>
      <c r="BB50" s="153"/>
      <c r="BC50" s="153"/>
      <c r="BD50" s="153"/>
      <c r="BE50" s="153"/>
      <c r="BF50" s="153"/>
      <c r="BG50" s="153"/>
      <c r="BH50" s="153"/>
      <c r="BI50" s="153"/>
      <c r="BJ50" s="153"/>
      <c r="BK50" s="153"/>
    </row>
    <row r="51" spans="1:63" x14ac:dyDescent="0.25">
      <c r="A51" s="151" t="s">
        <v>445</v>
      </c>
      <c r="B51" s="151"/>
      <c r="C51" s="151"/>
      <c r="D51" s="151"/>
      <c r="E51" s="201"/>
      <c r="F51" s="151"/>
      <c r="G51" s="151"/>
      <c r="H51" s="151"/>
      <c r="I51" s="201"/>
      <c r="J51" s="151"/>
      <c r="K51" s="151"/>
      <c r="L51" s="151"/>
      <c r="M51" s="201"/>
      <c r="N51" s="151"/>
      <c r="O51" s="151"/>
      <c r="P51" s="151"/>
      <c r="Q51" s="201"/>
      <c r="R51" s="192">
        <f t="shared" si="7"/>
        <v>0</v>
      </c>
      <c r="S51" s="158">
        <f t="shared" si="9"/>
        <v>0</v>
      </c>
      <c r="T51" s="191"/>
      <c r="U51" s="191"/>
      <c r="V51" s="191"/>
      <c r="W51" s="191"/>
      <c r="X51" s="191"/>
      <c r="Y51" s="153"/>
      <c r="Z51" s="153"/>
      <c r="AA51" s="153"/>
      <c r="AB51" s="153"/>
      <c r="AC51" s="153"/>
      <c r="AD51" s="153"/>
      <c r="AE51" s="153"/>
      <c r="AG51" s="151" t="s">
        <v>445</v>
      </c>
      <c r="AH51" s="151"/>
      <c r="AI51" s="151"/>
      <c r="AJ51" s="151"/>
      <c r="AK51" s="201"/>
      <c r="AL51" s="151"/>
      <c r="AM51" s="151"/>
      <c r="AN51" s="151"/>
      <c r="AO51" s="201"/>
      <c r="AP51" s="151"/>
      <c r="AQ51" s="151"/>
      <c r="AR51" s="151"/>
      <c r="AS51" s="201"/>
      <c r="AT51" s="151"/>
      <c r="AU51" s="151"/>
      <c r="AV51" s="151"/>
      <c r="AW51" s="201"/>
      <c r="AX51" s="192">
        <f t="shared" si="8"/>
        <v>0</v>
      </c>
      <c r="AY51" s="158">
        <f t="shared" si="10"/>
        <v>0</v>
      </c>
      <c r="AZ51" s="153"/>
      <c r="BA51" s="153"/>
      <c r="BB51" s="153"/>
      <c r="BC51" s="153"/>
      <c r="BD51" s="153"/>
      <c r="BE51" s="153"/>
      <c r="BF51" s="153"/>
      <c r="BG51" s="153"/>
      <c r="BH51" s="153"/>
      <c r="BI51" s="153"/>
      <c r="BJ51" s="153"/>
      <c r="BK51" s="153"/>
    </row>
    <row r="52" spans="1:63" x14ac:dyDescent="0.25">
      <c r="A52" s="151" t="s">
        <v>446</v>
      </c>
      <c r="B52" s="151"/>
      <c r="C52" s="151"/>
      <c r="D52" s="151"/>
      <c r="E52" s="201"/>
      <c r="F52" s="151"/>
      <c r="G52" s="151"/>
      <c r="H52" s="151"/>
      <c r="I52" s="201"/>
      <c r="J52" s="151"/>
      <c r="K52" s="151"/>
      <c r="L52" s="151"/>
      <c r="M52" s="201"/>
      <c r="N52" s="151"/>
      <c r="O52" s="151"/>
      <c r="P52" s="151"/>
      <c r="Q52" s="201"/>
      <c r="R52" s="192">
        <f t="shared" si="7"/>
        <v>0</v>
      </c>
      <c r="S52" s="158">
        <f t="shared" si="9"/>
        <v>0</v>
      </c>
      <c r="T52" s="191"/>
      <c r="U52" s="191"/>
      <c r="V52" s="191"/>
      <c r="W52" s="191"/>
      <c r="X52" s="191"/>
      <c r="Y52" s="153"/>
      <c r="Z52" s="153"/>
      <c r="AA52" s="153"/>
      <c r="AB52" s="153"/>
      <c r="AC52" s="153"/>
      <c r="AD52" s="153"/>
      <c r="AE52" s="153"/>
      <c r="AG52" s="151" t="s">
        <v>446</v>
      </c>
      <c r="AH52" s="151"/>
      <c r="AI52" s="151"/>
      <c r="AJ52" s="151"/>
      <c r="AK52" s="201"/>
      <c r="AL52" s="151"/>
      <c r="AM52" s="151"/>
      <c r="AN52" s="151"/>
      <c r="AO52" s="201"/>
      <c r="AP52" s="151"/>
      <c r="AQ52" s="151"/>
      <c r="AR52" s="151"/>
      <c r="AS52" s="201"/>
      <c r="AT52" s="151"/>
      <c r="AU52" s="151"/>
      <c r="AV52" s="151"/>
      <c r="AW52" s="201"/>
      <c r="AX52" s="192">
        <f t="shared" si="8"/>
        <v>0</v>
      </c>
      <c r="AY52" s="158">
        <f t="shared" si="10"/>
        <v>0</v>
      </c>
      <c r="AZ52" s="153"/>
      <c r="BA52" s="153"/>
      <c r="BB52" s="153"/>
      <c r="BC52" s="153"/>
      <c r="BD52" s="153"/>
      <c r="BE52" s="153"/>
      <c r="BF52" s="153"/>
      <c r="BG52" s="153"/>
      <c r="BH52" s="153"/>
      <c r="BI52" s="153"/>
      <c r="BJ52" s="153"/>
      <c r="BK52" s="153"/>
    </row>
    <row r="53" spans="1:63" x14ac:dyDescent="0.25">
      <c r="A53" s="151" t="s">
        <v>447</v>
      </c>
      <c r="B53" s="151"/>
      <c r="C53" s="151"/>
      <c r="D53" s="151"/>
      <c r="E53" s="201"/>
      <c r="F53" s="151"/>
      <c r="G53" s="151"/>
      <c r="H53" s="151"/>
      <c r="I53" s="201"/>
      <c r="J53" s="151"/>
      <c r="K53" s="151"/>
      <c r="L53" s="151"/>
      <c r="M53" s="201"/>
      <c r="N53" s="151"/>
      <c r="O53" s="151"/>
      <c r="P53" s="151"/>
      <c r="Q53" s="201"/>
      <c r="R53" s="192">
        <f t="shared" si="7"/>
        <v>0</v>
      </c>
      <c r="S53" s="158">
        <f t="shared" si="9"/>
        <v>0</v>
      </c>
      <c r="T53" s="191"/>
      <c r="U53" s="191"/>
      <c r="V53" s="191"/>
      <c r="W53" s="191"/>
      <c r="X53" s="191"/>
      <c r="Y53" s="153"/>
      <c r="Z53" s="153"/>
      <c r="AA53" s="153"/>
      <c r="AB53" s="153"/>
      <c r="AC53" s="153"/>
      <c r="AD53" s="153"/>
      <c r="AE53" s="153"/>
      <c r="AG53" s="151" t="s">
        <v>447</v>
      </c>
      <c r="AH53" s="151"/>
      <c r="AI53" s="151"/>
      <c r="AJ53" s="151"/>
      <c r="AK53" s="201"/>
      <c r="AL53" s="151"/>
      <c r="AM53" s="151"/>
      <c r="AN53" s="151"/>
      <c r="AO53" s="201"/>
      <c r="AP53" s="151"/>
      <c r="AQ53" s="151"/>
      <c r="AR53" s="151"/>
      <c r="AS53" s="201"/>
      <c r="AT53" s="151"/>
      <c r="AU53" s="151"/>
      <c r="AV53" s="151"/>
      <c r="AW53" s="201"/>
      <c r="AX53" s="192">
        <f t="shared" si="8"/>
        <v>0</v>
      </c>
      <c r="AY53" s="158">
        <f t="shared" si="10"/>
        <v>0</v>
      </c>
      <c r="AZ53" s="153"/>
      <c r="BA53" s="153"/>
      <c r="BB53" s="153"/>
      <c r="BC53" s="153"/>
      <c r="BD53" s="153"/>
      <c r="BE53" s="153"/>
      <c r="BF53" s="153"/>
      <c r="BG53" s="153"/>
      <c r="BH53" s="153"/>
      <c r="BI53" s="153"/>
      <c r="BJ53" s="153"/>
      <c r="BK53" s="153"/>
    </row>
    <row r="54" spans="1:63" x14ac:dyDescent="0.25">
      <c r="A54" s="151" t="s">
        <v>448</v>
      </c>
      <c r="B54" s="151"/>
      <c r="C54" s="151"/>
      <c r="D54" s="151"/>
      <c r="E54" s="201"/>
      <c r="F54" s="151"/>
      <c r="G54" s="151"/>
      <c r="H54" s="151"/>
      <c r="I54" s="201"/>
      <c r="J54" s="151"/>
      <c r="K54" s="151"/>
      <c r="L54" s="151"/>
      <c r="M54" s="201"/>
      <c r="N54" s="151"/>
      <c r="O54" s="151"/>
      <c r="P54" s="151"/>
      <c r="Q54" s="201"/>
      <c r="R54" s="192">
        <f t="shared" si="7"/>
        <v>0</v>
      </c>
      <c r="S54" s="158">
        <f t="shared" si="9"/>
        <v>0</v>
      </c>
      <c r="T54" s="191"/>
      <c r="U54" s="191"/>
      <c r="V54" s="191"/>
      <c r="W54" s="191"/>
      <c r="X54" s="191"/>
      <c r="Y54" s="153"/>
      <c r="Z54" s="153"/>
      <c r="AA54" s="153"/>
      <c r="AB54" s="153"/>
      <c r="AC54" s="153"/>
      <c r="AD54" s="153"/>
      <c r="AE54" s="153"/>
      <c r="AG54" s="151" t="s">
        <v>448</v>
      </c>
      <c r="AH54" s="151"/>
      <c r="AI54" s="151"/>
      <c r="AJ54" s="151"/>
      <c r="AK54" s="201"/>
      <c r="AL54" s="151"/>
      <c r="AM54" s="151"/>
      <c r="AN54" s="151"/>
      <c r="AO54" s="201"/>
      <c r="AP54" s="151"/>
      <c r="AQ54" s="151"/>
      <c r="AR54" s="151"/>
      <c r="AS54" s="201"/>
      <c r="AT54" s="151"/>
      <c r="AU54" s="151"/>
      <c r="AV54" s="151"/>
      <c r="AW54" s="201"/>
      <c r="AX54" s="192">
        <f t="shared" si="8"/>
        <v>0</v>
      </c>
      <c r="AY54" s="158">
        <f t="shared" si="10"/>
        <v>0</v>
      </c>
      <c r="AZ54" s="153"/>
      <c r="BA54" s="153"/>
      <c r="BB54" s="153"/>
      <c r="BC54" s="153"/>
      <c r="BD54" s="153"/>
      <c r="BE54" s="153"/>
      <c r="BF54" s="153"/>
      <c r="BG54" s="153"/>
      <c r="BH54" s="153"/>
      <c r="BI54" s="153"/>
      <c r="BJ54" s="153"/>
      <c r="BK54" s="153"/>
    </row>
    <row r="55" spans="1:63" x14ac:dyDescent="0.25">
      <c r="A55" s="151" t="s">
        <v>449</v>
      </c>
      <c r="B55" s="151"/>
      <c r="C55" s="151"/>
      <c r="D55" s="151"/>
      <c r="E55" s="201"/>
      <c r="F55" s="151"/>
      <c r="G55" s="151"/>
      <c r="H55" s="151"/>
      <c r="I55" s="201"/>
      <c r="J55" s="151"/>
      <c r="K55" s="151"/>
      <c r="L55" s="151"/>
      <c r="M55" s="201"/>
      <c r="N55" s="151"/>
      <c r="O55" s="151"/>
      <c r="P55" s="151"/>
      <c r="Q55" s="201"/>
      <c r="R55" s="192">
        <f t="shared" si="7"/>
        <v>0</v>
      </c>
      <c r="S55" s="158">
        <f t="shared" si="9"/>
        <v>0</v>
      </c>
      <c r="T55" s="191"/>
      <c r="U55" s="191"/>
      <c r="V55" s="191"/>
      <c r="W55" s="191"/>
      <c r="X55" s="191"/>
      <c r="Y55" s="153"/>
      <c r="Z55" s="153"/>
      <c r="AA55" s="153"/>
      <c r="AB55" s="153"/>
      <c r="AC55" s="153"/>
      <c r="AD55" s="153"/>
      <c r="AE55" s="153"/>
      <c r="AG55" s="151" t="s">
        <v>449</v>
      </c>
      <c r="AH55" s="151"/>
      <c r="AI55" s="151"/>
      <c r="AJ55" s="151"/>
      <c r="AK55" s="201"/>
      <c r="AL55" s="151"/>
      <c r="AM55" s="151"/>
      <c r="AN55" s="151"/>
      <c r="AO55" s="201"/>
      <c r="AP55" s="151"/>
      <c r="AQ55" s="151"/>
      <c r="AR55" s="151"/>
      <c r="AS55" s="201"/>
      <c r="AT55" s="151"/>
      <c r="AU55" s="151"/>
      <c r="AV55" s="151"/>
      <c r="AW55" s="201"/>
      <c r="AX55" s="192">
        <f t="shared" si="8"/>
        <v>0</v>
      </c>
      <c r="AY55" s="158">
        <f t="shared" si="10"/>
        <v>0</v>
      </c>
      <c r="AZ55" s="153"/>
      <c r="BA55" s="153"/>
      <c r="BB55" s="153"/>
      <c r="BC55" s="153"/>
      <c r="BD55" s="153"/>
      <c r="BE55" s="153"/>
      <c r="BF55" s="153"/>
      <c r="BG55" s="153"/>
      <c r="BH55" s="153"/>
      <c r="BI55" s="153"/>
      <c r="BJ55" s="153"/>
      <c r="BK55" s="153"/>
    </row>
    <row r="56" spans="1:63" x14ac:dyDescent="0.25">
      <c r="A56" s="151" t="s">
        <v>450</v>
      </c>
      <c r="B56" s="151"/>
      <c r="C56" s="151"/>
      <c r="D56" s="151"/>
      <c r="E56" s="201"/>
      <c r="F56" s="151"/>
      <c r="G56" s="151"/>
      <c r="H56" s="151"/>
      <c r="I56" s="201"/>
      <c r="J56" s="151"/>
      <c r="K56" s="151"/>
      <c r="L56" s="151"/>
      <c r="M56" s="201"/>
      <c r="N56" s="151"/>
      <c r="O56" s="151"/>
      <c r="P56" s="151"/>
      <c r="Q56" s="201"/>
      <c r="R56" s="192">
        <f t="shared" si="7"/>
        <v>0</v>
      </c>
      <c r="S56" s="158">
        <f t="shared" si="9"/>
        <v>0</v>
      </c>
      <c r="T56" s="191"/>
      <c r="U56" s="191"/>
      <c r="V56" s="191"/>
      <c r="W56" s="191"/>
      <c r="X56" s="191"/>
      <c r="Y56" s="153"/>
      <c r="Z56" s="153"/>
      <c r="AA56" s="153"/>
      <c r="AB56" s="153"/>
      <c r="AC56" s="153"/>
      <c r="AD56" s="153"/>
      <c r="AE56" s="153"/>
      <c r="AG56" s="151" t="s">
        <v>450</v>
      </c>
      <c r="AH56" s="151"/>
      <c r="AI56" s="151"/>
      <c r="AJ56" s="151"/>
      <c r="AK56" s="201"/>
      <c r="AL56" s="151"/>
      <c r="AM56" s="151"/>
      <c r="AN56" s="151"/>
      <c r="AO56" s="201"/>
      <c r="AP56" s="151"/>
      <c r="AQ56" s="151"/>
      <c r="AR56" s="151"/>
      <c r="AS56" s="201"/>
      <c r="AT56" s="151"/>
      <c r="AU56" s="151"/>
      <c r="AV56" s="151"/>
      <c r="AW56" s="201"/>
      <c r="AX56" s="192">
        <f t="shared" si="8"/>
        <v>0</v>
      </c>
      <c r="AY56" s="158">
        <f t="shared" si="10"/>
        <v>0</v>
      </c>
      <c r="AZ56" s="153"/>
      <c r="BA56" s="153"/>
      <c r="BB56" s="153"/>
      <c r="BC56" s="153"/>
      <c r="BD56" s="153"/>
      <c r="BE56" s="153"/>
      <c r="BF56" s="153"/>
      <c r="BG56" s="153"/>
      <c r="BH56" s="153"/>
      <c r="BI56" s="153"/>
      <c r="BJ56" s="153"/>
      <c r="BK56" s="153"/>
    </row>
    <row r="57" spans="1:63" x14ac:dyDescent="0.25">
      <c r="A57" s="151" t="s">
        <v>451</v>
      </c>
      <c r="B57" s="151"/>
      <c r="C57" s="151"/>
      <c r="D57" s="151"/>
      <c r="E57" s="201"/>
      <c r="F57" s="151"/>
      <c r="G57" s="151"/>
      <c r="H57" s="151"/>
      <c r="I57" s="201"/>
      <c r="J57" s="151"/>
      <c r="K57" s="151"/>
      <c r="L57" s="151"/>
      <c r="M57" s="201"/>
      <c r="N57" s="151"/>
      <c r="O57" s="151"/>
      <c r="P57" s="151"/>
      <c r="Q57" s="201"/>
      <c r="R57" s="192">
        <f t="shared" si="7"/>
        <v>0</v>
      </c>
      <c r="S57" s="158">
        <f t="shared" si="9"/>
        <v>0</v>
      </c>
      <c r="T57" s="191"/>
      <c r="U57" s="191"/>
      <c r="V57" s="191"/>
      <c r="W57" s="191"/>
      <c r="X57" s="191"/>
      <c r="Y57" s="153"/>
      <c r="Z57" s="153"/>
      <c r="AA57" s="153"/>
      <c r="AB57" s="153"/>
      <c r="AC57" s="153"/>
      <c r="AD57" s="153"/>
      <c r="AE57" s="153"/>
      <c r="AG57" s="151" t="s">
        <v>451</v>
      </c>
      <c r="AH57" s="151"/>
      <c r="AI57" s="151"/>
      <c r="AJ57" s="151"/>
      <c r="AK57" s="201"/>
      <c r="AL57" s="151"/>
      <c r="AM57" s="151"/>
      <c r="AN57" s="151"/>
      <c r="AO57" s="201"/>
      <c r="AP57" s="151"/>
      <c r="AQ57" s="151"/>
      <c r="AR57" s="151"/>
      <c r="AS57" s="201"/>
      <c r="AT57" s="151"/>
      <c r="AU57" s="151"/>
      <c r="AV57" s="151"/>
      <c r="AW57" s="201"/>
      <c r="AX57" s="192">
        <f t="shared" si="8"/>
        <v>0</v>
      </c>
      <c r="AY57" s="158">
        <f t="shared" si="10"/>
        <v>0</v>
      </c>
      <c r="AZ57" s="153"/>
      <c r="BA57" s="153"/>
      <c r="BB57" s="153"/>
      <c r="BC57" s="153"/>
      <c r="BD57" s="153"/>
      <c r="BE57" s="153"/>
      <c r="BF57" s="153"/>
      <c r="BG57" s="153"/>
      <c r="BH57" s="153"/>
      <c r="BI57" s="153"/>
      <c r="BJ57" s="153"/>
      <c r="BK57" s="153"/>
    </row>
    <row r="58" spans="1:63" x14ac:dyDescent="0.25">
      <c r="A58" s="155" t="s">
        <v>452</v>
      </c>
      <c r="B58" s="152">
        <f t="shared" ref="B58:Q58" si="11">SUM(B37:B57)</f>
        <v>0</v>
      </c>
      <c r="C58" s="152">
        <f t="shared" si="11"/>
        <v>0</v>
      </c>
      <c r="D58" s="152">
        <f t="shared" si="11"/>
        <v>0</v>
      </c>
      <c r="E58" s="202">
        <f t="shared" si="11"/>
        <v>0</v>
      </c>
      <c r="F58" s="152">
        <f t="shared" si="11"/>
        <v>0</v>
      </c>
      <c r="G58" s="152">
        <f t="shared" si="11"/>
        <v>0</v>
      </c>
      <c r="H58" s="152">
        <f t="shared" si="11"/>
        <v>0</v>
      </c>
      <c r="I58" s="202">
        <f t="shared" si="11"/>
        <v>0</v>
      </c>
      <c r="J58" s="152">
        <f t="shared" si="11"/>
        <v>0</v>
      </c>
      <c r="K58" s="152">
        <f t="shared" si="11"/>
        <v>0</v>
      </c>
      <c r="L58" s="152">
        <f t="shared" si="11"/>
        <v>0</v>
      </c>
      <c r="M58" s="202">
        <f t="shared" si="11"/>
        <v>0</v>
      </c>
      <c r="N58" s="152">
        <f t="shared" si="11"/>
        <v>0</v>
      </c>
      <c r="O58" s="152">
        <f t="shared" si="11"/>
        <v>0</v>
      </c>
      <c r="P58" s="152">
        <f t="shared" si="11"/>
        <v>0</v>
      </c>
      <c r="Q58" s="202">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452</v>
      </c>
      <c r="AH58" s="152">
        <f t="shared" ref="AH58:AW58" si="13">SUM(AH37:AH57)</f>
        <v>0</v>
      </c>
      <c r="AI58" s="152">
        <f t="shared" si="13"/>
        <v>0</v>
      </c>
      <c r="AJ58" s="152">
        <f t="shared" si="13"/>
        <v>0</v>
      </c>
      <c r="AK58" s="202">
        <f t="shared" si="13"/>
        <v>0</v>
      </c>
      <c r="AL58" s="152">
        <f t="shared" si="13"/>
        <v>0</v>
      </c>
      <c r="AM58" s="152">
        <f t="shared" si="13"/>
        <v>0</v>
      </c>
      <c r="AN58" s="152">
        <f t="shared" si="13"/>
        <v>0</v>
      </c>
      <c r="AO58" s="202">
        <f t="shared" si="13"/>
        <v>0</v>
      </c>
      <c r="AP58" s="152">
        <f t="shared" si="13"/>
        <v>0</v>
      </c>
      <c r="AQ58" s="152">
        <f t="shared" si="13"/>
        <v>0</v>
      </c>
      <c r="AR58" s="152">
        <f t="shared" si="13"/>
        <v>0</v>
      </c>
      <c r="AS58" s="202">
        <f t="shared" si="13"/>
        <v>0</v>
      </c>
      <c r="AT58" s="152">
        <f t="shared" si="13"/>
        <v>0</v>
      </c>
      <c r="AU58" s="152">
        <f t="shared" si="13"/>
        <v>0</v>
      </c>
      <c r="AV58" s="152">
        <f t="shared" si="13"/>
        <v>0</v>
      </c>
      <c r="AW58" s="202">
        <f t="shared" si="13"/>
        <v>0</v>
      </c>
      <c r="AX58" s="193">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R35:S35"/>
    <mergeCell ref="T35:Y35"/>
    <mergeCell ref="A35:A36"/>
    <mergeCell ref="D35:E35"/>
    <mergeCell ref="H35:I35"/>
    <mergeCell ref="L35:M35"/>
    <mergeCell ref="P35:Q35"/>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BI1:BK1"/>
    <mergeCell ref="BI2:BK2"/>
    <mergeCell ref="BI3:BK3"/>
    <mergeCell ref="A1:BH1"/>
    <mergeCell ref="A2:BH2"/>
    <mergeCell ref="A3:BH3"/>
  </mergeCells>
  <pageMargins left="0.7" right="0.7" top="0.75" bottom="0.75" header="0.3" footer="0.3"/>
  <pageSetup scale="1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zoomScale="90" zoomScaleNormal="90" workbookViewId="0">
      <selection activeCell="A38" sqref="A38"/>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757" t="s">
        <v>172</v>
      </c>
      <c r="B1" s="758"/>
    </row>
    <row r="2" spans="1:2" ht="25.5" customHeight="1" x14ac:dyDescent="0.25">
      <c r="A2" s="759" t="s">
        <v>453</v>
      </c>
      <c r="B2" s="760"/>
    </row>
    <row r="3" spans="1:2" x14ac:dyDescent="0.25">
      <c r="A3" s="198" t="s">
        <v>454</v>
      </c>
      <c r="B3" s="136" t="s">
        <v>455</v>
      </c>
    </row>
    <row r="4" spans="1:2" x14ac:dyDescent="0.25">
      <c r="A4" s="199" t="s">
        <v>9</v>
      </c>
      <c r="B4" s="143" t="s">
        <v>456</v>
      </c>
    </row>
    <row r="5" spans="1:2" ht="105" x14ac:dyDescent="0.25">
      <c r="A5" s="199" t="s">
        <v>10</v>
      </c>
      <c r="B5" s="203" t="s">
        <v>457</v>
      </c>
    </row>
    <row r="6" spans="1:2" x14ac:dyDescent="0.25">
      <c r="A6" s="199" t="s">
        <v>15</v>
      </c>
      <c r="B6" s="761" t="s">
        <v>458</v>
      </c>
    </row>
    <row r="7" spans="1:2" x14ac:dyDescent="0.25">
      <c r="A7" s="199" t="s">
        <v>17</v>
      </c>
      <c r="B7" s="762"/>
    </row>
    <row r="8" spans="1:2" x14ac:dyDescent="0.25">
      <c r="A8" s="199" t="s">
        <v>19</v>
      </c>
      <c r="B8" s="762"/>
    </row>
    <row r="9" spans="1:2" x14ac:dyDescent="0.25">
      <c r="A9" s="199" t="s">
        <v>459</v>
      </c>
      <c r="B9" s="763"/>
    </row>
    <row r="10" spans="1:2" ht="30" x14ac:dyDescent="0.25">
      <c r="A10" s="199" t="s">
        <v>7</v>
      </c>
      <c r="B10" s="137" t="s">
        <v>460</v>
      </c>
    </row>
    <row r="11" spans="1:2" ht="45" x14ac:dyDescent="0.25">
      <c r="A11" s="199" t="s">
        <v>27</v>
      </c>
      <c r="B11" s="137" t="s">
        <v>461</v>
      </c>
    </row>
    <row r="12" spans="1:2" ht="60" x14ac:dyDescent="0.25">
      <c r="A12" s="199" t="s">
        <v>26</v>
      </c>
      <c r="B12" s="138" t="s">
        <v>462</v>
      </c>
    </row>
    <row r="13" spans="1:2" ht="30" x14ac:dyDescent="0.25">
      <c r="A13" s="199" t="s">
        <v>463</v>
      </c>
      <c r="B13" s="138" t="s">
        <v>464</v>
      </c>
    </row>
    <row r="14" spans="1:2" ht="45" x14ac:dyDescent="0.25">
      <c r="A14" s="199" t="s">
        <v>465</v>
      </c>
      <c r="B14" s="138" t="s">
        <v>466</v>
      </c>
    </row>
    <row r="15" spans="1:2" ht="72" customHeight="1" x14ac:dyDescent="0.25">
      <c r="A15" s="200" t="s">
        <v>467</v>
      </c>
      <c r="B15" s="139" t="s">
        <v>468</v>
      </c>
    </row>
    <row r="16" spans="1:2" ht="194.25" x14ac:dyDescent="0.25">
      <c r="A16" s="200" t="s">
        <v>469</v>
      </c>
      <c r="B16" s="140" t="s">
        <v>470</v>
      </c>
    </row>
    <row r="17" spans="1:2" ht="25.5" customHeight="1" x14ac:dyDescent="0.25">
      <c r="A17" s="759" t="s">
        <v>471</v>
      </c>
      <c r="B17" s="760"/>
    </row>
    <row r="18" spans="1:2" x14ac:dyDescent="0.25">
      <c r="A18" s="198" t="s">
        <v>454</v>
      </c>
      <c r="B18" s="136" t="s">
        <v>455</v>
      </c>
    </row>
    <row r="19" spans="1:2" x14ac:dyDescent="0.25">
      <c r="A19" s="199" t="s">
        <v>9</v>
      </c>
      <c r="B19" s="143" t="s">
        <v>456</v>
      </c>
    </row>
    <row r="20" spans="1:2" ht="105" x14ac:dyDescent="0.25">
      <c r="A20" s="199" t="s">
        <v>10</v>
      </c>
      <c r="B20" s="142" t="s">
        <v>472</v>
      </c>
    </row>
    <row r="21" spans="1:2" ht="30" x14ac:dyDescent="0.25">
      <c r="A21" s="199" t="s">
        <v>473</v>
      </c>
      <c r="B21" s="138" t="s">
        <v>474</v>
      </c>
    </row>
    <row r="22" spans="1:2" ht="45" x14ac:dyDescent="0.25">
      <c r="A22" s="199" t="s">
        <v>475</v>
      </c>
      <c r="B22" s="138" t="s">
        <v>476</v>
      </c>
    </row>
    <row r="23" spans="1:2" ht="75" x14ac:dyDescent="0.25">
      <c r="A23" s="199" t="s">
        <v>477</v>
      </c>
      <c r="B23" s="138" t="s">
        <v>478</v>
      </c>
    </row>
    <row r="24" spans="1:2" ht="30" x14ac:dyDescent="0.25">
      <c r="A24" s="199" t="s">
        <v>479</v>
      </c>
      <c r="B24" s="138" t="s">
        <v>480</v>
      </c>
    </row>
    <row r="25" spans="1:2" x14ac:dyDescent="0.25">
      <c r="A25" s="199" t="s">
        <v>481</v>
      </c>
      <c r="B25" s="138" t="s">
        <v>482</v>
      </c>
    </row>
    <row r="26" spans="1:2" ht="45.95" customHeight="1" x14ac:dyDescent="0.25">
      <c r="A26" s="199" t="s">
        <v>483</v>
      </c>
      <c r="B26" s="141" t="s">
        <v>484</v>
      </c>
    </row>
    <row r="27" spans="1:2" ht="75" x14ac:dyDescent="0.25">
      <c r="A27" s="199" t="s">
        <v>185</v>
      </c>
      <c r="B27" s="141" t="s">
        <v>485</v>
      </c>
    </row>
    <row r="28" spans="1:2" ht="45" x14ac:dyDescent="0.25">
      <c r="A28" s="199" t="s">
        <v>486</v>
      </c>
      <c r="B28" s="141" t="s">
        <v>487</v>
      </c>
    </row>
    <row r="29" spans="1:2" ht="45" x14ac:dyDescent="0.25">
      <c r="A29" s="199" t="s">
        <v>488</v>
      </c>
      <c r="B29" s="141" t="s">
        <v>489</v>
      </c>
    </row>
    <row r="30" spans="1:2" ht="45" x14ac:dyDescent="0.25">
      <c r="A30" s="199" t="s">
        <v>490</v>
      </c>
      <c r="B30" s="141" t="s">
        <v>491</v>
      </c>
    </row>
    <row r="31" spans="1:2" ht="144" customHeight="1" x14ac:dyDescent="0.25">
      <c r="A31" s="199" t="s">
        <v>492</v>
      </c>
      <c r="B31" s="141" t="s">
        <v>493</v>
      </c>
    </row>
    <row r="32" spans="1:2" ht="30" x14ac:dyDescent="0.25">
      <c r="A32" s="199" t="s">
        <v>494</v>
      </c>
      <c r="B32" s="141" t="s">
        <v>495</v>
      </c>
    </row>
    <row r="33" spans="1:2" ht="30" x14ac:dyDescent="0.25">
      <c r="A33" s="199" t="s">
        <v>496</v>
      </c>
      <c r="B33" s="141" t="s">
        <v>497</v>
      </c>
    </row>
    <row r="34" spans="1:2" ht="30" x14ac:dyDescent="0.25">
      <c r="A34" s="199" t="s">
        <v>498</v>
      </c>
      <c r="B34" s="141" t="s">
        <v>499</v>
      </c>
    </row>
    <row r="35" spans="1:2" ht="30" x14ac:dyDescent="0.25">
      <c r="A35" s="199" t="s">
        <v>500</v>
      </c>
      <c r="B35" s="141" t="s">
        <v>501</v>
      </c>
    </row>
    <row r="36" spans="1:2" ht="75" x14ac:dyDescent="0.25">
      <c r="A36" s="199" t="s">
        <v>502</v>
      </c>
      <c r="B36" s="141" t="s">
        <v>503</v>
      </c>
    </row>
    <row r="37" spans="1:2" x14ac:dyDescent="0.25">
      <c r="A37" s="199" t="s">
        <v>175</v>
      </c>
      <c r="B37" s="141" t="s">
        <v>504</v>
      </c>
    </row>
    <row r="38" spans="1:2" ht="30" x14ac:dyDescent="0.25">
      <c r="A38" s="199" t="s">
        <v>505</v>
      </c>
      <c r="B38" s="141" t="s">
        <v>506</v>
      </c>
    </row>
    <row r="39" spans="1:2" ht="45" x14ac:dyDescent="0.25">
      <c r="A39" s="199" t="s">
        <v>507</v>
      </c>
      <c r="B39" s="141" t="s">
        <v>508</v>
      </c>
    </row>
    <row r="40" spans="1:2" ht="28.5" x14ac:dyDescent="0.25">
      <c r="A40" s="200" t="s">
        <v>178</v>
      </c>
      <c r="B40" s="141" t="s">
        <v>509</v>
      </c>
    </row>
    <row r="41" spans="1:2" ht="25.5" customHeight="1" x14ac:dyDescent="0.25">
      <c r="A41" s="759" t="s">
        <v>510</v>
      </c>
      <c r="B41" s="760"/>
    </row>
    <row r="42" spans="1:2" x14ac:dyDescent="0.25">
      <c r="A42" s="757" t="s">
        <v>511</v>
      </c>
      <c r="B42" s="758"/>
    </row>
    <row r="43" spans="1:2" ht="72" customHeight="1" x14ac:dyDescent="0.25">
      <c r="A43" s="755" t="s">
        <v>512</v>
      </c>
      <c r="B43" s="756"/>
    </row>
    <row r="44" spans="1:2" ht="30" x14ac:dyDescent="0.25">
      <c r="A44" s="199" t="s">
        <v>488</v>
      </c>
      <c r="B44" s="141" t="s">
        <v>513</v>
      </c>
    </row>
    <row r="45" spans="1:2" ht="45" x14ac:dyDescent="0.25">
      <c r="A45" s="200" t="s">
        <v>514</v>
      </c>
      <c r="B45" s="141" t="s">
        <v>515</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5dfd1ed69e0e32ea769ba0021e80eb1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fd1ed008b0e3c34dad0a83c60fc3cd0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2A981A-19BF-4937-B8D4-64C7D4BCC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B8AC65-F63C-4332-B806-6612035D03ED}">
  <ds:schemaRefs>
    <ds:schemaRef ds:uri="http://schemas.microsoft.com/office/2006/metadata/properties"/>
    <ds:schemaRef ds:uri="http://schemas.microsoft.com/office/infopath/2007/PartnerControls"/>
    <ds:schemaRef ds:uri="7e380ddb-9297-4d2e-bf28-676d793894d1"/>
  </ds:schemaRefs>
</ds:datastoreItem>
</file>

<file path=customXml/itemProps3.xml><?xml version="1.0" encoding="utf-8"?>
<ds:datastoreItem xmlns:ds="http://schemas.openxmlformats.org/officeDocument/2006/customXml" ds:itemID="{13E8CCE0-549D-4A84-8A40-EBE56D3A2E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Meta 1 PA proyecto</vt:lpstr>
      <vt:lpstr>Meta 4 PA proyecto</vt:lpstr>
      <vt:lpstr>Meta 5 PA proyecto</vt:lpstr>
      <vt:lpstr>Meta 1..n</vt:lpstr>
      <vt:lpstr>Meta 6 PA proyecto</vt:lpstr>
      <vt:lpstr>Indicadores PA</vt:lpstr>
      <vt:lpstr>SIGLAS</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dcterms:created xsi:type="dcterms:W3CDTF">2011-04-26T22:16:52Z</dcterms:created>
  <dcterms:modified xsi:type="dcterms:W3CDTF">2023-12-05T02:32:41Z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ies>
</file>